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510" yWindow="615" windowWidth="22695" windowHeight="9915" activeTab="0"/>
  </bookViews>
  <sheets>
    <sheet name="Rekapitulace stavby" sheetId="1" r:id="rId1"/>
    <sheet name="2016-41-101-SP - SO 101 -..." sheetId="2" r:id="rId2"/>
    <sheet name="2016-41-421,431-SP - SO 4..." sheetId="3" r:id="rId3"/>
    <sheet name="2016-41-VON-SP - VON - So..." sheetId="4" r:id="rId4"/>
    <sheet name="Pokyny pro vyplnění" sheetId="5" r:id="rId5"/>
  </sheets>
  <definedNames>
    <definedName name="_xlnm._FilterDatabase" localSheetId="1" hidden="1">'2016-41-101-SP - SO 101 -...'!$C$96:$K$659</definedName>
    <definedName name="_xlnm._FilterDatabase" localSheetId="2" hidden="1">'2016-41-421,431-SP - SO 4...'!$C$86:$K$351</definedName>
    <definedName name="_xlnm._FilterDatabase" localSheetId="3" hidden="1">'2016-41-VON-SP - VON - So...'!$C$85:$K$106</definedName>
    <definedName name="_xlnm.Print_Area" localSheetId="1">'2016-41-101-SP - SO 101 -...'!$C$4:$J$38,'2016-41-101-SP - SO 101 -...'!$C$44:$J$76,'2016-41-101-SP - SO 101 -...'!$C$82:$K$659</definedName>
    <definedName name="_xlnm.Print_Area" localSheetId="2">'2016-41-421,431-SP - SO 4...'!$C$4:$J$38,'2016-41-421,431-SP - SO 4...'!$C$44:$J$66,'2016-41-421,431-SP - SO 4...'!$C$72:$K$351</definedName>
    <definedName name="_xlnm.Print_Area" localSheetId="3">'2016-41-VON-SP - VON - So...'!$C$4:$J$38,'2016-41-VON-SP - VON - So...'!$C$44:$J$65,'2016-41-VON-SP - VON - So...'!$C$71:$K$106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stavby'!$C$39:$AQ$58</definedName>
    <definedName name="_xlnm.Print_Titles" localSheetId="0">'Rekapitulace stavby'!$49:$49</definedName>
    <definedName name="_xlnm.Print_Titles" localSheetId="1">'2016-41-101-SP - SO 101 -...'!$96:$96</definedName>
    <definedName name="_xlnm.Print_Titles" localSheetId="3">'2016-41-VON-SP - VON - So...'!$85:$85</definedName>
  </definedNames>
  <calcPr calcId="145621"/>
</workbook>
</file>

<file path=xl/sharedStrings.xml><?xml version="1.0" encoding="utf-8"?>
<sst xmlns="http://schemas.openxmlformats.org/spreadsheetml/2006/main" count="10071" uniqueCount="1490">
  <si>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</si>
  <si>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</si>
  <si>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</si>
  <si>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</si>
  <si>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</si>
  <si>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</si>
  <si>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</si>
  <si>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{05a523a7-5128-4a7f-9a76-5d46988500de}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</si>
  <si>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</si>
  <si>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</si>
  <si>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</si>
  <si>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</si>
  <si>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</si>
  <si>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</si>
  <si>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</si>
  <si>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</si>
  <si>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2016-41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</si>
  <si>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</si>
  <si>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</si>
  <si>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Parkoviště v ul. Křižíkova, Sokolov</t>
  </si>
  <si>
    <t>KSO:</t>
  </si>
  <si>
    <t>822 55</t>
  </si>
  <si>
    <t>CC-CZ:</t>
  </si>
  <si>
    <t>21122</t>
  </si>
  <si>
    <t>Místo:</t>
  </si>
  <si>
    <t>ul. Křižíkova a areál 8. ZŠ v Sokolově, KK</t>
  </si>
  <si>
    <t>Datum:</t>
  </si>
  <si>
    <t>29.6.2017</t>
  </si>
  <si>
    <t>Zadavatel:</t>
  </si>
  <si>
    <t>IČ:</t>
  </si>
  <si>
    <t>00259586</t>
  </si>
  <si>
    <t>Město Sokolov</t>
  </si>
  <si>
    <t>DIČ:</t>
  </si>
  <si>
    <t>CZ00259586</t>
  </si>
  <si>
    <t>Uchazeč:</t>
  </si>
  <si>
    <t>Vyplň údaj</t>
  </si>
  <si>
    <t>Projektant:</t>
  </si>
  <si>
    <t>87334321</t>
  </si>
  <si>
    <t>Ing. Martin Haueisen</t>
  </si>
  <si>
    <t>CZ8304091807</t>
  </si>
  <si>
    <t>True</t>
  </si>
  <si>
    <t>Poznámka:</t>
  </si>
  <si>
    <t>Vedlejší a ostatní náklady
V soupisu prací jsou uvedeny jen ty vedlejší a ostatní náklady, jejichž provedení objednatel vyžaduje a jejich výsledky je zhotovitel povinen objednateli předložit. Zbývající vedlejší a ostatní náklady jsou plně věcí zhotovitele a záleží na jím zvolených pracovních postupech, zda a do jaké míry bude tyto náklady čerpat. Tyto náklady je zhotovitel povinen zahrnout do cen prací, s nimiž souvisí. Jedná se zejména o tyto vedlejší náklady:
- Ztížené výrobní podmínky související s umístěním stavby, s provizorními nebo dopravními omezeními, se zhoršenými klimatickými podmínkami, s prací na těžko přístupných místech, s prací ve zdraví škodlivém prostředí, se ztíženým pohybem vozidel v centrech měst, s prací v ochranných pásmech.
- Uvedení stavbou dotčených ploch a staveništní dopravou dotčených komunikací do původního nebo projektového stavu.  Péče o nepředané objekty a konstrukce stavby, jejich ošetřování. Likvidace přebytečného stavebního materiálu odpovídajícím způsobem.
- Zajištění bezpečnosti při provádění stavby ve smyslu bezpečnosti práce a ochrany životního prostředí.
- Nutný rozsah stavebního pojištění budoucího díla na předmětné stavbě a pojištění odpovědnosti za škodu způsobenou dodavatelem třetí osobě. Zajištění bankovních garancí.
- Všechny další nutné náklady k řádnému a úplnému zhotovení předmětu díla zřejmé ze zadávací dokumentace nebo místních podmínek.
- Úprava příslušné dokumentace dle technologických postupů zhotovitele a dle při provádění zjištěných skutečností. Zpracování Plánu havarijních opatření zařízení staveniště a mechanizace. Zpracování povodňového plánu. Zpracování plánu bezpečnosti a ochrany zdraví při práci na staveništi (dle § 15, odst. 2 zákona č. 309/2006 Sb., kterým se upravují další požadavky BOZP). Zpracování technologických postupů a plánů kontrol. Pasportizace stavbou dotčených ploch a objektů.
- Zařízení staveniště - zahrnuje veškeré náklady zhotovitele na zařízení, provoz staveniště a jeho vyklizení vč. nákladů na ostrahu staveniště a zabezpečení proti neoprávněnému vstupu. Ochrana vedení inženýrských sítí - všech IS na staveništi a v jeho okolí. Zabezpečení a stěhování archeologických nálezů a přírodních hodnot. Zajištění vhodných prostor pro potřeby investora, TDI a AD.
- Veškeré zkoušky, měření, revize, posudky a dozory dle příslušných TKP, norem a ostatních předpisů s výstavbou souvisejících.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</si>
  <si>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</si>
  <si>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</si>
  <si>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</si>
  <si>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</si>
  <si>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</si>
  <si>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</si>
  <si>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</si>
  <si>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</si>
  <si>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</si>
  <si>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</si>
  <si>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</si>
  <si>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</si>
  <si>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</si>
  <si>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</si>
  <si>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</si>
  <si>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</si>
  <si>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</si>
  <si>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</si>
  <si>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</si>
  <si>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</si>
  <si>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</si>
  <si>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</si>
  <si>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</si>
  <si>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</si>
  <si>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</si>
  <si>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</si>
  <si>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</si>
  <si>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</si>
  <si>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</si>
  <si>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</si>
  <si>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</si>
  <si>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</si>
  <si>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</si>
  <si>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</si>
  <si>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</si>
  <si>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</si>
  <si>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</si>
  <si>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</si>
  <si>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</si>
  <si>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2016-41-101</t>
  </si>
  <si>
    <t>SO 101 - Dopravní řešení</t>
  </si>
  <si>
    <t>STA</t>
  </si>
  <si>
    <t>1</t>
  </si>
  <si>
    <t>{f085a02b-89d0-4226-85bb-7112a0718194}</t>
  </si>
  <si>
    <t>2</t>
  </si>
  <si>
    <t>/</t>
  </si>
  <si>
    <t>2016-41-101-SP</t>
  </si>
  <si>
    <t>SO 101 - Soupis prací - Dopravní řešení</t>
  </si>
  <si>
    <t>Soupis</t>
  </si>
  <si>
    <t>{b4dac650-ae5a-44d5-afbb-771f435ca32a}</t>
  </si>
  <si>
    <t>2016-41-421,431</t>
  </si>
  <si>
    <t>SO 421,431 - Přípojka NN pro posuvnou bránu a veřejné osvětlení</t>
  </si>
  <si>
    <t>{2fc400f8-ed14-4e81-b7b9-68cbd67fef85}</t>
  </si>
  <si>
    <t>828 75</t>
  </si>
  <si>
    <t>2016-41-421,431-SP</t>
  </si>
  <si>
    <t>SO 421,431 - Soupis prací -  Přípojka NN pro posuvnou bránu a veřejné osvětlení</t>
  </si>
  <si>
    <t>{023c7267-bb06-417b-802e-a6bf133e7666}</t>
  </si>
  <si>
    <t>2016-41-VON</t>
  </si>
  <si>
    <t>VON - Vedlejší a ostatní náklady</t>
  </si>
  <si>
    <t>{51337e7c-c11d-4e52-936b-bdd1acd91c50}</t>
  </si>
  <si>
    <t>2016-41-VON-SP</t>
  </si>
  <si>
    <t>VON - Soupis prací - Vedlejší a ostatní náklady</t>
  </si>
  <si>
    <t>{004aaab8-4cb5-4433-a59a-2433ddff5489}</t>
  </si>
  <si>
    <t>1) Krycí list soupisu</t>
  </si>
  <si>
    <t>2) Rekapitulace</t>
  </si>
  <si>
    <t>3) Soupis prací</t>
  </si>
  <si>
    <t>Zpět na list:</t>
  </si>
  <si>
    <t>Rekapitulace stavby</t>
  </si>
  <si>
    <t>F1</t>
  </si>
  <si>
    <t>dlažba</t>
  </si>
  <si>
    <t>m2</t>
  </si>
  <si>
    <t>574</t>
  </si>
  <si>
    <t>F10</t>
  </si>
  <si>
    <t>ornice</t>
  </si>
  <si>
    <t>498</t>
  </si>
  <si>
    <t>KRYCÍ LIST SOUPISU</t>
  </si>
  <si>
    <t>F11</t>
  </si>
  <si>
    <t>bourání OP3</t>
  </si>
  <si>
    <t>m</t>
  </si>
  <si>
    <t>156,5</t>
  </si>
  <si>
    <t>F12</t>
  </si>
  <si>
    <t>bourání potrubí</t>
  </si>
  <si>
    <t>5</t>
  </si>
  <si>
    <t>F13</t>
  </si>
  <si>
    <t>obruba</t>
  </si>
  <si>
    <t>157,9</t>
  </si>
  <si>
    <t>F14</t>
  </si>
  <si>
    <t>4,6</t>
  </si>
  <si>
    <t>Objekt:</t>
  </si>
  <si>
    <t>F15</t>
  </si>
  <si>
    <t>93,6</t>
  </si>
  <si>
    <t>2016-41-101 - SO 101 - Dopravní řešení</t>
  </si>
  <si>
    <t>F16</t>
  </si>
  <si>
    <t>12,1</t>
  </si>
  <si>
    <t>Soupis:</t>
  </si>
  <si>
    <t>F17</t>
  </si>
  <si>
    <t>8</t>
  </si>
  <si>
    <t>2016-41-101-SP - SO 101 - Soupis prací - Dopravní řešení</t>
  </si>
  <si>
    <t>F18</t>
  </si>
  <si>
    <t>7,8</t>
  </si>
  <si>
    <t>F19</t>
  </si>
  <si>
    <t>296</t>
  </si>
  <si>
    <t>F2</t>
  </si>
  <si>
    <t>10,9</t>
  </si>
  <si>
    <t>F20</t>
  </si>
  <si>
    <t>bourání asfalt</t>
  </si>
  <si>
    <t>501,5</t>
  </si>
  <si>
    <t>F21</t>
  </si>
  <si>
    <t>řezání</t>
  </si>
  <si>
    <t>168,7</t>
  </si>
  <si>
    <t>F22</t>
  </si>
  <si>
    <t>SV</t>
  </si>
  <si>
    <t>kus</t>
  </si>
  <si>
    <t>F24</t>
  </si>
  <si>
    <t>kanalda</t>
  </si>
  <si>
    <t>7</t>
  </si>
  <si>
    <t>F25</t>
  </si>
  <si>
    <t>kolena</t>
  </si>
  <si>
    <t>3</t>
  </si>
  <si>
    <t>F26</t>
  </si>
  <si>
    <t>rýha</t>
  </si>
  <si>
    <t>m3</t>
  </si>
  <si>
    <t>F27</t>
  </si>
  <si>
    <t>zásyp</t>
  </si>
  <si>
    <t>3,6</t>
  </si>
  <si>
    <t>F28</t>
  </si>
  <si>
    <t>obsyp</t>
  </si>
  <si>
    <t>3,15</t>
  </si>
  <si>
    <t>F29</t>
  </si>
  <si>
    <t>VDZ</t>
  </si>
  <si>
    <t>139,85</t>
  </si>
  <si>
    <t>F3</t>
  </si>
  <si>
    <t>2,72</t>
  </si>
  <si>
    <t>F30</t>
  </si>
  <si>
    <t>4,9</t>
  </si>
  <si>
    <t>F31</t>
  </si>
  <si>
    <t>1,75</t>
  </si>
  <si>
    <t>F33</t>
  </si>
  <si>
    <t>sloupek</t>
  </si>
  <si>
    <t>F23</t>
  </si>
  <si>
    <t>bednění</t>
  </si>
  <si>
    <t>0,927</t>
  </si>
  <si>
    <t>F34</t>
  </si>
  <si>
    <t>zrcadlo</t>
  </si>
  <si>
    <t>F35</t>
  </si>
  <si>
    <t>6</t>
  </si>
  <si>
    <t>F36</t>
  </si>
  <si>
    <t>desky</t>
  </si>
  <si>
    <t>F37</t>
  </si>
  <si>
    <t>panel</t>
  </si>
  <si>
    <t>F38</t>
  </si>
  <si>
    <t>brána</t>
  </si>
  <si>
    <t>F39</t>
  </si>
  <si>
    <t>pohon</t>
  </si>
  <si>
    <t>F4</t>
  </si>
  <si>
    <t>sanace</t>
  </si>
  <si>
    <t>976,87</t>
  </si>
  <si>
    <t>F41</t>
  </si>
  <si>
    <t>kácení</t>
  </si>
  <si>
    <t>F42</t>
  </si>
  <si>
    <t>35</t>
  </si>
  <si>
    <t>F43</t>
  </si>
  <si>
    <t>strom</t>
  </si>
  <si>
    <t>F44</t>
  </si>
  <si>
    <t>F45</t>
  </si>
  <si>
    <t>skrývka ornice</t>
  </si>
  <si>
    <t>91,55</t>
  </si>
  <si>
    <t>F46</t>
  </si>
  <si>
    <t>přebytek ornice</t>
  </si>
  <si>
    <t>41,75</t>
  </si>
  <si>
    <t>F48</t>
  </si>
  <si>
    <t>bourání beton</t>
  </si>
  <si>
    <t>411,2</t>
  </si>
  <si>
    <t>F49</t>
  </si>
  <si>
    <t>44</t>
  </si>
  <si>
    <t>F5</t>
  </si>
  <si>
    <t>397</t>
  </si>
  <si>
    <t>REKAPITULACE ČLENĚNÍ SOUPISU PRACÍ</t>
  </si>
  <si>
    <t>F50</t>
  </si>
  <si>
    <t>výkop</t>
  </si>
  <si>
    <t>210,5</t>
  </si>
  <si>
    <t>F51</t>
  </si>
  <si>
    <t>výkopek</t>
  </si>
  <si>
    <t>42</t>
  </si>
  <si>
    <t>F6</t>
  </si>
  <si>
    <t>49</t>
  </si>
  <si>
    <t>F7</t>
  </si>
  <si>
    <t>7,95</t>
  </si>
  <si>
    <t>F8</t>
  </si>
  <si>
    <t>asfalt</t>
  </si>
  <si>
    <t>230</t>
  </si>
  <si>
    <t>F9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</si>
  <si>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</si>
  <si>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</si>
  <si>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</si>
  <si>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</si>
  <si>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</si>
  <si>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</si>
  <si>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</si>
  <si>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  18 - Zemní práce - povrchové úpravy terénu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</si>
  <si>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</si>
  <si>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</si>
  <si>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</si>
  <si>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</si>
  <si>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</si>
  <si>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</si>
  <si>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</si>
  <si>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  96 - Bourání konstrukcí</t>
  </si>
  <si>
    <t xml:space="preserve">    997 - Přesun sutě</t>
  </si>
  <si>
    <t xml:space="preserve">    998 - Přesun hmot</t>
  </si>
  <si>
    <t xml:space="preserve">    SAN - SANACE AKTIVNÍ ZÓNY ZEMNÍ PLÁNĚ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</si>
  <si>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</si>
  <si>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</si>
  <si>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</si>
  <si>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</si>
  <si>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</si>
  <si>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</si>
  <si>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</si>
  <si>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</si>
  <si>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</si>
  <si>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</si>
  <si>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</si>
  <si>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</si>
  <si>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</si>
  <si>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</si>
  <si>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</si>
  <si>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</si>
  <si>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</si>
  <si>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</si>
  <si>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</si>
  <si>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121101102</t>
  </si>
  <si>
    <t>Sejmutí ornice nebo lesní půdy s vodorovným přemístěním na hromady v místě upotřebení nebo na dočasné či trvalé skládky se složením, na vzdálenost přes 50 do 100 m</t>
  </si>
  <si>
    <t>CS ÚRS 2017 02</t>
  </si>
  <si>
    <t>4</t>
  </si>
  <si>
    <t>-82213536</t>
  </si>
  <si>
    <t>VV</t>
  </si>
  <si>
    <t>Struktura výpočtu: změřeno v digitální verzi PD funkcí na měření ploch * předpokládaná tl.</t>
  </si>
  <si>
    <t>(875+40,5)*0,1</t>
  </si>
  <si>
    <t>Součet</t>
  </si>
  <si>
    <t>122202202</t>
  </si>
  <si>
    <t>Odkopávky a prokopávky nezapažené pro silnice s přemístěním výkopku v příčných profilech na vzdálenost do 15 m nebo s naložením na dopravní prostředek v hornině tř. 3 přes 100 do 1 000 m3</t>
  </si>
  <si>
    <t>-1967621458</t>
  </si>
  <si>
    <t>Struktura výpočtu: dle hmotnice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</si>
  <si>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</si>
  <si>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</si>
  <si>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-166955894</t>
  </si>
  <si>
    <t>132201101</t>
  </si>
  <si>
    <t>Hloubení zapažených i nezapažených rýh šířky do 600 mm s urovnáním dna do předepsaného profilu a spádu v hornině tř. 3 do 100 m3</t>
  </si>
  <si>
    <t>-918395018</t>
  </si>
  <si>
    <t>Struktura výpočtu: délka * šířka * pr. hloubka</t>
  </si>
  <si>
    <t>F24*0,6*1,0+F12*0,6*1,2</t>
  </si>
  <si>
    <t>132201109</t>
  </si>
  <si>
    <t>Hloubení zapažených i nezapažených rýh šířky do 600 mm s urovnáním dna do předepsaného profilu a spádu v hornině tř. 3 Příplatek k cenám za lepivost horniny tř. 3</t>
  </si>
  <si>
    <t>1151668544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</si>
  <si>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</si>
  <si>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</si>
  <si>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1671461996</t>
  </si>
  <si>
    <t>F50+F26-F51</t>
  </si>
  <si>
    <t>162706111</t>
  </si>
  <si>
    <t>Vodorovné přemístění výkopku bez naložení, avšak se složením zemin schopných zúrodnění, na vzdálenost přes 5000 do 6000 m</t>
  </si>
  <si>
    <t>-486159404</t>
  </si>
  <si>
    <t>F45-F10*0,1</t>
  </si>
  <si>
    <t>162706119</t>
  </si>
  <si>
    <t>Vodorovné přemístění výkopku bez naložení, avšak se složením zemin schopných zúrodnění, na vzdálenost Příplatek k ceně za každých dalších i započatých 1000 m</t>
  </si>
  <si>
    <t>1023935537</t>
  </si>
  <si>
    <t>41,75*4 'Přepočtené koeficientem množství</t>
  </si>
  <si>
    <t>9</t>
  </si>
  <si>
    <t>171201201</t>
  </si>
  <si>
    <t>Uložení sypaniny na skládky</t>
  </si>
  <si>
    <t>-269161915</t>
  </si>
  <si>
    <t>F46+F50+F26-F51</t>
  </si>
  <si>
    <t>10</t>
  </si>
  <si>
    <t>171201211</t>
  </si>
  <si>
    <t>Uložení sypaniny poplatek za uložení sypaniny na skládce (skládkovné)</t>
  </si>
  <si>
    <t>t</t>
  </si>
  <si>
    <t>1148611631</t>
  </si>
  <si>
    <t>F46*1,8+(F50+F26-F51)*1,8</t>
  </si>
  <si>
    <t>11</t>
  </si>
  <si>
    <t>171203111</t>
  </si>
  <si>
    <t>Uložení výkopku bez zhutnění s hrubým rozhrnutím v rovině nebo na svahu do 1:5</t>
  </si>
  <si>
    <t>-591074260</t>
  </si>
  <si>
    <t>42 "místa po vybouraných konstrukcích a vyrovnávání terénu"</t>
  </si>
  <si>
    <t>12</t>
  </si>
  <si>
    <t>174101101</t>
  </si>
  <si>
    <t>Zásyp sypaninou z jakékoliv horniny s uložením výkopku ve vrstvách se zhutněním jam, šachet, rýh nebo kolem objektů v těchto vykopávkách</t>
  </si>
  <si>
    <t>1146536382</t>
  </si>
  <si>
    <t>Struktura výpočtu: délka * šířka * hloubka</t>
  </si>
  <si>
    <t>F12*0,6*1,2</t>
  </si>
  <si>
    <t>13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</si>
  <si>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</si>
  <si>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</si>
  <si>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-858156080</t>
  </si>
  <si>
    <t>Struktura výpočtu: délka x šířka x tloušťka vrstvy</t>
  </si>
  <si>
    <t>F24*0,6*0,75 "přípojka SV"</t>
  </si>
  <si>
    <t>14</t>
  </si>
  <si>
    <t>M</t>
  </si>
  <si>
    <t>583413440</t>
  </si>
  <si>
    <t>kamenivo drcené drobné frakce 0-4</t>
  </si>
  <si>
    <t>-431387470</t>
  </si>
  <si>
    <t>Struktura výpočtu: figura x sypná hmotnost setřeseného kameniva fr. 0/4</t>
  </si>
  <si>
    <t>(F28+F27)*2 "přípojky SV"</t>
  </si>
  <si>
    <t>181951102</t>
  </si>
  <si>
    <t>Úprava pláně vyrovnáním výškových rozdílů v hornině tř. 1 až 4 se zhutněním</t>
  </si>
  <si>
    <t>-1276167870</t>
  </si>
  <si>
    <t>F1*1,1+F2+F3+F6*1,1+F7+F8*1,15+F9*1,1</t>
  </si>
  <si>
    <t>Zemní práce - přípravné a přidružené práce</t>
  </si>
  <si>
    <t>16</t>
  </si>
  <si>
    <t>111201101</t>
  </si>
  <si>
    <t>Odstranění křovin a stromů s odstraněním kořenů průměru kmene do 100 mm do sklonu terénu 1 : 5, při celkové ploše do 1 000 m2</t>
  </si>
  <si>
    <t>-794083367</t>
  </si>
  <si>
    <t>Struktura výpočtu: změřeno v digitální verzi PD funkcí na měření ploch</t>
  </si>
  <si>
    <t>17</t>
  </si>
  <si>
    <t>162301501</t>
  </si>
  <si>
    <t>Vodorovné přemístění smýcených křovin do průměru kmene 100 mm na vzdálenost do 5 000 m</t>
  </si>
  <si>
    <t>-962542262</t>
  </si>
  <si>
    <t>18</t>
  </si>
  <si>
    <t>112101101</t>
  </si>
  <si>
    <t>Kácení stromů s odřezáním kmene a s odvětvením listnatých, průměru kmene přes 100 do 300 mm</t>
  </si>
  <si>
    <t>-1708606222</t>
  </si>
  <si>
    <t>Struktura výpočtu: počet kusů</t>
  </si>
  <si>
    <t>19</t>
  </si>
  <si>
    <t>112201101</t>
  </si>
  <si>
    <t>Odstranění pařezů s jejich vykopáním, vytrháním nebo odstřelením, s přesekáním kořenů průměru přes 100 do 300 mm</t>
  </si>
  <si>
    <t>1149146362</t>
  </si>
  <si>
    <t>20</t>
  </si>
  <si>
    <t>162301401</t>
  </si>
  <si>
    <t>Vodorovné přemístění větví, kmenů nebo pařezů s naložením, složením a dopravou do 5000 m větví stromů listnatých, průměru kmene přes 100 do 300 mm</t>
  </si>
  <si>
    <t>-559070525</t>
  </si>
  <si>
    <t>162301411</t>
  </si>
  <si>
    <t>Vodorovné přemístění větví, kmenů nebo pařezů s naložením, složením a dopravou do 5000 m kmenů stromů listnatých, průměru přes 100 do 300 mm</t>
  </si>
  <si>
    <t>-1356800437</t>
  </si>
  <si>
    <t>22</t>
  </si>
  <si>
    <t>162301421</t>
  </si>
  <si>
    <t>Vodorovné přemístění větví, kmenů nebo pařezů s naložením, složením a dopravou do 5000 m pařezů kmenů, průměru přes 100 do 300 mm</t>
  </si>
  <si>
    <t>-1455426153</t>
  </si>
  <si>
    <t>Zemní práce - povrchové úpravy terénu</t>
  </si>
  <si>
    <t>23</t>
  </si>
  <si>
    <t>162206112</t>
  </si>
  <si>
    <t>Vodorovné přemístění výkopku bez naložení, avšak se složením zemin schopných zúrodnění, na vzdálenost přes 20 do 50 m</t>
  </si>
  <si>
    <t>-751692468</t>
  </si>
  <si>
    <t>F10*0,1</t>
  </si>
  <si>
    <t>24</t>
  </si>
  <si>
    <t>167103101</t>
  </si>
  <si>
    <t>Nakládání neulehlého výkopku z hromad zeminy schopné zúrodnění</t>
  </si>
  <si>
    <t>690001017</t>
  </si>
  <si>
    <t>25</t>
  </si>
  <si>
    <t>181301101</t>
  </si>
  <si>
    <t>Rozprostření a urovnání ornice v rovině nebo ve svahu sklonu do 1:5 při souvislé ploše do 500 m2, tl. vrstvy do 100 mm</t>
  </si>
  <si>
    <t>-115435304</t>
  </si>
  <si>
    <t>26</t>
  </si>
  <si>
    <t>181411131</t>
  </si>
  <si>
    <t>Založení trávníku na půdě předem připravené plochy do 1000 m2 výsevem včetně utažení parkového v rovině nebo na svahu do 1:5</t>
  </si>
  <si>
    <t>814741410</t>
  </si>
  <si>
    <t>27</t>
  </si>
  <si>
    <t>005724100</t>
  </si>
  <si>
    <t>osivo směs travní parková</t>
  </si>
  <si>
    <t>kg</t>
  </si>
  <si>
    <t>-1853507594</t>
  </si>
  <si>
    <t>498*0,015 'Přepočtené koeficientem množství</t>
  </si>
  <si>
    <t>28</t>
  </si>
  <si>
    <t>184802211</t>
  </si>
  <si>
    <t>Chemické odplevelení půdy před založením kultury, trávníku nebo zpevněných ploch o výměře jednotlivě přes 20 m2 na svahu přes 1:5 do 1:2 postřikem na široko</t>
  </si>
  <si>
    <t>-1615533860</t>
  </si>
  <si>
    <t>29</t>
  </si>
  <si>
    <t>252340010</t>
  </si>
  <si>
    <t>herbicid totální systémový neselektivní, bal. 1 l</t>
  </si>
  <si>
    <t>litr</t>
  </si>
  <si>
    <t>-1949453391</t>
  </si>
  <si>
    <t>F10*4/10000</t>
  </si>
  <si>
    <t>30</t>
  </si>
  <si>
    <t>185802113</t>
  </si>
  <si>
    <t>Hnojení půdy nebo trávníku v rovině nebo na svahu do 1:5 umělým hnojivem na široko</t>
  </si>
  <si>
    <t>1527503355</t>
  </si>
  <si>
    <t>P</t>
  </si>
  <si>
    <t>Poznámka k položce:
Položka je vč. dodání hnojiva.</t>
  </si>
  <si>
    <t>Struktura výpočtu: figura x 8 /1000000</t>
  </si>
  <si>
    <t>F10*8/1000000</t>
  </si>
  <si>
    <t>31</t>
  </si>
  <si>
    <t>185803211</t>
  </si>
  <si>
    <t>Uválcování trávníku v rovině nebo na svahu do 1:5</t>
  </si>
  <si>
    <t>825641179</t>
  </si>
  <si>
    <t>32</t>
  </si>
  <si>
    <t>IP 99</t>
  </si>
  <si>
    <t>Přesazení stávajícího stromu výšky do 4,0m. Položka obsahuje šetrné obkopání bez poškození kořenů a přesun na nové místo výsadby.</t>
  </si>
  <si>
    <t>387729952</t>
  </si>
  <si>
    <t>33</t>
  </si>
  <si>
    <t>183101221</t>
  </si>
  <si>
    <t>Hloubení jamek pro vysazování rostlin v zemině tř.1 až 4 s výměnou půdy z 50% v rovině nebo na svahu do 1:5, objemu přes 0,40 do 1,00 m3</t>
  </si>
  <si>
    <t>-321728229</t>
  </si>
  <si>
    <t>F43+F44</t>
  </si>
  <si>
    <t>34</t>
  </si>
  <si>
    <t>184102116</t>
  </si>
  <si>
    <t>Výsadba dřeviny s balem do předem vyhloubené jamky se zalitím v rovině nebo na svahu do 1:5, při průměru balu přes 600 do 800 mm</t>
  </si>
  <si>
    <t>-378710263</t>
  </si>
  <si>
    <t>IP 849</t>
  </si>
  <si>
    <t>Quercus robur „Fastigiata“ výška min. 200cm ZB</t>
  </si>
  <si>
    <t>1399831311</t>
  </si>
  <si>
    <t>Poznámka k položce:
bude použit přesazený dub v rámci areálu</t>
  </si>
  <si>
    <t>36</t>
  </si>
  <si>
    <t>IP 850</t>
  </si>
  <si>
    <t>Fagus silvatica „Fastigiata“ výška min. 200cm ZB</t>
  </si>
  <si>
    <t>303046908</t>
  </si>
  <si>
    <t>37</t>
  </si>
  <si>
    <t>184215133</t>
  </si>
  <si>
    <t>Ukotvení dřeviny kůly třemi kůly, délky přes 2 do 3 m</t>
  </si>
  <si>
    <t>1352794801</t>
  </si>
  <si>
    <t>38</t>
  </si>
  <si>
    <t>IP 851</t>
  </si>
  <si>
    <t>Kůly, délka 3m, průměr 7 cm, frézované</t>
  </si>
  <si>
    <t>-1986719166</t>
  </si>
  <si>
    <t>(F43+F44)*3</t>
  </si>
  <si>
    <t>39</t>
  </si>
  <si>
    <t>IP 852</t>
  </si>
  <si>
    <t>Příčka z půlené frézované kulatiny, pr. 8 cm, délka 100 cm</t>
  </si>
  <si>
    <t>-1006274078</t>
  </si>
  <si>
    <t>(F43+F44)*1,5</t>
  </si>
  <si>
    <t>40</t>
  </si>
  <si>
    <t>IP 853</t>
  </si>
  <si>
    <t>Úvazek pro kotvení bavlněný, šířka 30 mm, balení po 50 bm</t>
  </si>
  <si>
    <t>1512455396</t>
  </si>
  <si>
    <t>41</t>
  </si>
  <si>
    <t>184215412</t>
  </si>
  <si>
    <t>Zhotovení závlahové mísy u solitérních dřevin v rovině nebo na svahu do 1:5, o průměru mísy přes 0,5 do 1 m</t>
  </si>
  <si>
    <t>1241976488</t>
  </si>
  <si>
    <t>IP 856</t>
  </si>
  <si>
    <t xml:space="preserve">Instalace chráničky báze kmene
</t>
  </si>
  <si>
    <t>ks</t>
  </si>
  <si>
    <t>512</t>
  </si>
  <si>
    <t>1158369439</t>
  </si>
  <si>
    <t>Poznámka k položce:
Doporučený výrobek TreeProtector</t>
  </si>
  <si>
    <t>43</t>
  </si>
  <si>
    <t>IP 857</t>
  </si>
  <si>
    <t xml:space="preserve"> chránička zelená/hnědá</t>
  </si>
  <si>
    <t>-928004956</t>
  </si>
  <si>
    <t>Poznámka k položce:
Tubulárně tvarovaná, samosvorná, perforovaná chránička k ochraně paty kmene stromku před poškozením strunovou sekačkou. - podélně dělená pro snadné připevnění kolem kmenu stromku - flexibilní – průměr chráničky se přizpůsobuje růstu kmenu - samosvorná bez nutnosti použití dalších úvazků - dlouhá životnost - UV stabilizovaný PE (100% recyklovartelná) - tloušťka materiálu - 2 mm - - barva - zelená/hnědá.
Rozměry: - max. průměr kmínku 11 cm (možnost spojení více ks dohromady a tím použití i na větší průměry) - výška 21 cm.</t>
  </si>
  <si>
    <t>IP 858</t>
  </si>
  <si>
    <t>Instalace závlahové sondy v hloubce 50 cm</t>
  </si>
  <si>
    <t>-1096799106</t>
  </si>
  <si>
    <t xml:space="preserve">Poznámka k položce:
1 komplet závlahové sondy/strom
</t>
  </si>
  <si>
    <t>45</t>
  </si>
  <si>
    <t>IP 859</t>
  </si>
  <si>
    <t>Kompletní závlahová sonda, včetně 3 m perforované závlahové hadice pr. 80 mm s kokosovým obalem, 1 ks 0,5 m hadice pr. 160 mm, včetně T kusu 80x160x80, včetně zaklapávací koncové zátky 160 mm</t>
  </si>
  <si>
    <t>-1281944453</t>
  </si>
  <si>
    <t>Poznámka k položce:
Doporučený výrobek AquaMax</t>
  </si>
  <si>
    <t>46</t>
  </si>
  <si>
    <t>184501131</t>
  </si>
  <si>
    <t>Zhotovení obalu kmene a spodních částí větví stromu z juty ve dvou vrstvách v rovině nebo na svahu do 1:5</t>
  </si>
  <si>
    <t>-2034381288</t>
  </si>
  <si>
    <t>F33+F44</t>
  </si>
  <si>
    <t>47</t>
  </si>
  <si>
    <t>IP 854</t>
  </si>
  <si>
    <t>Dodávka juty</t>
  </si>
  <si>
    <t>-1132229228</t>
  </si>
  <si>
    <t>48</t>
  </si>
  <si>
    <t>184806132</t>
  </si>
  <si>
    <t>Řez stromů, keřů nebo růží řez na čípek stromů netrnitých, o průměru koruny přes 2 do 4 m</t>
  </si>
  <si>
    <t>349254305</t>
  </si>
  <si>
    <t>184911311</t>
  </si>
  <si>
    <t>Položení mulčovací textilie proti prorůstání plevelů kolem vysázených rostlin v rovině nebo na svahu do 1:5</t>
  </si>
  <si>
    <t>-1006307264</t>
  </si>
  <si>
    <t>50</t>
  </si>
  <si>
    <t>IP 855</t>
  </si>
  <si>
    <t xml:space="preserve">Mulčovací textilie (68g/m2, prop.260l/m2/s)
</t>
  </si>
  <si>
    <t>-1245848349</t>
  </si>
  <si>
    <t>5*1,15 'Přepočtené koeficientem množství</t>
  </si>
  <si>
    <t>51</t>
  </si>
  <si>
    <t>184911421</t>
  </si>
  <si>
    <t>Mulčování vysazených rostlin mulčovací kůrou, tl. do 100 mm v rovině nebo na svahu do 1:5</t>
  </si>
  <si>
    <t>329971152</t>
  </si>
  <si>
    <t>52</t>
  </si>
  <si>
    <t>103911000</t>
  </si>
  <si>
    <t>kůra mulčovací VL</t>
  </si>
  <si>
    <t>1126195506</t>
  </si>
  <si>
    <t>(F43+F44)*0,1</t>
  </si>
  <si>
    <t>53</t>
  </si>
  <si>
    <t>185802114</t>
  </si>
  <si>
    <t>Hnojení půdy nebo trávníku v rovině nebo na svahu do 1:5 umělým hnojivem s rozdělením k jednotlivým rostlinám</t>
  </si>
  <si>
    <t>-1911869358</t>
  </si>
  <si>
    <t>Poznámka k položce:
5 ks/ strom, 1 tableta = 10 g</t>
  </si>
  <si>
    <t>((5*0,010)/1000)*(F43+F44)</t>
  </si>
  <si>
    <t>54</t>
  </si>
  <si>
    <t>IP 909</t>
  </si>
  <si>
    <t>Tabletové hnojivo Silvamix C</t>
  </si>
  <si>
    <t>-43141434</t>
  </si>
  <si>
    <t>Poznámka k položce:
dlouhodobě rozpustné hnojivo, tableta 10 g, 5 tablet/strom</t>
  </si>
  <si>
    <t>(5*0,01)*(F43+F44)</t>
  </si>
  <si>
    <t>55</t>
  </si>
  <si>
    <t>185804312</t>
  </si>
  <si>
    <t>Zalití rostlin vodou plochy záhonů jednotlivě přes 20 m2</t>
  </si>
  <si>
    <t>1414731856</t>
  </si>
  <si>
    <t>Poznámka k položce:
Položka je uvažována vč. dodání a dovozu vody.</t>
  </si>
  <si>
    <t>Struktura výpočtu: plocha x množství x počet opakování / 1000</t>
  </si>
  <si>
    <t>F10*5*10/1000 "trávník"</t>
  </si>
  <si>
    <t>(F43+F44)*20*15/1000 "stromy"</t>
  </si>
  <si>
    <t>Zakládání</t>
  </si>
  <si>
    <t>56</t>
  </si>
  <si>
    <t>273321411</t>
  </si>
  <si>
    <t>Základy z betonu železového (bez výztuže) desky z betonu bez zvýšených nároků na prostředí tř. C 20/25</t>
  </si>
  <si>
    <t>14607518</t>
  </si>
  <si>
    <t>Struktura výpočtu: délka * šířka * tloušťka</t>
  </si>
  <si>
    <t>1,94*1,15*0,15 "základ pro SV"</t>
  </si>
  <si>
    <t>57</t>
  </si>
  <si>
    <t>273351121</t>
  </si>
  <si>
    <t>Bednění základů desek zřízení</t>
  </si>
  <si>
    <t>-373816378</t>
  </si>
  <si>
    <t>Struktura výpočtu: obvod * výška</t>
  </si>
  <si>
    <t>(1,94+1,15)*2*0,15</t>
  </si>
  <si>
    <t>58</t>
  </si>
  <si>
    <t>273351122</t>
  </si>
  <si>
    <t>Bednění základů desek odstranění</t>
  </si>
  <si>
    <t>-977434220</t>
  </si>
  <si>
    <t>59</t>
  </si>
  <si>
    <t>273362021</t>
  </si>
  <si>
    <t>Výztuž základů desek ze svařovaných sítí z drátů typu KARI</t>
  </si>
  <si>
    <t>922398414</t>
  </si>
  <si>
    <t>Struktura výpočtu: délka * šířka * hmotnost 1m2 * 2 vrstvy / 1000</t>
  </si>
  <si>
    <t>1,94*1,15*7,9*2/1000</t>
  </si>
  <si>
    <t>60</t>
  </si>
  <si>
    <t>274321411</t>
  </si>
  <si>
    <t>Základy z betonu železového (bez výztuže) pasy z betonu bez zvýšených nároků na prostředí tř. C 20/25</t>
  </si>
  <si>
    <t>1324185150</t>
  </si>
  <si>
    <t>1,7*0,35*1,1 "základ pro bránu"</t>
  </si>
  <si>
    <t>61</t>
  </si>
  <si>
    <t>274362021</t>
  </si>
  <si>
    <t>Výztuž základů pasů ze svařovaných sítí z drátů typu KARI</t>
  </si>
  <si>
    <t>-556971288</t>
  </si>
  <si>
    <t>3*1,6*7,9*2/1000</t>
  </si>
  <si>
    <t>Svislé a kompletní konstrukce</t>
  </si>
  <si>
    <t>62</t>
  </si>
  <si>
    <t>386120103</t>
  </si>
  <si>
    <t>Montáž odlučovačů ropných látek železobetonových, průtoku 6-10 l/s</t>
  </si>
  <si>
    <t>1523672347</t>
  </si>
  <si>
    <t>63</t>
  </si>
  <si>
    <t>IP 3200</t>
  </si>
  <si>
    <t>Sorpční vpusť - jednonádržová ze železobenu C30/37 XF4 vč. zákrytové desky pro zatížení D 400kN pro průtok do 10l/s, NEL 0,2mg/l na výtoku. Vpusť je vč. mříže, kalového koše a sorpčního filtru z Fibrioilu</t>
  </si>
  <si>
    <t>1564141911</t>
  </si>
  <si>
    <t xml:space="preserve">Poznámka k položce:
Doporučeným výrobek je sorpční vpusť KN 3-10 SV pro zatížení D 400kN od fy. Septiky Marek(Navržená sorpční vpusť je brána jako referenční s tím, že uvedenou specifikaci je nutno chápat jako minimální technický standard). </t>
  </si>
  <si>
    <t>Vodorovné konstrukce</t>
  </si>
  <si>
    <t>64</t>
  </si>
  <si>
    <t>451573111</t>
  </si>
  <si>
    <t>Lože pod potrubí, stoky a drobné objekty v otevřeném výkopu z písku a štěrkopísku do 63 mm</t>
  </si>
  <si>
    <t>2061129257</t>
  </si>
  <si>
    <t>F24*0,6*0,15 "přípojky SV"</t>
  </si>
  <si>
    <t>Komunikace pozemní</t>
  </si>
  <si>
    <t>65</t>
  </si>
  <si>
    <t>564201111</t>
  </si>
  <si>
    <t>Podklad nebo podsyp ze štěrkopísku ŠP s rozprostřením, vlhčením a zhutněním, po zhutnění tl. 40 mm</t>
  </si>
  <si>
    <t>984152065</t>
  </si>
  <si>
    <t>Struktura výpočtu: délka * šířka</t>
  </si>
  <si>
    <t>F32</t>
  </si>
  <si>
    <t>1,94*1,15</t>
  </si>
  <si>
    <t>66</t>
  </si>
  <si>
    <t>564811111</t>
  </si>
  <si>
    <t>Podklad ze štěrkodrti ŠD s rozprostřením a zhutněním, po zhutnění tl. 50 mm</t>
  </si>
  <si>
    <t>-82818818</t>
  </si>
  <si>
    <t>67</t>
  </si>
  <si>
    <t>564851111</t>
  </si>
  <si>
    <t>Podklad ze štěrkodrti ŠD s rozprostřením a zhutněním, po zhutnění tl. 150 mm</t>
  </si>
  <si>
    <t>-1242270753</t>
  </si>
  <si>
    <t>F6+F7+F8+F9 "fr. 0/32"</t>
  </si>
  <si>
    <t>F8*1,15 "fr. 0/63"</t>
  </si>
  <si>
    <t>68</t>
  </si>
  <si>
    <t>564871111</t>
  </si>
  <si>
    <t>Podklad ze štěrkodrti ŠD s rozprostřením a zhutněním, po zhutnění tl. 250 mm</t>
  </si>
  <si>
    <t>-397549928</t>
  </si>
  <si>
    <t>F1*1,1+F2+F3</t>
  </si>
  <si>
    <t>69</t>
  </si>
  <si>
    <t>565135111</t>
  </si>
  <si>
    <t>Asfaltový beton vrstva podkladní ACP 16 (obalované kamenivo střednězrnné - OKS) s rozprostřením a zhutněním v pruhu šířky do 3 m, po zhutnění tl. 50 mm</t>
  </si>
  <si>
    <t>232282370</t>
  </si>
  <si>
    <t>F8+F9</t>
  </si>
  <si>
    <t>70</t>
  </si>
  <si>
    <t>573111113</t>
  </si>
  <si>
    <t>Postřik infiltrační PI z asfaltu silničního s posypem kamenivem, v množství 1,50 kg/m2</t>
  </si>
  <si>
    <t>-1649556703</t>
  </si>
  <si>
    <t>71</t>
  </si>
  <si>
    <t>573211107</t>
  </si>
  <si>
    <t>Postřik spojovací PS bez posypu kamenivem z asfaltu silničního, v množství 0,30 kg/m2</t>
  </si>
  <si>
    <t>-1387373963</t>
  </si>
  <si>
    <t>72</t>
  </si>
  <si>
    <t>577134111</t>
  </si>
  <si>
    <t>Asfaltový beton vrstva obrusná ACO 11 (ABS) s rozprostřením a se zhutněním z nemodifikovaného asfaltu v pruhu šířky do 3 m tř. I, po zhutnění tl. 40 mm</t>
  </si>
  <si>
    <t>-2048919259</t>
  </si>
  <si>
    <t>230 "podelná parkovací stání a pracovní spáry"</t>
  </si>
  <si>
    <t>5 "chodník"</t>
  </si>
  <si>
    <t>73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</si>
  <si>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</si>
  <si>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</si>
  <si>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1135517498</t>
  </si>
  <si>
    <t>397 "chodník - v místě stávající konstrukce"</t>
  </si>
  <si>
    <t>49 "chodník - nová konstrukce"</t>
  </si>
  <si>
    <t>7,95 "varovný a signální pás"</t>
  </si>
  <si>
    <t>74</t>
  </si>
  <si>
    <t>592452630</t>
  </si>
  <si>
    <t>dlažba skladebná betonová základní 20x20x6 cm barevná</t>
  </si>
  <si>
    <t>2058400788</t>
  </si>
  <si>
    <t>F5+F6</t>
  </si>
  <si>
    <t>446*1,01 'Přepočtené koeficientem množství</t>
  </si>
  <si>
    <t>75</t>
  </si>
  <si>
    <t>592452670</t>
  </si>
  <si>
    <t>dlažba skladebná betonová základní pro nevidomé 20 x 10 x 6 cm barevná</t>
  </si>
  <si>
    <t>1408247155</t>
  </si>
  <si>
    <t>7,95*1,03 'Přepočtené koeficientem množství</t>
  </si>
  <si>
    <t>76</t>
  </si>
  <si>
    <t>596212213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</si>
  <si>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300 m2</t>
  </si>
  <si>
    <t>-1942011728</t>
  </si>
  <si>
    <t>574 "sjezd, komunikace a parkovací stání"</t>
  </si>
  <si>
    <t>10,9 "chodníkový přejezd"</t>
  </si>
  <si>
    <t>2,72 "varovný pás"</t>
  </si>
  <si>
    <t>77</t>
  </si>
  <si>
    <t>592453170</t>
  </si>
  <si>
    <t>dlažba skladebná betonová základní 20x20x8 cm přírodní</t>
  </si>
  <si>
    <t>985014106</t>
  </si>
  <si>
    <t>574*1,01 'Přepočtené koeficientem množství</t>
  </si>
  <si>
    <t>78</t>
  </si>
  <si>
    <t>592452620</t>
  </si>
  <si>
    <t>dlažba skladebná betonová základní 20x20x8 cm barevná</t>
  </si>
  <si>
    <t>138598947</t>
  </si>
  <si>
    <t>10,9*1,03 'Přepočtené koeficientem množství</t>
  </si>
  <si>
    <t>79</t>
  </si>
  <si>
    <t>592452670-R</t>
  </si>
  <si>
    <t>dlažba skladebná betonová základní pro nevidomé 20 x 10 x 8 cm barevná</t>
  </si>
  <si>
    <t>-141225155</t>
  </si>
  <si>
    <t>2,72*1,03 'Přepočtené koeficientem množství</t>
  </si>
  <si>
    <t>Trubní vedení</t>
  </si>
  <si>
    <t>80</t>
  </si>
  <si>
    <t>871315221</t>
  </si>
  <si>
    <t>Kanalizační potrubí z tvrdého PVC v otevřeném výkopu ve sklonu do 20 %, hladkého plnostěnného jednovrstvého, tuhost třídy SN 8 DN 160</t>
  </si>
  <si>
    <t>-863513337</t>
  </si>
  <si>
    <t>Struktura výpočtu: změřeno v digitální verzi PD funkcí na měření délek</t>
  </si>
  <si>
    <t>81</t>
  </si>
  <si>
    <t>877315211</t>
  </si>
  <si>
    <t>Montáž tvarovek na kanalizačním potrubí z trub z plastu z tvrdého PVC [systém KG] nebo z polypropylenu [systém KG 2000] v otevřeném výkopu jednoosých DN 150</t>
  </si>
  <si>
    <t>-1624335759</t>
  </si>
  <si>
    <t>3 "přípojky SV"</t>
  </si>
  <si>
    <t>82</t>
  </si>
  <si>
    <t>286113610</t>
  </si>
  <si>
    <t>koleno kanalizace plastové KG 150x45°</t>
  </si>
  <si>
    <t>2031859155</t>
  </si>
  <si>
    <t>83</t>
  </si>
  <si>
    <t>IP 18</t>
  </si>
  <si>
    <t>Napojení přípojek SV na kanalizační šachtu, včetně zemních prací, přípravy otvoru, materiálu, provedení a dopravy</t>
  </si>
  <si>
    <t>-101241847</t>
  </si>
  <si>
    <t>84</t>
  </si>
  <si>
    <t>IP 210</t>
  </si>
  <si>
    <t>Snížení nebo zvýšení poklopu kanalizační šachty o libovolnou výšku - položka je vč. zemních prací, bourání, výměny kanalizačních prvků (skruže, vyrovnávací prstence), znovu osazení poklopu, materiálu, práce, skládkovného a dopravy</t>
  </si>
  <si>
    <t>-1435931608</t>
  </si>
  <si>
    <t>Ostatní konstrukce a práce, bourání</t>
  </si>
  <si>
    <t>85</t>
  </si>
  <si>
    <t>914111111</t>
  </si>
  <si>
    <t>Montáž svislé dopravní značky základní velikosti do 1 m2 objímkami na sloupky nebo konzoly</t>
  </si>
  <si>
    <t>1990666381</t>
  </si>
  <si>
    <t>86</t>
  </si>
  <si>
    <t>404442580</t>
  </si>
  <si>
    <t>značka dopravní svislá reflexní AL- 3M 500 x 700 mm</t>
  </si>
  <si>
    <t>770613553</t>
  </si>
  <si>
    <t>87</t>
  </si>
  <si>
    <t>914431112</t>
  </si>
  <si>
    <t>Montáž dopravního zrcadla na sloupky nebo konzoly velikosti do 1 m2</t>
  </si>
  <si>
    <t>1961016610</t>
  </si>
  <si>
    <t>88</t>
  </si>
  <si>
    <t>404452010-R</t>
  </si>
  <si>
    <t>zrcadlo dopravní kruhové D 1000 mm</t>
  </si>
  <si>
    <t>1068983446</t>
  </si>
  <si>
    <t>89</t>
  </si>
  <si>
    <t>914511111</t>
  </si>
  <si>
    <t>Montáž sloupku dopravních značek délky do 3,5 m do betonového základu</t>
  </si>
  <si>
    <t>743315656</t>
  </si>
  <si>
    <t>90</t>
  </si>
  <si>
    <t>404452250</t>
  </si>
  <si>
    <t>sloupek Zn 60 - 350</t>
  </si>
  <si>
    <t>-350583518</t>
  </si>
  <si>
    <t>91</t>
  </si>
  <si>
    <t>404452530</t>
  </si>
  <si>
    <t>víčko plastové na sloupek 60</t>
  </si>
  <si>
    <t>712217838</t>
  </si>
  <si>
    <t>92</t>
  </si>
  <si>
    <t>404452560</t>
  </si>
  <si>
    <t>upínací svorka na sloupek D 60 mm</t>
  </si>
  <si>
    <t>583393282</t>
  </si>
  <si>
    <t>93</t>
  </si>
  <si>
    <t>915211111</t>
  </si>
  <si>
    <t>Vodorovné dopravní značení stříkaným plastem dělící čára šířky 125 mm souvislá bílá základní</t>
  </si>
  <si>
    <t>-1065758244</t>
  </si>
  <si>
    <t>5*19+10,65+2,25*12+0,6*12</t>
  </si>
  <si>
    <t>94</t>
  </si>
  <si>
    <t>915231111</t>
  </si>
  <si>
    <t>Vodorovné dopravní značení stříkaným plastem přechody pro chodce, šipky, symboly nápisy bílé základní</t>
  </si>
  <si>
    <t>-1550014931</t>
  </si>
  <si>
    <t>1+1+2,9</t>
  </si>
  <si>
    <t>95</t>
  </si>
  <si>
    <t>915231112</t>
  </si>
  <si>
    <t>Vodorovné dopravní značení stříkaným plastem přechody pro chodce, šipky, symboly nápisy bílé retroreflexní</t>
  </si>
  <si>
    <t>-305150125</t>
  </si>
  <si>
    <t>96</t>
  </si>
  <si>
    <t>915611111</t>
  </si>
  <si>
    <t>Předznačení pro vodorovné značení stříkané barvou nebo prováděné z nátěrových hmot liniové dělicí čáry, vodicí proužky</t>
  </si>
  <si>
    <t>-1916833273</t>
  </si>
  <si>
    <t>97</t>
  </si>
  <si>
    <t>915621111</t>
  </si>
  <si>
    <t>Předznačení pro vodorovné značení stříkané barvou nebo prováděné z nátěrových hmot plošné šipky, symboly, nápisy</t>
  </si>
  <si>
    <t>1111093794</t>
  </si>
  <si>
    <t>F30+F31</t>
  </si>
  <si>
    <t>98</t>
  </si>
  <si>
    <t>916131213</t>
  </si>
  <si>
    <t>Osazení silničního obrubníku betonového se zřízením lože, s vyplněním a zatřením spár cementovou maltou stojatého s boční opěrou z betonu prostého tř. C 12/15, do lože z betonu prostého téže značky</t>
  </si>
  <si>
    <t>1694778994</t>
  </si>
  <si>
    <t>121,5-F16-F17-F18 "ABO 15/25 základní"</t>
  </si>
  <si>
    <t>3,3+1,8+5+2 "ABO 15/15 snížený"</t>
  </si>
  <si>
    <t>8 "ABO přechodový"</t>
  </si>
  <si>
    <t>1,56*5 "ABO R1"</t>
  </si>
  <si>
    <t>99</t>
  </si>
  <si>
    <t>592174650</t>
  </si>
  <si>
    <t>obrubník betonový silniční vibrolisovaný 100x15x25 cm</t>
  </si>
  <si>
    <t>25975678</t>
  </si>
  <si>
    <t>93,6*1,05 'Přepočtené koeficientem množství</t>
  </si>
  <si>
    <t>100</t>
  </si>
  <si>
    <t>592174680</t>
  </si>
  <si>
    <t>obrubník betonový silniční nájezdový vibrolisovaný 100x15x15 cm</t>
  </si>
  <si>
    <t>1740878750</t>
  </si>
  <si>
    <t>12,1*1,05 'Přepočtené koeficientem množství</t>
  </si>
  <si>
    <t>101</t>
  </si>
  <si>
    <t>592174690</t>
  </si>
  <si>
    <t>obrubník betonový silniční přechodový L + P vibrolisovaný 100x15x15-25 cm</t>
  </si>
  <si>
    <t>1538220332</t>
  </si>
  <si>
    <t>102</t>
  </si>
  <si>
    <t>592174710</t>
  </si>
  <si>
    <t>obrubník betonový silniční vnější oblý R 1,0 vibrolisovaný 78x15x25 cm</t>
  </si>
  <si>
    <t>1267406352</t>
  </si>
  <si>
    <t>F18/0,78</t>
  </si>
  <si>
    <t>103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</si>
  <si>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</si>
  <si>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</si>
  <si>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-1592834427</t>
  </si>
  <si>
    <t>8+16,6+6,3+15,7+166,1+6,1+18,6+46,6+3+3+3+3</t>
  </si>
  <si>
    <t>104</t>
  </si>
  <si>
    <t>592174090</t>
  </si>
  <si>
    <t>obrubník betonový chodníkový vibrolisovaný 100x8x25 cm</t>
  </si>
  <si>
    <t>708979614</t>
  </si>
  <si>
    <t>Poznámka k položce:
položka obsahuje i podíl poloměrových obrubníků</t>
  </si>
  <si>
    <t>296*1,04 'Přepočtené koeficientem množství</t>
  </si>
  <si>
    <t>105</t>
  </si>
  <si>
    <t>916241113</t>
  </si>
  <si>
    <t>Osazení obrubníku kamenného se zřízením lože, s vyplněním a zatřením spár cementovou maltou ležatého s boční opěrou z betonu prostého tř. C 12/15, do lože z betonu prostého téže značky</t>
  </si>
  <si>
    <t>1508762524</t>
  </si>
  <si>
    <t>Poznámka k položce:
Budou zpětně použity vybourané obrubníky OP3 (cca 80%), ostatní obrubníky budou dokupeny, dokoupeny budou staré obrubníky, tak aby ladily s vybouranými.</t>
  </si>
  <si>
    <t>158,5+4-F14 "OP3 základní"</t>
  </si>
  <si>
    <t>1,15*4 "OP3 R1"</t>
  </si>
  <si>
    <t>106</t>
  </si>
  <si>
    <t>583803340</t>
  </si>
  <si>
    <t>obrubník kamenný přímý, žula, 25x20</t>
  </si>
  <si>
    <t>-1171224794</t>
  </si>
  <si>
    <t>F13-F11*0,8</t>
  </si>
  <si>
    <t>107</t>
  </si>
  <si>
    <t>583804140</t>
  </si>
  <si>
    <t>obrubník kamenný obloukový , žula, r=0,5÷1 m 25x20</t>
  </si>
  <si>
    <t>-1239306926</t>
  </si>
  <si>
    <t>108</t>
  </si>
  <si>
    <t>919731112</t>
  </si>
  <si>
    <t>Zarovnání styčné plochy podkladu nebo krytu podél vybourané části komunikace nebo zpevněné plochy z betonu prostého tl. do 150 mm</t>
  </si>
  <si>
    <t>-1078851394</t>
  </si>
  <si>
    <t>109</t>
  </si>
  <si>
    <t>919732221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</si>
  <si>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</si>
  <si>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-38337346</t>
  </si>
  <si>
    <t>110</t>
  </si>
  <si>
    <t>919735112</t>
  </si>
  <si>
    <t>Řezání stávajícího živičného krytu nebo podkladu hloubky přes 50 do 100 mm</t>
  </si>
  <si>
    <t>-390533983</t>
  </si>
  <si>
    <t>156,5+0,5+0,5+0,5+0,5+2,2+4+4</t>
  </si>
  <si>
    <t>111</t>
  </si>
  <si>
    <t>IP 51</t>
  </si>
  <si>
    <t>Izolační folie proti vlhkosti u fasády + krycí lišta, folie v místě styku chodníku a domu, šířky 1 m, zahnutá pod konstrukci chodníku + hliníková lišta, nákup, doprava, položení</t>
  </si>
  <si>
    <t>1161932892</t>
  </si>
  <si>
    <t>Struktura výpočtu: délka</t>
  </si>
  <si>
    <t>8+8,2</t>
  </si>
  <si>
    <t>Doplňující konstrukce a práce pozemních komunikací, letišť a ploch</t>
  </si>
  <si>
    <t>112</t>
  </si>
  <si>
    <t>IP 3001</t>
  </si>
  <si>
    <t>Montáž sloupků oplocení vč. zemních prací ručním či motorovým vrtákem o pr. 230mm do hloubky min. 800mm, vč. betonáže sloupků z betonu min. C12/15, vč. odvozu přebytečného výkopku na skládku a skládkovného</t>
  </si>
  <si>
    <t>1348023730</t>
  </si>
  <si>
    <t>113</t>
  </si>
  <si>
    <t>IP 3002</t>
  </si>
  <si>
    <t>Sloupek 60x60mm/1,5mm, ocelový, povrchová úprava Zn+PVC v barvě zelené, délka 2800mm</t>
  </si>
  <si>
    <t>-1997488826</t>
  </si>
  <si>
    <t>114</t>
  </si>
  <si>
    <t>IP 3010</t>
  </si>
  <si>
    <t>Montáž podhrabových desek, vč. zemních prací ručním nářadím, vč. montáže držáků podhrabových desek na sloupky, vč. spojovacího materiálu, vč. hrubého urovnání terénu</t>
  </si>
  <si>
    <t>1361377839</t>
  </si>
  <si>
    <t>F36+1</t>
  </si>
  <si>
    <t>115</t>
  </si>
  <si>
    <t>IP 3011</t>
  </si>
  <si>
    <t>Podhrabová deska betonová, hladká, 2450/300/50mm vč. držáků podhrabových desek 30cm, materiál Zn</t>
  </si>
  <si>
    <t>1413978029</t>
  </si>
  <si>
    <t>116</t>
  </si>
  <si>
    <t>IP 3015</t>
  </si>
  <si>
    <t>Montáž svařovaných plotových panelů, vč. spojovacího materiálu a úchytek</t>
  </si>
  <si>
    <t>-375767159</t>
  </si>
  <si>
    <t>F37+1</t>
  </si>
  <si>
    <t>117</t>
  </si>
  <si>
    <t>IP 3018</t>
  </si>
  <si>
    <t>Svařovaný plotový panel 1530/2500mm s prolisem, velikost oka 50x200mm, pr. drátu 5mm, povrchová úprava Zn+PVC v barvě zelené</t>
  </si>
  <si>
    <t>1563796858</t>
  </si>
  <si>
    <t>118</t>
  </si>
  <si>
    <t>IP 3019</t>
  </si>
  <si>
    <t>Svařovaný plotový panel 1630/2500mm bez prolisu, velikost oka 50x200mm, pr. drátu 2x6 + 5 mm, povrchová úprava Zn+PVC v barvě zelené</t>
  </si>
  <si>
    <t>-1932833126</t>
  </si>
  <si>
    <t>Poznámka k položce:
bude osazen na dodanou bránu</t>
  </si>
  <si>
    <t>119</t>
  </si>
  <si>
    <t>IP 3020</t>
  </si>
  <si>
    <t>Montáž samonosné pojezdové brány o celkové délce do 5,0m na připravený betonový základ. Položka je vč. montáže, drobného materiálu a dopravy.</t>
  </si>
  <si>
    <t>-339739202</t>
  </si>
  <si>
    <t>120</t>
  </si>
  <si>
    <t>IP 3021</t>
  </si>
  <si>
    <t>Samonosná pojezdová brána o rozměrech 4,85x1,6m (průjezdná šířka 3,25m), rámová konstrukce z jeklů 60x40mm bez výplně, povrchová úprava Zn+PVC zelené, max. hmotnost 250kg, pojezdový nosný profil (dráha) dl. 4,85m, 2x vozík 150M, 1x kapsa 346M, 1x kolečko 347M, 1x uspávka 348M, horní dojezd, dvojité horní vedení.</t>
  </si>
  <si>
    <t>-48141478</t>
  </si>
  <si>
    <t>121</t>
  </si>
  <si>
    <t>IP 3022</t>
  </si>
  <si>
    <t>Montáž pohonu brány, položka je vč. montáže, drobného materiál a dopravy.</t>
  </si>
  <si>
    <t>1006062178</t>
  </si>
  <si>
    <t>Poznámka k položce:
přípojka elektro je řešena viz. SO 421</t>
  </si>
  <si>
    <t>122</t>
  </si>
  <si>
    <t>IP 3023</t>
  </si>
  <si>
    <t>Pohon pro samonosnou bránu, napájení 230V/24V, příkon 50W, mechanické odblokování uzamykatlenou pákou, reakce na náraz, rychlost min. 12m/min., provoz při teplotách -20 až 55 °C, 1x přijímač dálkového ovladače 433MHz, 28x ruční ovladač dvoukanálový 433MHz s plovoucím kodem, 1x bezpečnostní fotobuňka, 1x výstražný maják, ozubený hřeben 5m.</t>
  </si>
  <si>
    <t>1247715173</t>
  </si>
  <si>
    <t>Poznámka k položce:
Doporučený výrobek BFT-DEIMOS BT 400 vč. řídící jednotky pro intenzivní provoz. Výrobek je pouze doporučený jako min. technický standard. Osazen může být jiný výrobek o podobných vlastnostech a specifikaci.</t>
  </si>
  <si>
    <t>Bourání konstrukcí</t>
  </si>
  <si>
    <t>123</t>
  </si>
  <si>
    <t>113107122</t>
  </si>
  <si>
    <t>Odstranění podkladů nebo krytů s přemístěním hmot na skládku na vzdálenost do 3 m nebo s naložením na dopravní prostředek v ploše jednotlivě do 50 m2 z kameniva hrubého drceného, o tl. vrstvy přes 100 do 200 mm</t>
  </si>
  <si>
    <t>-1353555404</t>
  </si>
  <si>
    <t>124</t>
  </si>
  <si>
    <t>113107142</t>
  </si>
  <si>
    <t>Odstranění podkladů nebo krytů s přemístěním hmot na skládku na vzdálenost do 3 m nebo s naložením na dopravní prostředek v ploše jednotlivě do 50 m2 živičných, o tl. vrstvy přes 50 do 100 mm</t>
  </si>
  <si>
    <t>1946717187</t>
  </si>
  <si>
    <t>44 "pracovní spára MK Křižíkova"</t>
  </si>
  <si>
    <t>125</t>
  </si>
  <si>
    <t>113107221</t>
  </si>
  <si>
    <t>Odstranění podkladů nebo krytů s přemístěním hmot na skládku na vzdálenost do 20 m nebo s naložením na dopravní prostředek v ploše jednotlivě přes 200 m2 z kameniva hrubého drceného, o tl. vrstvy do 100 mm</t>
  </si>
  <si>
    <t>1640513844</t>
  </si>
  <si>
    <t>126</t>
  </si>
  <si>
    <t>113107222</t>
  </si>
  <si>
    <t>Odstranění podkladů nebo krytů s přemístěním hmot na skládku na vzdálenost do 20 m nebo s naložením na dopravní prostředek v ploše jednotlivě přes 200 m2 z kameniva hrubého drceného, o tl. vrstvy přes 100 do 200 mm</t>
  </si>
  <si>
    <t>-1939205482</t>
  </si>
  <si>
    <t>127</t>
  </si>
  <si>
    <t>113107236</t>
  </si>
  <si>
    <t>Odstranění podkladů nebo krytů s přemístěním hmot na skládku na vzdálenost do 20 m nebo s naložením na dopravní prostředek v ploše jednotlivě přes 200 m2 z betonu vyztuženého sítěmi, o tl. vrstvy přes 100 do 150 mm</t>
  </si>
  <si>
    <t>553121452</t>
  </si>
  <si>
    <t>411,2 "účelová komunikace v areálu"</t>
  </si>
  <si>
    <t>128</t>
  </si>
  <si>
    <t>113107241</t>
  </si>
  <si>
    <t>Odstranění podkladů nebo krytů s přemístěním hmot na skládku na vzdálenost do 20 m nebo s naložením na dopravní prostředek v ploše jednotlivě přes 200 m2 živičných, o tl. vrstvy do 50 mm</t>
  </si>
  <si>
    <t>1504245688</t>
  </si>
  <si>
    <t>371+73+32+25,5 "chodník"</t>
  </si>
  <si>
    <t>129</t>
  </si>
  <si>
    <t>113201112</t>
  </si>
  <si>
    <t>Vytrhání obrub s vybouráním lože, s přemístěním hmot na skládku na vzdálenost do 3 m nebo s naložením na dopravní prostředek silničních ležatých</t>
  </si>
  <si>
    <t>-584173522</t>
  </si>
  <si>
    <t>Poznámka k položce:
Obrubníky OP3 budou zpětně použity v rámci stavby, odhadované množství zpětně použitelných obrubníků je 80%.</t>
  </si>
  <si>
    <t>152,5+4 "OP3"</t>
  </si>
  <si>
    <t>130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</si>
  <si>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</si>
  <si>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</si>
  <si>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161907501</t>
  </si>
  <si>
    <t>131</t>
  </si>
  <si>
    <t>113202111</t>
  </si>
  <si>
    <t>Vytrhání obrub s vybouráním lože, s přemístěním hmot na skládku na vzdálenost do 3 m nebo s naložením na dopravní prostředek z krajníků nebo obrubníků stojatých</t>
  </si>
  <si>
    <t>-1679700593</t>
  </si>
  <si>
    <t>6,4+4,8+56+55,5+28,5+101,5+34,8+35,5+73,3+69,2+4</t>
  </si>
  <si>
    <t>132</t>
  </si>
  <si>
    <t>IP 12</t>
  </si>
  <si>
    <t>Oboustranné řezání hran kamenných obrubníků</t>
  </si>
  <si>
    <t>1020084801</t>
  </si>
  <si>
    <t>Poznámka k položce:
zaříznutí styčných hran obrubníků OP3, včetně dopravy do a zpět z místa řezání</t>
  </si>
  <si>
    <t>133</t>
  </si>
  <si>
    <t>961044111</t>
  </si>
  <si>
    <t>Bourání základů z betonu prostého</t>
  </si>
  <si>
    <t>-1435740454</t>
  </si>
  <si>
    <t>Struktura výpočtu: délka * šířka * předpokládaná výška</t>
  </si>
  <si>
    <t>(6,5+1)*0,3*1,0 "podezdívka oplocení"</t>
  </si>
  <si>
    <t>134</t>
  </si>
  <si>
    <t>966071721</t>
  </si>
  <si>
    <t>Bourání plotových sloupků a vzpěr ocelových trubkových nebo profilovaných výšky do 2,50 m odřezáním</t>
  </si>
  <si>
    <t>-986038091</t>
  </si>
  <si>
    <t>Poznámka k položce:
Výkupní cena z kovošrotu náleží investorovi.</t>
  </si>
  <si>
    <t>135</t>
  </si>
  <si>
    <t>966072811</t>
  </si>
  <si>
    <t>Rozebrání oplocení z dílců rámových na ocelové sloupky, výšky přes 1 do 2 m</t>
  </si>
  <si>
    <t>515301317</t>
  </si>
  <si>
    <t>6,5+1</t>
  </si>
  <si>
    <t>136</t>
  </si>
  <si>
    <t>966073811</t>
  </si>
  <si>
    <t>Rozebrání vrat a vrátek k oplocení plochy jednotlivě přes 2 do 6 m2</t>
  </si>
  <si>
    <t>-1661143677</t>
  </si>
  <si>
    <t>137</t>
  </si>
  <si>
    <t>969021121</t>
  </si>
  <si>
    <t>Vybourání kanalizačního potrubí DN do 200 mm</t>
  </si>
  <si>
    <t>-281663527</t>
  </si>
  <si>
    <t>138</t>
  </si>
  <si>
    <t>IP 14</t>
  </si>
  <si>
    <t>Vybourání uliční vpusti včetně odvozu na skládku a skládkovného</t>
  </si>
  <si>
    <t>-627880270</t>
  </si>
  <si>
    <t>997</t>
  </si>
  <si>
    <t>Přesun sutě</t>
  </si>
  <si>
    <t>139</t>
  </si>
  <si>
    <t>997221551</t>
  </si>
  <si>
    <t>Vodorovná doprava suti bez naložení, ale se složením a s hrubým urovnáním ze sypkých materiálů, na vzdálenost do 1 km</t>
  </si>
  <si>
    <t>1319889521</t>
  </si>
  <si>
    <t>140</t>
  </si>
  <si>
    <t>997221559</t>
  </si>
  <si>
    <t>Vodorovná doprava suti bez naložení, ale se složením a s hrubým urovnáním Příplatek k ceně za každý další i započatý 1 km přes 1 km</t>
  </si>
  <si>
    <t>-1567652197</t>
  </si>
  <si>
    <t>558,555*9 'Přepočtené koeficientem množství</t>
  </si>
  <si>
    <t>141</t>
  </si>
  <si>
    <t>997221815</t>
  </si>
  <si>
    <t>Poplatek za uložení stavebního odpadu na skládce (skládkovné) betonového</t>
  </si>
  <si>
    <t>243029718</t>
  </si>
  <si>
    <t>142</t>
  </si>
  <si>
    <t>997221845</t>
  </si>
  <si>
    <t>Poplatek za uložení stavebního odpadu na skládce (skládkovné) asfaltového bez obsahu dehtu</t>
  </si>
  <si>
    <t>-62497749</t>
  </si>
  <si>
    <t>143</t>
  </si>
  <si>
    <t>997221855</t>
  </si>
  <si>
    <t>Poplatek za uložení stavebního odpadu na skládce (skládkovné) zeminy a kameniva</t>
  </si>
  <si>
    <t>835824105</t>
  </si>
  <si>
    <t>998</t>
  </si>
  <si>
    <t>Přesun hmot</t>
  </si>
  <si>
    <t>144</t>
  </si>
  <si>
    <t>998223011</t>
  </si>
  <si>
    <t>Přesun hmot pro pozemní komunikace s krytem dlážděným dopravní vzdálenost do 200 m jakékoliv délky objektu</t>
  </si>
  <si>
    <t>-1392215616</t>
  </si>
  <si>
    <t>SAN</t>
  </si>
  <si>
    <t>SANACE AKTIVNÍ ZÓNY ZEMNÍ PLÁNĚ</t>
  </si>
  <si>
    <t>145</t>
  </si>
  <si>
    <t>IP 8502</t>
  </si>
  <si>
    <t>Posouzení aktivní zóny zemní pláně geotechnikem vč. případných laboratorních zkoušek</t>
  </si>
  <si>
    <t>...</t>
  </si>
  <si>
    <t>-1105038403</t>
  </si>
  <si>
    <t>Poznámka k položce:
Po provedení bouracích a zemních prací na úroveň zemní pláně a zásypech rýh inženýrských sítí bude v případě neúnosnosti zemní pláně (na základě provedených zkoušek) přivolán geotechnik, který posoudí aktivnní zónu zemní pláně a navrhne rozsah a způsob sanace.</t>
  </si>
  <si>
    <t>146</t>
  </si>
  <si>
    <t>-1172347182</t>
  </si>
  <si>
    <t>F4*0,3</t>
  </si>
  <si>
    <t>147</t>
  </si>
  <si>
    <t>176615929</t>
  </si>
  <si>
    <t>148</t>
  </si>
  <si>
    <t>-1357992799</t>
  </si>
  <si>
    <t>149</t>
  </si>
  <si>
    <t>-275423136</t>
  </si>
  <si>
    <t>150</t>
  </si>
  <si>
    <t>-872359748</t>
  </si>
  <si>
    <t>F4*0,3*1,8</t>
  </si>
  <si>
    <t>151</t>
  </si>
  <si>
    <t>564671111</t>
  </si>
  <si>
    <t>Podklad z kameniva hrubého drceného vel. 63-125 mm, s rozprostřením a zhutněním, po zhutnění tl. 250 mm</t>
  </si>
  <si>
    <t>-1100582582</t>
  </si>
  <si>
    <t>Poznámka k položce:
Výměra této položky a položek s ní souvisejících v této kapitole je uvažována jako maximální v případě, že by bylo nutné přistoupit k sanaci aktivní zóny zemní pláně a bude fakturována na základě skutečně provedených prací. Rozsah prací bude stanoven na základě zkoušek únosnosti zemmní pláně a odsouhlasen TDI a AD. Doloženo bude geodetickým měřením nebo jiným způsobem po dohodě s TDI.</t>
  </si>
  <si>
    <t>F1*1,1+F2+F3+F6*1,1+F7+F8*1,15+F9*1,1 "sanace aktivní zóny zemní pláně"</t>
  </si>
  <si>
    <t>152</t>
  </si>
  <si>
    <t>205754399</t>
  </si>
  <si>
    <t>F4 "sanace aktivní zóny zemní pláně - uzavírací vrstva"</t>
  </si>
  <si>
    <t>pásek</t>
  </si>
  <si>
    <t>pokládka zemnícího pásku</t>
  </si>
  <si>
    <t>základS</t>
  </si>
  <si>
    <t>jáma pro základ stožáru</t>
  </si>
  <si>
    <t>1,69</t>
  </si>
  <si>
    <t>obetonování</t>
  </si>
  <si>
    <t>obetonování chrániček</t>
  </si>
  <si>
    <t>lože1</t>
  </si>
  <si>
    <t>pískové lože pro kabel v zeleném pásu</t>
  </si>
  <si>
    <t>Suť</t>
  </si>
  <si>
    <t>15,38</t>
  </si>
  <si>
    <t>2016-41-421,431 - SO 421,431 - Přípojka NN pro posuvnou bránu a veřejné osvětlení</t>
  </si>
  <si>
    <t>2016-41-421,431-SP - SO 421,431 - Soupis prací -  Přípojka NN pro posuvnou bránu a veřejné osvětlení</t>
  </si>
  <si>
    <t>22249</t>
  </si>
  <si>
    <t xml:space="preserve">46862579 </t>
  </si>
  <si>
    <t>Ing. Jiří Stehlík</t>
  </si>
  <si>
    <t>PSV - Práce a dodávky PSV</t>
  </si>
  <si>
    <t xml:space="preserve">    M - Veřejné osvětlení</t>
  </si>
  <si>
    <t xml:space="preserve">      21-M - Elektromontáže</t>
  </si>
  <si>
    <t xml:space="preserve">      46-M - Zemní práce při extr.mont.pracích</t>
  </si>
  <si>
    <t xml:space="preserve">      OST - Ostatní</t>
  </si>
  <si>
    <t>PSV</t>
  </si>
  <si>
    <t>Práce a dodávky PSV</t>
  </si>
  <si>
    <t>Veřejné osvětlení</t>
  </si>
  <si>
    <t>21-M</t>
  </si>
  <si>
    <t>Elektromontáže</t>
  </si>
  <si>
    <t>210202016-D</t>
  </si>
  <si>
    <t>Demontáž svítidel výbojkových se zapojením vodičů průmyslových nebo venkovních na sloupek parkových</t>
  </si>
  <si>
    <t>-1566661176</t>
  </si>
  <si>
    <t>210100004-D</t>
  </si>
  <si>
    <t>Demontáž - Ukončení vodičů izolovaných s označením a zapojením v rozváděči nebo na přístroji průřezu žíly do 25 mm2</t>
  </si>
  <si>
    <t>2107140143</t>
  </si>
  <si>
    <t>210204201-D</t>
  </si>
  <si>
    <t>Demontáž elektrovýzbroje stožárů osvětlení 1 okruh</t>
  </si>
  <si>
    <t>-1427782683</t>
  </si>
  <si>
    <t>210802104-D</t>
  </si>
  <si>
    <t>Demontáž izolovaných kabelů měděných bez ukončení do 1 kV uložených volně CMSM, CMFM, AO3VV, AO5, CYLY, HO3VV, HO5, do 1 kV, počtu a průřezu žil 2 x 1,5 mm2</t>
  </si>
  <si>
    <t>-1864238381</t>
  </si>
  <si>
    <t>210901190-D</t>
  </si>
  <si>
    <t>Demontáž kabelů hliníkových do 1 kV bez ukončení uložených volně AYKYD, do 1 kV, počtu a průřezu žil 4 x 25 mm2</t>
  </si>
  <si>
    <t>1869044327</t>
  </si>
  <si>
    <t>210204002-D</t>
  </si>
  <si>
    <t>Demontáž stožárů osvětlení, bez zemních prací parkových ocelových</t>
  </si>
  <si>
    <t>129132524</t>
  </si>
  <si>
    <t>210901090-D</t>
  </si>
  <si>
    <t>Demontáž kabelů hliníkových bez ukončení do 1 kV uložených pevně AMCMK, AYKY, NAYY-J-RE (-O-SM), TFSP, 1 kV, počtu a průřezu žil 4 x 25 mm2</t>
  </si>
  <si>
    <t>1935671230</t>
  </si>
  <si>
    <t>demK3</t>
  </si>
  <si>
    <t>210204011</t>
  </si>
  <si>
    <t>Montáž stožárů osvětlení, bez zemních prací ocelových samostatně stojících, délky do 12 m</t>
  </si>
  <si>
    <t>-208559466</t>
  </si>
  <si>
    <t xml:space="preserve">Struktura výpočtu: počet kusů </t>
  </si>
  <si>
    <t>IP-01.1.1</t>
  </si>
  <si>
    <t>stožár ocel. bezpatic. 3st. v=6m (133/89/60), manžeta, žár. Zn</t>
  </si>
  <si>
    <t>256</t>
  </si>
  <si>
    <t>1467682222</t>
  </si>
  <si>
    <t xml:space="preserve">Poznámka k položce:
doporučeno: DOS 60+M, žz </t>
  </si>
  <si>
    <t>IP-01.1.2</t>
  </si>
  <si>
    <t>stožár ocel. bezpatic. 3st. v=8m (133/89/60), manžeta, žár. Zn</t>
  </si>
  <si>
    <t>964798280</t>
  </si>
  <si>
    <t xml:space="preserve">Poznámka k položce:
doporučeno: DOS 80+M, žz </t>
  </si>
  <si>
    <t>IP-01.6.1</t>
  </si>
  <si>
    <t>stožárová zemní svorka</t>
  </si>
  <si>
    <t>1383983177</t>
  </si>
  <si>
    <t>210204201</t>
  </si>
  <si>
    <t>Montáž elektrovýzbroje stožárů osvětlení 1 okruh</t>
  </si>
  <si>
    <t>-759207468</t>
  </si>
  <si>
    <t>IP-01.5.1</t>
  </si>
  <si>
    <t>stožárová výzbroj průběžná pro prům. 16 Cu s pojistkou 4A</t>
  </si>
  <si>
    <t>-387505050</t>
  </si>
  <si>
    <t>210202010</t>
  </si>
  <si>
    <t>Montáž svítidel výbojkových se zapojením vodičů průmyslových nebo venkovních raménkových</t>
  </si>
  <si>
    <t>-1557632889</t>
  </si>
  <si>
    <t>IP-01.3.1</t>
  </si>
  <si>
    <t>svítidlo VO silniční, LED Mini 40 parkovací.vyzař.charakter. 50W, 6000lm/830, IP65</t>
  </si>
  <si>
    <t>-1038056666</t>
  </si>
  <si>
    <t>Poznámka k položce:
doporučeno: Luma Mini 40LED DX10/6000/830, IP65</t>
  </si>
  <si>
    <t>IP-01.3.2</t>
  </si>
  <si>
    <t>svítidlo VO silniční, LED Micro 12 silnič.vyzař.charakter. 13W, 1500lm/830, IP65</t>
  </si>
  <si>
    <t>969630952</t>
  </si>
  <si>
    <t>Poznámka k položce:
doporučeno: Luma Micro 12LED DN11/1500/830, IP65</t>
  </si>
  <si>
    <t>210901090</t>
  </si>
  <si>
    <t>Montáž kabelů hliníkových bez ukončení do 1 kV uložených pevně AMCMK, AYKY, NAYY-J-RE (-O-SM), TFSP, 1 kV, počtu a průřezu žil 4 x 25 mm2</t>
  </si>
  <si>
    <t>-166338826</t>
  </si>
  <si>
    <t>341131200</t>
  </si>
  <si>
    <t>Kabely silové s hliníkovým jádrem pro jmenovité napětí 1kV 1-AYKY,  TP-KK-133/01 4 x 25 RE</t>
  </si>
  <si>
    <t>-1811478785</t>
  </si>
  <si>
    <t>210810014</t>
  </si>
  <si>
    <t>Montáž izolovaných kabelů měděných bez ukončení do 1 kV uložených volně CYKY, CYKYD, CYKYDY, NYM, NYY, YSLY, 750 V, počtu a průřezu žil 4 x 16 mm2</t>
  </si>
  <si>
    <t>1576257675</t>
  </si>
  <si>
    <t>341110800</t>
  </si>
  <si>
    <t>kabely silové s měděným jádrem pro jmenovité napětí 750 V CYKY -  RE průřez   Cu číslo  bázová cena mm2       kg/m      Kč/m 4 x 16 RE  0,627    117,31</t>
  </si>
  <si>
    <t>975616365</t>
  </si>
  <si>
    <t>210800011</t>
  </si>
  <si>
    <t>Montáž izolovaných vodičů měděných do 1 kV uložených v trubkách nebo lištách zatahovacích CYY, CYA, CYY, průřezu žíly 1,5 mm2</t>
  </si>
  <si>
    <t>-1422460913</t>
  </si>
  <si>
    <t>341110300</t>
  </si>
  <si>
    <t>kabel silový s Cu jádrem CYKY 3x1,5 mm2</t>
  </si>
  <si>
    <t>633742084</t>
  </si>
  <si>
    <t>dosloupu</t>
  </si>
  <si>
    <t>210800012</t>
  </si>
  <si>
    <t>Montáž izolovaných vodičů měděných do 1 kV uložených v trubkách nebo lištách zatahovacích CYY, CYA, CYY, průřezu žíly 2,5 mm2</t>
  </si>
  <si>
    <t>1496761385</t>
  </si>
  <si>
    <t>341110940</t>
  </si>
  <si>
    <t>kabely silové s měděným jádrem pro jmenovité napětí 750 V CYKY -  RE průřez   Cu číslo  bázová cena mm2       kg/m      Kč/m 5 x  2,5     0,123     24,74</t>
  </si>
  <si>
    <t>-1360093088</t>
  </si>
  <si>
    <t>210101206</t>
  </si>
  <si>
    <t>Propojení kabelů nebo vodičů spojkou do 1 kV venkovní páskou [typ SVp 1 až 5] kabelů celoplastových, počtu a průřezu žil do 1 x 95 a 3 x 50 mm2</t>
  </si>
  <si>
    <t>-625876476</t>
  </si>
  <si>
    <t>354360230</t>
  </si>
  <si>
    <t>Soubory kabelové silové a sdělovací teplem smršťované přímé spojky do 1kV pro nestíněné a nepancéřované plastové kabely soupravy pro lisovací konektory 91ah-22s 4 x 16 - 50mm</t>
  </si>
  <si>
    <t>-1954042579</t>
  </si>
  <si>
    <t>741110053</t>
  </si>
  <si>
    <t>Montáž trubek elektroinstalačních s nasunutím nebo našroubováním do krabic plastových ohebných, uložených volně, vnější D přes 35 mm</t>
  </si>
  <si>
    <t>999061783</t>
  </si>
  <si>
    <t>345713520</t>
  </si>
  <si>
    <t>materiál úložný elektroinstalační trubky elektroinstalační ohebné, KOPOFLEX, dvouplášťové HDPE+LDPE svitek 50 m se zatahovacím drátem a spojkou ČSN EN 50086-2-4 KF 09063   63 mm</t>
  </si>
  <si>
    <t>-996238482</t>
  </si>
  <si>
    <t>Poznámka k položce:
EAN 8595057698208</t>
  </si>
  <si>
    <t>345713500</t>
  </si>
  <si>
    <t>materiál úložný elektroinstalační trubky elektroinstalační ohebné, KOPOFLEX, dvouplášťové HDPE+LDPE svitek 50 m se zatahovacím drátem a spojkou ČSN EN 50086-2-4 KF 09040   40 mm</t>
  </si>
  <si>
    <t>-443317808</t>
  </si>
  <si>
    <t>Poznámka k položce:
EAN 8595057698147</t>
  </si>
  <si>
    <t>741130007</t>
  </si>
  <si>
    <t>Ukončení vodičů izolovaných s označením a zapojením v rozváděči nebo na přístroji, průřezu žíly do 25 mm2</t>
  </si>
  <si>
    <t>1477747219</t>
  </si>
  <si>
    <t>741130006</t>
  </si>
  <si>
    <t>Ukončení vodičů izolovaných s označením a zapojením v rozváděči nebo na přístroji, průřezu žíly do 16 mm2</t>
  </si>
  <si>
    <t>-1851571339</t>
  </si>
  <si>
    <t>741130001</t>
  </si>
  <si>
    <t>Ukončení vodičů izolovaných s označením a zapojením v rozváděči nebo na přístroji, průřezu žíly do 2,5 mm2</t>
  </si>
  <si>
    <t>-338197854</t>
  </si>
  <si>
    <t>210220020</t>
  </si>
  <si>
    <t>Montáž uzemňovacího vedení s upevněním, propojením a připojením pomocí svorek v zemi s izolací spojů vodičů FeZn páskou průřezu do 120 mm2 v městské zástavbě</t>
  </si>
  <si>
    <t>-582790149</t>
  </si>
  <si>
    <t>354420620</t>
  </si>
  <si>
    <t>páska zemnící 30 x 4 mm FeZn</t>
  </si>
  <si>
    <t>1869811862</t>
  </si>
  <si>
    <t>pásek*0,95</t>
  </si>
  <si>
    <t>354419960</t>
  </si>
  <si>
    <t>svorka odbočovací a spojovací SR 3a pro spojování kruhových a páskových vodičů    FeZn</t>
  </si>
  <si>
    <t>-1625697441</t>
  </si>
  <si>
    <t>741110501</t>
  </si>
  <si>
    <t>Montáž lišt a kanálků elektroinstalačních se spojkami, ohyby a rohy a s nasunutím do krabic protahovacích, šířky do 60 mm</t>
  </si>
  <si>
    <t>768290272</t>
  </si>
  <si>
    <t>IP-061</t>
  </si>
  <si>
    <t>elektroinstalační lišta 20x20 včetně rohů a koncovek</t>
  </si>
  <si>
    <t>bm</t>
  </si>
  <si>
    <t>-1474039936</t>
  </si>
  <si>
    <t>Poznámka k položce:
Doporučený typ LHD 20x20HF</t>
  </si>
  <si>
    <t>IP-058</t>
  </si>
  <si>
    <t>montáž svodu do země, ocelová trubka s ochrannými vývodkymi</t>
  </si>
  <si>
    <t>1343829530</t>
  </si>
  <si>
    <t>IP-059</t>
  </si>
  <si>
    <t>trubka elektroinstalační ocelová 6042 FeZn, 1 m</t>
  </si>
  <si>
    <t>1771883825</t>
  </si>
  <si>
    <t>Poznámka k položce:
Doporučený typ 6042 FeZn</t>
  </si>
  <si>
    <t>IP-060</t>
  </si>
  <si>
    <t xml:space="preserve">vývodka ochranná rovná 4842/P </t>
  </si>
  <si>
    <t>364615956</t>
  </si>
  <si>
    <t>Poznámka k položce:
Doporučený typ</t>
  </si>
  <si>
    <t>46-M</t>
  </si>
  <si>
    <t>Zemní práce při extr.mont.pracích</t>
  </si>
  <si>
    <t>460080112</t>
  </si>
  <si>
    <t>Základové konstrukce bourání základu včetně záhozu jámy sypaninou, zhutnění a urovnání betonového</t>
  </si>
  <si>
    <t>817759914</t>
  </si>
  <si>
    <t>Struktura výpočtu: objem patky x počet kusů</t>
  </si>
  <si>
    <t>0,42*1</t>
  </si>
  <si>
    <t>460120013</t>
  </si>
  <si>
    <t>Ostatní zemní práce při stavbě nadzemních vedení zásyp jam ručně včetně upěchování a uložení výkopku ve vrstvách, a úpravy povrchu, v hornině třídy 3</t>
  </si>
  <si>
    <t>-253304340</t>
  </si>
  <si>
    <t>0,6*1</t>
  </si>
  <si>
    <t>IP-011</t>
  </si>
  <si>
    <t>Vytýčení pozice nového světelného bodu</t>
  </si>
  <si>
    <t>-1735195662</t>
  </si>
  <si>
    <t>460050703</t>
  </si>
  <si>
    <t>Hloubení nezapažených jam pro stožáry veřejného osvětlení ručně v hornině tř 3</t>
  </si>
  <si>
    <t>1155223382</t>
  </si>
  <si>
    <t>460080013</t>
  </si>
  <si>
    <t>Základové konstrukce z monolitického betonu C 12/15 bez bednění</t>
  </si>
  <si>
    <t>-1829888478</t>
  </si>
  <si>
    <t>Struktura výpočtu: (objem patky - objem stožáru) * počet patek + základový pilíř</t>
  </si>
  <si>
    <t>0,41*1+0,64*2</t>
  </si>
  <si>
    <t>IP-021</t>
  </si>
  <si>
    <t>průsaková trubka dvouvrstvá z PE-HD prům. 250 mm/1,5m</t>
  </si>
  <si>
    <t>-635243294</t>
  </si>
  <si>
    <t>IP-012</t>
  </si>
  <si>
    <t>Vytýčení trasy kabelového vedení</t>
  </si>
  <si>
    <t>-164629567</t>
  </si>
  <si>
    <t>460150263</t>
  </si>
  <si>
    <t>Hloubení zapažených i nezapažených kabelových rýh ručně včetně urovnání dna s přemístěním výkopku do vzdálenosti 3 m od okraje jámy nebo naložením na dopravní prostředek šířky 50 cm, hloubky 80 cm, v hornině třídy 3</t>
  </si>
  <si>
    <t>825871398</t>
  </si>
  <si>
    <t>Struktura výpočtu: změřeno v digitální verzi PD funkcí na měření délek (výkop silnice)</t>
  </si>
  <si>
    <t>460150153</t>
  </si>
  <si>
    <t>Hloubení zapažených i nezapažených kabelových rýh ručně včetně urovnání dna s přemístěním výkopku do vzdálenosti 3 m od okraje jámy nebo naložením na dopravní prostředek šířky 35 cm, hloubky 70 cm, v hornině třídy 3</t>
  </si>
  <si>
    <t>-1281623988</t>
  </si>
  <si>
    <t>Struktura výpočtu: změřeno v digitální verzi PD funkcí na měření délek (výkop zelený pás)</t>
  </si>
  <si>
    <t>460080012</t>
  </si>
  <si>
    <t>Základové konstrukce z monolitického betonu C 8/10 bez bednění</t>
  </si>
  <si>
    <t>-1669003508</t>
  </si>
  <si>
    <t>Struktura výpočtu: změřeno v digitální verzi PD funkcí na měření délek (výkop silnice * objem obetonování)</t>
  </si>
  <si>
    <t>12*0,06</t>
  </si>
  <si>
    <t>460421182</t>
  </si>
  <si>
    <t>Lože kabelů z písku nebo štěrkopísku tl 10 cm nad kabel, kryté plastovou folií, š lože do 50 cm</t>
  </si>
  <si>
    <t>-1753536895</t>
  </si>
  <si>
    <t>Struktura výpočtu: výkop v zeleném pásu</t>
  </si>
  <si>
    <t>IP-009</t>
  </si>
  <si>
    <t>Výstražná fólie do výkopu červená š. 220.</t>
  </si>
  <si>
    <t>193542819</t>
  </si>
  <si>
    <t>Struktura výpočtu: výkop v zeleném pásu + silnice</t>
  </si>
  <si>
    <t>obetonování*1,03</t>
  </si>
  <si>
    <t>lože1*1,03-28</t>
  </si>
  <si>
    <t>460560253</t>
  </si>
  <si>
    <t>Zásyp kabelových rýh ručně šířky 40 cm hloubky 30 cm, v hornině hloubky 70 cm, v hornině třídy 3</t>
  </si>
  <si>
    <t>-702917074</t>
  </si>
  <si>
    <t>Struktura výpočtu: výkop silnice</t>
  </si>
  <si>
    <t>460560133</t>
  </si>
  <si>
    <t>Zásyp kabelových rýh ručně šířky 40 cm šířky 35 cm hloubky 50 cm, v hornině třídy 3</t>
  </si>
  <si>
    <t>-2047941458</t>
  </si>
  <si>
    <t>Struktura výpočtu: výkop zelený pás</t>
  </si>
  <si>
    <t>460600061</t>
  </si>
  <si>
    <t>Odvoz suti a vybouraných hmot do 1 km</t>
  </si>
  <si>
    <t>1060473942</t>
  </si>
  <si>
    <t>Struktura výpočtu: přebytek výkopku (pískové lože, betony pro chráničky a patky a ostatní mat. uložený v zemi)</t>
  </si>
  <si>
    <t>(základS+obetonování*0,5*0,2+80*0,3*0,2)*2</t>
  </si>
  <si>
    <t>460600071</t>
  </si>
  <si>
    <t>Příplatek k odvozu suti a vybouraných hmot za každý další 1 km</t>
  </si>
  <si>
    <t>2089967127</t>
  </si>
  <si>
    <t>Struktura výpočtu: hmotnost x počet km</t>
  </si>
  <si>
    <t>Suť*4</t>
  </si>
  <si>
    <t>IP-023</t>
  </si>
  <si>
    <t>Poplatek za uložení stavebního odpadu ze sypaniny na skládce (skládkovné)</t>
  </si>
  <si>
    <t>-822824034</t>
  </si>
  <si>
    <t>OST</t>
  </si>
  <si>
    <t>Ostatní</t>
  </si>
  <si>
    <t>013254000</t>
  </si>
  <si>
    <t>Průzkumné, geodetické a projektové práce projektové práce dokumentace stavby (výkresová a textová) skutečného provedení stavby</t>
  </si>
  <si>
    <t>…</t>
  </si>
  <si>
    <t>8192</t>
  </si>
  <si>
    <t>883368684</t>
  </si>
  <si>
    <t>Dokumentace</t>
  </si>
  <si>
    <t>065002000</t>
  </si>
  <si>
    <t>Hlavní tituly průvodních činností a nákladů územní vlivy mimostaveništní doprava materiálů a výrobků</t>
  </si>
  <si>
    <t>131072</t>
  </si>
  <si>
    <t>-1599015420</t>
  </si>
  <si>
    <t>IP-020.2</t>
  </si>
  <si>
    <t>Drobný materiál</t>
  </si>
  <si>
    <t>731688536</t>
  </si>
  <si>
    <t>Drobný materiál 3% z ceny materiálu</t>
  </si>
  <si>
    <t>IP-022</t>
  </si>
  <si>
    <t xml:space="preserve">ekologická likvidace svítidel </t>
  </si>
  <si>
    <t>1882107253</t>
  </si>
  <si>
    <t>210280002</t>
  </si>
  <si>
    <t>Zkoušky a prohlídky elektrických rozvodů a zařízení celková prohlídka, zkoušení, měření a vyhotovení revizní zprávy pro objem montážních prací přes 100 do 500 tisíc Kč</t>
  </si>
  <si>
    <t>-164623546</t>
  </si>
  <si>
    <t>Revize</t>
  </si>
  <si>
    <t>HZS2222</t>
  </si>
  <si>
    <t>Hodinové zúčtovací sazby profesí PSV provádění stavebních instalací elektrikář odborný</t>
  </si>
  <si>
    <t>hod</t>
  </si>
  <si>
    <t>2029793382</t>
  </si>
  <si>
    <t>Ostatní montážní práce nezahrnuté v položkách</t>
  </si>
  <si>
    <t>2016-41-VON - VON - Vedlejší a ostatní náklady</t>
  </si>
  <si>
    <t>2016-41-VON-SP - VON - Soupis prací - Vedlejší a ostatní náklady</t>
  </si>
  <si>
    <t>VRN - Vedlejší rozpočtové náklady</t>
  </si>
  <si>
    <t xml:space="preserve">    VRN1 - Průzkumné, geodetické a projektové práce</t>
  </si>
  <si>
    <t xml:space="preserve">    VRN5 - Finanční náklady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</si>
  <si>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</si>
  <si>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</si>
  <si>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</si>
  <si>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</si>
  <si>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</si>
  <si>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012103000</t>
  </si>
  <si>
    <t>Průzkumné, geodetické a projektové práce geodetické práce před výstavbou</t>
  </si>
  <si>
    <t>1024</t>
  </si>
  <si>
    <t>-996667012</t>
  </si>
  <si>
    <t>Poznámka k položce:
vytyčení hranic pozemků, vytyčení staveniště a stavebního objektu, určení průběhu nadzemního nebo podzemního stávajícího i plánovaného vedení, určení vytyčovací sítě, ...</t>
  </si>
  <si>
    <t>012203000</t>
  </si>
  <si>
    <t>Průzkumné, geodetické a projektové práce geodetické práce při provádění stavby</t>
  </si>
  <si>
    <t>-1948254038</t>
  </si>
  <si>
    <t>Poznámka k položce:
výšková měření, výpočet objemů, atd. které mají chrakter kontrolních a upřesňujících činností, ...</t>
  </si>
  <si>
    <t>012303000</t>
  </si>
  <si>
    <t>Průzkumné, geodetické a projektové práce geodetické práce po výstavbě</t>
  </si>
  <si>
    <t>-1650257662</t>
  </si>
  <si>
    <t>Poznámka k položce:
zaměření skutečného provedení stavby, včetně komunikací a inženýrských sítí, kontrolní měření provedeného objektu, měření posunu a změn polohy novostavby v daném časovém intervalu, GEOMETRICKÝ PLÁN, ...</t>
  </si>
  <si>
    <t>013203000</t>
  </si>
  <si>
    <t>Průzkumné, geodetické a projektové práce projektové práce dokumentace stavby (výkresová a textová) bez rozlišení</t>
  </si>
  <si>
    <t>1653621624</t>
  </si>
  <si>
    <t>Poznámka k položce:
Návrh základové desky pod sorpční vpusť dle konkrétních geologických podmínek statikem vč. statického posouzení.</t>
  </si>
  <si>
    <t>013244000-R</t>
  </si>
  <si>
    <t>Průzkumné, geodetické a projektové práce projektové práce dokumentace stavby (výkresová a textová) pro provádění stavby - RDS</t>
  </si>
  <si>
    <t>-1090180234</t>
  </si>
  <si>
    <t>-1945462393</t>
  </si>
  <si>
    <t>Poznámka k položce:
Zaměření skutečného stavu vč. přeložek IS, vč. předání zaměření jednotlivým správcům IS, atd.</t>
  </si>
  <si>
    <t>VRN5</t>
  </si>
  <si>
    <t>Finanční náklady</t>
  </si>
  <si>
    <t>052203000</t>
  </si>
  <si>
    <t>Finanční náklady finanční rezerva rezerva dodavatele</t>
  </si>
  <si>
    <t>-1050410293</t>
  </si>
  <si>
    <t>Poznámka k položce:
Finanční rezerva zhotovitele stavby ve výši 7,0% z celkových nákladů na realizaci stavby - NUTNO DOPOČÍTAT RUČNĚ !!!</t>
  </si>
  <si>
    <t>VRN9</t>
  </si>
  <si>
    <t>Ostatní náklady</t>
  </si>
  <si>
    <t>IP 901</t>
  </si>
  <si>
    <t>Informační tabule s údaji o stavbě o rozměru 2*1,5m</t>
  </si>
  <si>
    <t>166842010</t>
  </si>
  <si>
    <t>IP 902</t>
  </si>
  <si>
    <t>Dopravně inženýrské opatření - přechodné dopravní značení</t>
  </si>
  <si>
    <t>1441037746</t>
  </si>
  <si>
    <t>Poznámka k položce:
Po dohodě s DI Policie ČR v Chebu nebylo vypracováno podrobné PDZ. Důvodem jsou neznámé možnosti budoucího zhotovitele stavby, jeho strojní vybavenost, postup a harmonogram prací. PDZ bude stanoveno v dostatečném předstihu před zahájením stavby a odsouhlasenou DI Policie ČR v Chebu až na základě jednání s vybraným zhotovitelem stavby a s přihlédnutím k jeho možnostem s ohledem na technickou vybavenost a harmonogram postupu prací. Bude svoláno jednání za účasti investora, projektanta, TDI, zhotovitele stavby a DI Policie ČR v Chebu, při kterém bude stanoven harmonogram prací a v návaznosti na něj bude stanoveno PDZ.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</si>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</sst>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0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41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2" fillId="0" borderId="21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2" fillId="0" borderId="22" xfId="0" applyNumberFormat="1" applyFont="1" applyBorder="1" applyAlignment="1" applyProtection="1">
      <alignment vertical="center"/>
      <protection/>
    </xf>
    <xf numFmtId="4" fontId="32" fillId="0" borderId="23" xfId="0" applyNumberFormat="1" applyFont="1" applyBorder="1" applyAlignment="1" applyProtection="1">
      <alignment vertical="center"/>
      <protection/>
    </xf>
    <xf numFmtId="166" fontId="32" fillId="0" borderId="23" xfId="0" applyNumberFormat="1" applyFont="1" applyBorder="1" applyAlignment="1" applyProtection="1">
      <alignment vertical="center"/>
      <protection/>
    </xf>
    <xf numFmtId="4" fontId="32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3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34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34" fillId="0" borderId="0" xfId="0" applyFont="1" applyAlignment="1">
      <alignment horizontal="left"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166" fontId="36" fillId="0" borderId="14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7" xfId="0" applyFont="1" applyBorder="1" applyAlignment="1" applyProtection="1">
      <alignment horizontal="center" vertical="center"/>
      <protection/>
    </xf>
    <xf numFmtId="49" fontId="39" fillId="0" borderId="27" xfId="0" applyNumberFormat="1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center" vertical="center" wrapText="1"/>
      <protection/>
    </xf>
    <xf numFmtId="167" fontId="39" fillId="0" borderId="27" xfId="0" applyNumberFormat="1" applyFont="1" applyBorder="1" applyAlignment="1" applyProtection="1">
      <alignment vertical="center"/>
      <protection/>
    </xf>
    <xf numFmtId="4" fontId="39" fillId="3" borderId="27" xfId="0" applyNumberFormat="1" applyFont="1" applyFill="1" applyBorder="1" applyAlignment="1" applyProtection="1">
      <alignment vertical="center"/>
      <protection locked="0"/>
    </xf>
    <xf numFmtId="4" fontId="39" fillId="0" borderId="27" xfId="0" applyNumberFormat="1" applyFont="1" applyBorder="1" applyAlignment="1" applyProtection="1">
      <alignment vertical="center"/>
      <protection/>
    </xf>
    <xf numFmtId="0" fontId="39" fillId="0" borderId="4" xfId="0" applyFont="1" applyBorder="1" applyAlignment="1">
      <alignment vertical="center"/>
    </xf>
    <xf numFmtId="0" fontId="39" fillId="3" borderId="2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22" xfId="0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3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87"/>
      <c r="AS2" s="387"/>
      <c r="AT2" s="387"/>
      <c r="AU2" s="387"/>
      <c r="AV2" s="387"/>
      <c r="AW2" s="387"/>
      <c r="AX2" s="387"/>
      <c r="AY2" s="387"/>
      <c r="AZ2" s="387"/>
      <c r="BA2" s="387"/>
      <c r="BB2" s="387"/>
      <c r="BC2" s="387"/>
      <c r="BD2" s="387"/>
      <c r="BE2" s="387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48" t="s">
        <v>16</v>
      </c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29"/>
      <c r="AQ5" s="31"/>
      <c r="BE5" s="346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50" t="s">
        <v>19</v>
      </c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29"/>
      <c r="AQ6" s="31"/>
      <c r="BE6" s="347"/>
      <c r="BS6" s="24" t="s">
        <v>8</v>
      </c>
    </row>
    <row r="7" spans="2:71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23</v>
      </c>
      <c r="AO7" s="29"/>
      <c r="AP7" s="29"/>
      <c r="AQ7" s="31"/>
      <c r="BE7" s="347"/>
      <c r="BS7" s="24" t="s">
        <v>8</v>
      </c>
    </row>
    <row r="8" spans="2:71" ht="14.45" customHeight="1">
      <c r="B8" s="28"/>
      <c r="C8" s="29"/>
      <c r="D8" s="37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26</v>
      </c>
      <c r="AL8" s="29"/>
      <c r="AM8" s="29"/>
      <c r="AN8" s="38" t="s">
        <v>27</v>
      </c>
      <c r="AO8" s="29"/>
      <c r="AP8" s="29"/>
      <c r="AQ8" s="31"/>
      <c r="BE8" s="347"/>
      <c r="BS8" s="24" t="s">
        <v>8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47"/>
      <c r="BS9" s="24" t="s">
        <v>8</v>
      </c>
    </row>
    <row r="10" spans="2:71" ht="14.45" customHeight="1">
      <c r="B10" s="28"/>
      <c r="C10" s="29"/>
      <c r="D10" s="37" t="s">
        <v>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29</v>
      </c>
      <c r="AL10" s="29"/>
      <c r="AM10" s="29"/>
      <c r="AN10" s="35" t="s">
        <v>30</v>
      </c>
      <c r="AO10" s="29"/>
      <c r="AP10" s="29"/>
      <c r="AQ10" s="31"/>
      <c r="BE10" s="347"/>
      <c r="BS10" s="24" t="s">
        <v>8</v>
      </c>
    </row>
    <row r="11" spans="2:71" ht="18.4" customHeight="1">
      <c r="B11" s="28"/>
      <c r="C11" s="29"/>
      <c r="D11" s="29"/>
      <c r="E11" s="35" t="s">
        <v>31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32</v>
      </c>
      <c r="AL11" s="29"/>
      <c r="AM11" s="29"/>
      <c r="AN11" s="35" t="s">
        <v>33</v>
      </c>
      <c r="AO11" s="29"/>
      <c r="AP11" s="29"/>
      <c r="AQ11" s="31"/>
      <c r="BE11" s="347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47"/>
      <c r="BS12" s="24" t="s">
        <v>8</v>
      </c>
    </row>
    <row r="13" spans="2:71" ht="14.45" customHeight="1">
      <c r="B13" s="28"/>
      <c r="C13" s="29"/>
      <c r="D13" s="37" t="s">
        <v>34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29</v>
      </c>
      <c r="AL13" s="29"/>
      <c r="AM13" s="29"/>
      <c r="AN13" s="39" t="s">
        <v>35</v>
      </c>
      <c r="AO13" s="29"/>
      <c r="AP13" s="29"/>
      <c r="AQ13" s="31"/>
      <c r="BE13" s="347"/>
      <c r="BS13" s="24" t="s">
        <v>8</v>
      </c>
    </row>
    <row r="14" spans="2:71" ht="13.5">
      <c r="B14" s="28"/>
      <c r="C14" s="29"/>
      <c r="D14" s="29"/>
      <c r="E14" s="351" t="s">
        <v>35</v>
      </c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7" t="s">
        <v>32</v>
      </c>
      <c r="AL14" s="29"/>
      <c r="AM14" s="29"/>
      <c r="AN14" s="39" t="s">
        <v>35</v>
      </c>
      <c r="AO14" s="29"/>
      <c r="AP14" s="29"/>
      <c r="AQ14" s="31"/>
      <c r="BE14" s="347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47"/>
      <c r="BS15" s="24" t="s">
        <v>6</v>
      </c>
    </row>
    <row r="16" spans="2:71" ht="14.45" customHeight="1">
      <c r="B16" s="28"/>
      <c r="C16" s="29"/>
      <c r="D16" s="37" t="s">
        <v>36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29</v>
      </c>
      <c r="AL16" s="29"/>
      <c r="AM16" s="29"/>
      <c r="AN16" s="35" t="s">
        <v>37</v>
      </c>
      <c r="AO16" s="29"/>
      <c r="AP16" s="29"/>
      <c r="AQ16" s="31"/>
      <c r="BE16" s="347"/>
      <c r="BS16" s="24" t="s">
        <v>6</v>
      </c>
    </row>
    <row r="17" spans="2:71" ht="18.4" customHeight="1">
      <c r="B17" s="28"/>
      <c r="C17" s="29"/>
      <c r="D17" s="29"/>
      <c r="E17" s="35" t="s">
        <v>38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32</v>
      </c>
      <c r="AL17" s="29"/>
      <c r="AM17" s="29"/>
      <c r="AN17" s="35" t="s">
        <v>39</v>
      </c>
      <c r="AO17" s="29"/>
      <c r="AP17" s="29"/>
      <c r="AQ17" s="31"/>
      <c r="BE17" s="347"/>
      <c r="BS17" s="24" t="s">
        <v>40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47"/>
      <c r="BS18" s="24" t="s">
        <v>8</v>
      </c>
    </row>
    <row r="19" spans="2:71" ht="14.45" customHeight="1">
      <c r="B19" s="28"/>
      <c r="C19" s="29"/>
      <c r="D19" s="37" t="s">
        <v>41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47"/>
      <c r="BS19" s="24" t="s">
        <v>8</v>
      </c>
    </row>
    <row r="20" spans="2:71" ht="342" customHeight="1">
      <c r="B20" s="28"/>
      <c r="C20" s="29"/>
      <c r="D20" s="29"/>
      <c r="E20" s="353" t="s">
        <v>42</v>
      </c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29"/>
      <c r="AP20" s="29"/>
      <c r="AQ20" s="31"/>
      <c r="BE20" s="347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47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47"/>
    </row>
    <row r="23" spans="2:57" s="1" customFormat="1" ht="25.9" customHeight="1">
      <c r="B23" s="41"/>
      <c r="C23" s="42"/>
      <c r="D23" s="43" t="s">
        <v>43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54">
        <f>ROUND(AG51,2)</f>
        <v>0</v>
      </c>
      <c r="AL23" s="355"/>
      <c r="AM23" s="355"/>
      <c r="AN23" s="355"/>
      <c r="AO23" s="355"/>
      <c r="AP23" s="42"/>
      <c r="AQ23" s="45"/>
      <c r="BE23" s="347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47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56" t="s">
        <v>44</v>
      </c>
      <c r="M25" s="356"/>
      <c r="N25" s="356"/>
      <c r="O25" s="356"/>
      <c r="P25" s="42"/>
      <c r="Q25" s="42"/>
      <c r="R25" s="42"/>
      <c r="S25" s="42"/>
      <c r="T25" s="42"/>
      <c r="U25" s="42"/>
      <c r="V25" s="42"/>
      <c r="W25" s="356" t="s">
        <v>45</v>
      </c>
      <c r="X25" s="356"/>
      <c r="Y25" s="356"/>
      <c r="Z25" s="356"/>
      <c r="AA25" s="356"/>
      <c r="AB25" s="356"/>
      <c r="AC25" s="356"/>
      <c r="AD25" s="356"/>
      <c r="AE25" s="356"/>
      <c r="AF25" s="42"/>
      <c r="AG25" s="42"/>
      <c r="AH25" s="42"/>
      <c r="AI25" s="42"/>
      <c r="AJ25" s="42"/>
      <c r="AK25" s="356" t="s">
        <v>46</v>
      </c>
      <c r="AL25" s="356"/>
      <c r="AM25" s="356"/>
      <c r="AN25" s="356"/>
      <c r="AO25" s="356"/>
      <c r="AP25" s="42"/>
      <c r="AQ25" s="45"/>
      <c r="BE25" s="347"/>
    </row>
    <row r="26" spans="2:57" s="2" customFormat="1" ht="14.45" customHeight="1">
      <c r="B26" s="47"/>
      <c r="C26" s="48"/>
      <c r="D26" s="49" t="s">
        <v>47</v>
      </c>
      <c r="E26" s="48"/>
      <c r="F26" s="49" t="s">
        <v>48</v>
      </c>
      <c r="G26" s="48"/>
      <c r="H26" s="48"/>
      <c r="I26" s="48"/>
      <c r="J26" s="48"/>
      <c r="K26" s="48"/>
      <c r="L26" s="357">
        <v>0.21</v>
      </c>
      <c r="M26" s="358"/>
      <c r="N26" s="358"/>
      <c r="O26" s="358"/>
      <c r="P26" s="48"/>
      <c r="Q26" s="48"/>
      <c r="R26" s="48"/>
      <c r="S26" s="48"/>
      <c r="T26" s="48"/>
      <c r="U26" s="48"/>
      <c r="V26" s="48"/>
      <c r="W26" s="359">
        <f>ROUND(AZ51,2)</f>
        <v>0</v>
      </c>
      <c r="X26" s="358"/>
      <c r="Y26" s="358"/>
      <c r="Z26" s="358"/>
      <c r="AA26" s="358"/>
      <c r="AB26" s="358"/>
      <c r="AC26" s="358"/>
      <c r="AD26" s="358"/>
      <c r="AE26" s="358"/>
      <c r="AF26" s="48"/>
      <c r="AG26" s="48"/>
      <c r="AH26" s="48"/>
      <c r="AI26" s="48"/>
      <c r="AJ26" s="48"/>
      <c r="AK26" s="359">
        <f>ROUND(AV51,2)</f>
        <v>0</v>
      </c>
      <c r="AL26" s="358"/>
      <c r="AM26" s="358"/>
      <c r="AN26" s="358"/>
      <c r="AO26" s="358"/>
      <c r="AP26" s="48"/>
      <c r="AQ26" s="50"/>
      <c r="BE26" s="347"/>
    </row>
    <row r="27" spans="2:57" s="2" customFormat="1" ht="14.45" customHeight="1">
      <c r="B27" s="47"/>
      <c r="C27" s="48"/>
      <c r="D27" s="48"/>
      <c r="E27" s="48"/>
      <c r="F27" s="49" t="s">
        <v>49</v>
      </c>
      <c r="G27" s="48"/>
      <c r="H27" s="48"/>
      <c r="I27" s="48"/>
      <c r="J27" s="48"/>
      <c r="K27" s="48"/>
      <c r="L27" s="357">
        <v>0.15</v>
      </c>
      <c r="M27" s="358"/>
      <c r="N27" s="358"/>
      <c r="O27" s="358"/>
      <c r="P27" s="48"/>
      <c r="Q27" s="48"/>
      <c r="R27" s="48"/>
      <c r="S27" s="48"/>
      <c r="T27" s="48"/>
      <c r="U27" s="48"/>
      <c r="V27" s="48"/>
      <c r="W27" s="359">
        <f>ROUND(BA51,2)</f>
        <v>0</v>
      </c>
      <c r="X27" s="358"/>
      <c r="Y27" s="358"/>
      <c r="Z27" s="358"/>
      <c r="AA27" s="358"/>
      <c r="AB27" s="358"/>
      <c r="AC27" s="358"/>
      <c r="AD27" s="358"/>
      <c r="AE27" s="358"/>
      <c r="AF27" s="48"/>
      <c r="AG27" s="48"/>
      <c r="AH27" s="48"/>
      <c r="AI27" s="48"/>
      <c r="AJ27" s="48"/>
      <c r="AK27" s="359">
        <f>ROUND(AW51,2)</f>
        <v>0</v>
      </c>
      <c r="AL27" s="358"/>
      <c r="AM27" s="358"/>
      <c r="AN27" s="358"/>
      <c r="AO27" s="358"/>
      <c r="AP27" s="48"/>
      <c r="AQ27" s="50"/>
      <c r="BE27" s="347"/>
    </row>
    <row r="28" spans="2:57" s="2" customFormat="1" ht="14.45" customHeight="1" hidden="1">
      <c r="B28" s="47"/>
      <c r="C28" s="48"/>
      <c r="D28" s="48"/>
      <c r="E28" s="48"/>
      <c r="F28" s="49" t="s">
        <v>50</v>
      </c>
      <c r="G28" s="48"/>
      <c r="H28" s="48"/>
      <c r="I28" s="48"/>
      <c r="J28" s="48"/>
      <c r="K28" s="48"/>
      <c r="L28" s="357">
        <v>0.21</v>
      </c>
      <c r="M28" s="358"/>
      <c r="N28" s="358"/>
      <c r="O28" s="358"/>
      <c r="P28" s="48"/>
      <c r="Q28" s="48"/>
      <c r="R28" s="48"/>
      <c r="S28" s="48"/>
      <c r="T28" s="48"/>
      <c r="U28" s="48"/>
      <c r="V28" s="48"/>
      <c r="W28" s="359">
        <f>ROUND(BB51,2)</f>
        <v>0</v>
      </c>
      <c r="X28" s="358"/>
      <c r="Y28" s="358"/>
      <c r="Z28" s="358"/>
      <c r="AA28" s="358"/>
      <c r="AB28" s="358"/>
      <c r="AC28" s="358"/>
      <c r="AD28" s="358"/>
      <c r="AE28" s="358"/>
      <c r="AF28" s="48"/>
      <c r="AG28" s="48"/>
      <c r="AH28" s="48"/>
      <c r="AI28" s="48"/>
      <c r="AJ28" s="48"/>
      <c r="AK28" s="359">
        <v>0</v>
      </c>
      <c r="AL28" s="358"/>
      <c r="AM28" s="358"/>
      <c r="AN28" s="358"/>
      <c r="AO28" s="358"/>
      <c r="AP28" s="48"/>
      <c r="AQ28" s="50"/>
      <c r="BE28" s="347"/>
    </row>
    <row r="29" spans="2:57" s="2" customFormat="1" ht="14.45" customHeight="1" hidden="1">
      <c r="B29" s="47"/>
      <c r="C29" s="48"/>
      <c r="D29" s="48"/>
      <c r="E29" s="48"/>
      <c r="F29" s="49" t="s">
        <v>51</v>
      </c>
      <c r="G29" s="48"/>
      <c r="H29" s="48"/>
      <c r="I29" s="48"/>
      <c r="J29" s="48"/>
      <c r="K29" s="48"/>
      <c r="L29" s="357">
        <v>0.15</v>
      </c>
      <c r="M29" s="358"/>
      <c r="N29" s="358"/>
      <c r="O29" s="358"/>
      <c r="P29" s="48"/>
      <c r="Q29" s="48"/>
      <c r="R29" s="48"/>
      <c r="S29" s="48"/>
      <c r="T29" s="48"/>
      <c r="U29" s="48"/>
      <c r="V29" s="48"/>
      <c r="W29" s="359">
        <f>ROUND(BC51,2)</f>
        <v>0</v>
      </c>
      <c r="X29" s="358"/>
      <c r="Y29" s="358"/>
      <c r="Z29" s="358"/>
      <c r="AA29" s="358"/>
      <c r="AB29" s="358"/>
      <c r="AC29" s="358"/>
      <c r="AD29" s="358"/>
      <c r="AE29" s="358"/>
      <c r="AF29" s="48"/>
      <c r="AG29" s="48"/>
      <c r="AH29" s="48"/>
      <c r="AI29" s="48"/>
      <c r="AJ29" s="48"/>
      <c r="AK29" s="359">
        <v>0</v>
      </c>
      <c r="AL29" s="358"/>
      <c r="AM29" s="358"/>
      <c r="AN29" s="358"/>
      <c r="AO29" s="358"/>
      <c r="AP29" s="48"/>
      <c r="AQ29" s="50"/>
      <c r="BE29" s="347"/>
    </row>
    <row r="30" spans="2:57" s="2" customFormat="1" ht="14.45" customHeight="1" hidden="1">
      <c r="B30" s="47"/>
      <c r="C30" s="48"/>
      <c r="D30" s="48"/>
      <c r="E30" s="48"/>
      <c r="F30" s="49" t="s">
        <v>52</v>
      </c>
      <c r="G30" s="48"/>
      <c r="H30" s="48"/>
      <c r="I30" s="48"/>
      <c r="J30" s="48"/>
      <c r="K30" s="48"/>
      <c r="L30" s="357">
        <v>0</v>
      </c>
      <c r="M30" s="358"/>
      <c r="N30" s="358"/>
      <c r="O30" s="358"/>
      <c r="P30" s="48"/>
      <c r="Q30" s="48"/>
      <c r="R30" s="48"/>
      <c r="S30" s="48"/>
      <c r="T30" s="48"/>
      <c r="U30" s="48"/>
      <c r="V30" s="48"/>
      <c r="W30" s="359">
        <f>ROUND(BD51,2)</f>
        <v>0</v>
      </c>
      <c r="X30" s="358"/>
      <c r="Y30" s="358"/>
      <c r="Z30" s="358"/>
      <c r="AA30" s="358"/>
      <c r="AB30" s="358"/>
      <c r="AC30" s="358"/>
      <c r="AD30" s="358"/>
      <c r="AE30" s="358"/>
      <c r="AF30" s="48"/>
      <c r="AG30" s="48"/>
      <c r="AH30" s="48"/>
      <c r="AI30" s="48"/>
      <c r="AJ30" s="48"/>
      <c r="AK30" s="359">
        <v>0</v>
      </c>
      <c r="AL30" s="358"/>
      <c r="AM30" s="358"/>
      <c r="AN30" s="358"/>
      <c r="AO30" s="358"/>
      <c r="AP30" s="48"/>
      <c r="AQ30" s="50"/>
      <c r="BE30" s="347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47"/>
    </row>
    <row r="32" spans="2:57" s="1" customFormat="1" ht="25.9" customHeight="1">
      <c r="B32" s="41"/>
      <c r="C32" s="51"/>
      <c r="D32" s="52" t="s">
        <v>53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54</v>
      </c>
      <c r="U32" s="53"/>
      <c r="V32" s="53"/>
      <c r="W32" s="53"/>
      <c r="X32" s="360" t="s">
        <v>55</v>
      </c>
      <c r="Y32" s="361"/>
      <c r="Z32" s="361"/>
      <c r="AA32" s="361"/>
      <c r="AB32" s="361"/>
      <c r="AC32" s="53"/>
      <c r="AD32" s="53"/>
      <c r="AE32" s="53"/>
      <c r="AF32" s="53"/>
      <c r="AG32" s="53"/>
      <c r="AH32" s="53"/>
      <c r="AI32" s="53"/>
      <c r="AJ32" s="53"/>
      <c r="AK32" s="362">
        <f>SUM(AK23:AK30)</f>
        <v>0</v>
      </c>
      <c r="AL32" s="361"/>
      <c r="AM32" s="361"/>
      <c r="AN32" s="361"/>
      <c r="AO32" s="363"/>
      <c r="AP32" s="51"/>
      <c r="AQ32" s="55"/>
      <c r="BE32" s="347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56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2016-41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64" t="str">
        <f>K6</f>
        <v>Parkoviště v ul. Křižíkova, Sokolov</v>
      </c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5"/>
      <c r="Y42" s="365"/>
      <c r="Z42" s="365"/>
      <c r="AA42" s="365"/>
      <c r="AB42" s="365"/>
      <c r="AC42" s="365"/>
      <c r="AD42" s="365"/>
      <c r="AE42" s="365"/>
      <c r="AF42" s="365"/>
      <c r="AG42" s="365"/>
      <c r="AH42" s="365"/>
      <c r="AI42" s="365"/>
      <c r="AJ42" s="365"/>
      <c r="AK42" s="365"/>
      <c r="AL42" s="365"/>
      <c r="AM42" s="365"/>
      <c r="AN42" s="365"/>
      <c r="AO42" s="365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3.5">
      <c r="B44" s="41"/>
      <c r="C44" s="65" t="s">
        <v>24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ul. Křižíkova a areál 8. ZŠ v Sokolově, KK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26</v>
      </c>
      <c r="AJ44" s="63"/>
      <c r="AK44" s="63"/>
      <c r="AL44" s="63"/>
      <c r="AM44" s="366" t="str">
        <f>IF(AN8="","",AN8)</f>
        <v>29.6.2017</v>
      </c>
      <c r="AN44" s="366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3.5">
      <c r="B46" s="41"/>
      <c r="C46" s="65" t="s">
        <v>28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Město Sokolov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36</v>
      </c>
      <c r="AJ46" s="63"/>
      <c r="AK46" s="63"/>
      <c r="AL46" s="63"/>
      <c r="AM46" s="367" t="str">
        <f>IF(E17="","",E17)</f>
        <v>Ing. Martin Haueisen</v>
      </c>
      <c r="AN46" s="367"/>
      <c r="AO46" s="367"/>
      <c r="AP46" s="367"/>
      <c r="AQ46" s="63"/>
      <c r="AR46" s="61"/>
      <c r="AS46" s="368" t="s">
        <v>57</v>
      </c>
      <c r="AT46" s="369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3.5">
      <c r="B47" s="41"/>
      <c r="C47" s="65" t="s">
        <v>34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70"/>
      <c r="AT47" s="371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72"/>
      <c r="AT48" s="373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74" t="s">
        <v>58</v>
      </c>
      <c r="D49" s="375"/>
      <c r="E49" s="375"/>
      <c r="F49" s="375"/>
      <c r="G49" s="375"/>
      <c r="H49" s="79"/>
      <c r="I49" s="376" t="s">
        <v>59</v>
      </c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75"/>
      <c r="U49" s="375"/>
      <c r="V49" s="375"/>
      <c r="W49" s="375"/>
      <c r="X49" s="375"/>
      <c r="Y49" s="375"/>
      <c r="Z49" s="375"/>
      <c r="AA49" s="375"/>
      <c r="AB49" s="375"/>
      <c r="AC49" s="375"/>
      <c r="AD49" s="375"/>
      <c r="AE49" s="375"/>
      <c r="AF49" s="375"/>
      <c r="AG49" s="377" t="s">
        <v>60</v>
      </c>
      <c r="AH49" s="375"/>
      <c r="AI49" s="375"/>
      <c r="AJ49" s="375"/>
      <c r="AK49" s="375"/>
      <c r="AL49" s="375"/>
      <c r="AM49" s="375"/>
      <c r="AN49" s="376" t="s">
        <v>61</v>
      </c>
      <c r="AO49" s="375"/>
      <c r="AP49" s="375"/>
      <c r="AQ49" s="80" t="s">
        <v>62</v>
      </c>
      <c r="AR49" s="61"/>
      <c r="AS49" s="81" t="s">
        <v>63</v>
      </c>
      <c r="AT49" s="82" t="s">
        <v>64</v>
      </c>
      <c r="AU49" s="82" t="s">
        <v>65</v>
      </c>
      <c r="AV49" s="82" t="s">
        <v>66</v>
      </c>
      <c r="AW49" s="82" t="s">
        <v>67</v>
      </c>
      <c r="AX49" s="82" t="s">
        <v>68</v>
      </c>
      <c r="AY49" s="82" t="s">
        <v>69</v>
      </c>
      <c r="AZ49" s="82" t="s">
        <v>70</v>
      </c>
      <c r="BA49" s="82" t="s">
        <v>71</v>
      </c>
      <c r="BB49" s="82" t="s">
        <v>72</v>
      </c>
      <c r="BC49" s="82" t="s">
        <v>73</v>
      </c>
      <c r="BD49" s="83" t="s">
        <v>74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75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85">
        <f>ROUND(AG52+AG54+AG56,2)</f>
        <v>0</v>
      </c>
      <c r="AH51" s="385"/>
      <c r="AI51" s="385"/>
      <c r="AJ51" s="385"/>
      <c r="AK51" s="385"/>
      <c r="AL51" s="385"/>
      <c r="AM51" s="385"/>
      <c r="AN51" s="386">
        <f aca="true" t="shared" si="0" ref="AN51:AN57">SUM(AG51,AT51)</f>
        <v>0</v>
      </c>
      <c r="AO51" s="386"/>
      <c r="AP51" s="386"/>
      <c r="AQ51" s="89" t="s">
        <v>76</v>
      </c>
      <c r="AR51" s="71"/>
      <c r="AS51" s="90">
        <f>ROUND(AS52+AS54+AS56,2)</f>
        <v>0</v>
      </c>
      <c r="AT51" s="91">
        <f aca="true" t="shared" si="1" ref="AT51:AT57">ROUND(SUM(AV51:AW51),2)</f>
        <v>0</v>
      </c>
      <c r="AU51" s="92">
        <f>ROUND(AU52+AU54+AU56,5)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ROUND(AZ52+AZ54+AZ56,2)</f>
        <v>0</v>
      </c>
      <c r="BA51" s="91">
        <f>ROUND(BA52+BA54+BA56,2)</f>
        <v>0</v>
      </c>
      <c r="BB51" s="91">
        <f>ROUND(BB52+BB54+BB56,2)</f>
        <v>0</v>
      </c>
      <c r="BC51" s="91">
        <f>ROUND(BC52+BC54+BC56,2)</f>
        <v>0</v>
      </c>
      <c r="BD51" s="93">
        <f>ROUND(BD52+BD54+BD56,2)</f>
        <v>0</v>
      </c>
      <c r="BS51" s="94" t="s">
        <v>77</v>
      </c>
      <c r="BT51" s="94" t="s">
        <v>78</v>
      </c>
      <c r="BU51" s="95" t="s">
        <v>79</v>
      </c>
      <c r="BV51" s="94" t="s">
        <v>80</v>
      </c>
      <c r="BW51" s="94" t="s">
        <v>7</v>
      </c>
      <c r="BX51" s="94" t="s">
        <v>81</v>
      </c>
      <c r="CL51" s="94" t="s">
        <v>21</v>
      </c>
    </row>
    <row r="52" spans="2:91" s="5" customFormat="1" ht="31.5" customHeight="1">
      <c r="B52" s="96"/>
      <c r="C52" s="97"/>
      <c r="D52" s="381" t="s">
        <v>82</v>
      </c>
      <c r="E52" s="381"/>
      <c r="F52" s="381"/>
      <c r="G52" s="381"/>
      <c r="H52" s="381"/>
      <c r="I52" s="98"/>
      <c r="J52" s="381" t="s">
        <v>83</v>
      </c>
      <c r="K52" s="381"/>
      <c r="L52" s="381"/>
      <c r="M52" s="381"/>
      <c r="N52" s="381"/>
      <c r="O52" s="381"/>
      <c r="P52" s="381"/>
      <c r="Q52" s="381"/>
      <c r="R52" s="381"/>
      <c r="S52" s="381"/>
      <c r="T52" s="381"/>
      <c r="U52" s="381"/>
      <c r="V52" s="381"/>
      <c r="W52" s="381"/>
      <c r="X52" s="381"/>
      <c r="Y52" s="381"/>
      <c r="Z52" s="381"/>
      <c r="AA52" s="381"/>
      <c r="AB52" s="381"/>
      <c r="AC52" s="381"/>
      <c r="AD52" s="381"/>
      <c r="AE52" s="381"/>
      <c r="AF52" s="381"/>
      <c r="AG52" s="380">
        <f>ROUND(AG53,2)</f>
        <v>0</v>
      </c>
      <c r="AH52" s="379"/>
      <c r="AI52" s="379"/>
      <c r="AJ52" s="379"/>
      <c r="AK52" s="379"/>
      <c r="AL52" s="379"/>
      <c r="AM52" s="379"/>
      <c r="AN52" s="378">
        <f t="shared" si="0"/>
        <v>0</v>
      </c>
      <c r="AO52" s="379"/>
      <c r="AP52" s="379"/>
      <c r="AQ52" s="99" t="s">
        <v>84</v>
      </c>
      <c r="AR52" s="100"/>
      <c r="AS52" s="101">
        <f>ROUND(AS53,2)</f>
        <v>0</v>
      </c>
      <c r="AT52" s="102">
        <f t="shared" si="1"/>
        <v>0</v>
      </c>
      <c r="AU52" s="103">
        <f>ROUND(AU53,5)</f>
        <v>0</v>
      </c>
      <c r="AV52" s="102">
        <f>ROUND(AZ52*L26,2)</f>
        <v>0</v>
      </c>
      <c r="AW52" s="102">
        <f>ROUND(BA52*L27,2)</f>
        <v>0</v>
      </c>
      <c r="AX52" s="102">
        <f>ROUND(BB52*L26,2)</f>
        <v>0</v>
      </c>
      <c r="AY52" s="102">
        <f>ROUND(BC52*L27,2)</f>
        <v>0</v>
      </c>
      <c r="AZ52" s="102">
        <f>ROUND(AZ53,2)</f>
        <v>0</v>
      </c>
      <c r="BA52" s="102">
        <f>ROUND(BA53,2)</f>
        <v>0</v>
      </c>
      <c r="BB52" s="102">
        <f>ROUND(BB53,2)</f>
        <v>0</v>
      </c>
      <c r="BC52" s="102">
        <f>ROUND(BC53,2)</f>
        <v>0</v>
      </c>
      <c r="BD52" s="104">
        <f>ROUND(BD53,2)</f>
        <v>0</v>
      </c>
      <c r="BS52" s="105" t="s">
        <v>77</v>
      </c>
      <c r="BT52" s="105" t="s">
        <v>85</v>
      </c>
      <c r="BU52" s="105" t="s">
        <v>79</v>
      </c>
      <c r="BV52" s="105" t="s">
        <v>80</v>
      </c>
      <c r="BW52" s="105" t="s">
        <v>86</v>
      </c>
      <c r="BX52" s="105" t="s">
        <v>7</v>
      </c>
      <c r="CL52" s="105" t="s">
        <v>21</v>
      </c>
      <c r="CM52" s="105" t="s">
        <v>87</v>
      </c>
    </row>
    <row r="53" spans="1:90" s="6" customFormat="1" ht="28.5" customHeight="1">
      <c r="A53" s="106" t="s">
        <v>88</v>
      </c>
      <c r="B53" s="107"/>
      <c r="C53" s="108"/>
      <c r="D53" s="108"/>
      <c r="E53" s="384" t="s">
        <v>89</v>
      </c>
      <c r="F53" s="384"/>
      <c r="G53" s="384"/>
      <c r="H53" s="384"/>
      <c r="I53" s="384"/>
      <c r="J53" s="108"/>
      <c r="K53" s="384" t="s">
        <v>90</v>
      </c>
      <c r="L53" s="384"/>
      <c r="M53" s="384"/>
      <c r="N53" s="384"/>
      <c r="O53" s="384"/>
      <c r="P53" s="384"/>
      <c r="Q53" s="384"/>
      <c r="R53" s="384"/>
      <c r="S53" s="384"/>
      <c r="T53" s="384"/>
      <c r="U53" s="384"/>
      <c r="V53" s="384"/>
      <c r="W53" s="384"/>
      <c r="X53" s="384"/>
      <c r="Y53" s="384"/>
      <c r="Z53" s="384"/>
      <c r="AA53" s="384"/>
      <c r="AB53" s="384"/>
      <c r="AC53" s="384"/>
      <c r="AD53" s="384"/>
      <c r="AE53" s="384"/>
      <c r="AF53" s="384"/>
      <c r="AG53" s="382">
        <f>'2016-41-101-SP - SO 101 -...'!J29</f>
        <v>0</v>
      </c>
      <c r="AH53" s="383"/>
      <c r="AI53" s="383"/>
      <c r="AJ53" s="383"/>
      <c r="AK53" s="383"/>
      <c r="AL53" s="383"/>
      <c r="AM53" s="383"/>
      <c r="AN53" s="382">
        <f t="shared" si="0"/>
        <v>0</v>
      </c>
      <c r="AO53" s="383"/>
      <c r="AP53" s="383"/>
      <c r="AQ53" s="109" t="s">
        <v>91</v>
      </c>
      <c r="AR53" s="110"/>
      <c r="AS53" s="111">
        <v>0</v>
      </c>
      <c r="AT53" s="112">
        <f t="shared" si="1"/>
        <v>0</v>
      </c>
      <c r="AU53" s="113">
        <f>'2016-41-101-SP - SO 101 -...'!P97</f>
        <v>0</v>
      </c>
      <c r="AV53" s="112">
        <f>'2016-41-101-SP - SO 101 -...'!J32</f>
        <v>0</v>
      </c>
      <c r="AW53" s="112">
        <f>'2016-41-101-SP - SO 101 -...'!J33</f>
        <v>0</v>
      </c>
      <c r="AX53" s="112">
        <f>'2016-41-101-SP - SO 101 -...'!J34</f>
        <v>0</v>
      </c>
      <c r="AY53" s="112">
        <f>'2016-41-101-SP - SO 101 -...'!J35</f>
        <v>0</v>
      </c>
      <c r="AZ53" s="112">
        <f>'2016-41-101-SP - SO 101 -...'!F32</f>
        <v>0</v>
      </c>
      <c r="BA53" s="112">
        <f>'2016-41-101-SP - SO 101 -...'!F33</f>
        <v>0</v>
      </c>
      <c r="BB53" s="112">
        <f>'2016-41-101-SP - SO 101 -...'!F34</f>
        <v>0</v>
      </c>
      <c r="BC53" s="112">
        <f>'2016-41-101-SP - SO 101 -...'!F35</f>
        <v>0</v>
      </c>
      <c r="BD53" s="114">
        <f>'2016-41-101-SP - SO 101 -...'!F36</f>
        <v>0</v>
      </c>
      <c r="BT53" s="115" t="s">
        <v>87</v>
      </c>
      <c r="BV53" s="115" t="s">
        <v>80</v>
      </c>
      <c r="BW53" s="115" t="s">
        <v>92</v>
      </c>
      <c r="BX53" s="115" t="s">
        <v>86</v>
      </c>
      <c r="CL53" s="115" t="s">
        <v>21</v>
      </c>
    </row>
    <row r="54" spans="2:91" s="5" customFormat="1" ht="47.25" customHeight="1">
      <c r="B54" s="96"/>
      <c r="C54" s="97"/>
      <c r="D54" s="381" t="s">
        <v>93</v>
      </c>
      <c r="E54" s="381"/>
      <c r="F54" s="381"/>
      <c r="G54" s="381"/>
      <c r="H54" s="381"/>
      <c r="I54" s="98"/>
      <c r="J54" s="381" t="s">
        <v>94</v>
      </c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381"/>
      <c r="Y54" s="381"/>
      <c r="Z54" s="381"/>
      <c r="AA54" s="381"/>
      <c r="AB54" s="381"/>
      <c r="AC54" s="381"/>
      <c r="AD54" s="381"/>
      <c r="AE54" s="381"/>
      <c r="AF54" s="381"/>
      <c r="AG54" s="380">
        <f>ROUND(AG55,2)</f>
        <v>0</v>
      </c>
      <c r="AH54" s="379"/>
      <c r="AI54" s="379"/>
      <c r="AJ54" s="379"/>
      <c r="AK54" s="379"/>
      <c r="AL54" s="379"/>
      <c r="AM54" s="379"/>
      <c r="AN54" s="378">
        <f t="shared" si="0"/>
        <v>0</v>
      </c>
      <c r="AO54" s="379"/>
      <c r="AP54" s="379"/>
      <c r="AQ54" s="99" t="s">
        <v>84</v>
      </c>
      <c r="AR54" s="100"/>
      <c r="AS54" s="101">
        <f>ROUND(AS55,2)</f>
        <v>0</v>
      </c>
      <c r="AT54" s="102">
        <f t="shared" si="1"/>
        <v>0</v>
      </c>
      <c r="AU54" s="103">
        <f>ROUND(AU55,5)</f>
        <v>0</v>
      </c>
      <c r="AV54" s="102">
        <f>ROUND(AZ54*L26,2)</f>
        <v>0</v>
      </c>
      <c r="AW54" s="102">
        <f>ROUND(BA54*L27,2)</f>
        <v>0</v>
      </c>
      <c r="AX54" s="102">
        <f>ROUND(BB54*L26,2)</f>
        <v>0</v>
      </c>
      <c r="AY54" s="102">
        <f>ROUND(BC54*L27,2)</f>
        <v>0</v>
      </c>
      <c r="AZ54" s="102">
        <f>ROUND(AZ55,2)</f>
        <v>0</v>
      </c>
      <c r="BA54" s="102">
        <f>ROUND(BA55,2)</f>
        <v>0</v>
      </c>
      <c r="BB54" s="102">
        <f>ROUND(BB55,2)</f>
        <v>0</v>
      </c>
      <c r="BC54" s="102">
        <f>ROUND(BC55,2)</f>
        <v>0</v>
      </c>
      <c r="BD54" s="104">
        <f>ROUND(BD55,2)</f>
        <v>0</v>
      </c>
      <c r="BS54" s="105" t="s">
        <v>77</v>
      </c>
      <c r="BT54" s="105" t="s">
        <v>85</v>
      </c>
      <c r="BU54" s="105" t="s">
        <v>79</v>
      </c>
      <c r="BV54" s="105" t="s">
        <v>80</v>
      </c>
      <c r="BW54" s="105" t="s">
        <v>95</v>
      </c>
      <c r="BX54" s="105" t="s">
        <v>7</v>
      </c>
      <c r="CL54" s="105" t="s">
        <v>96</v>
      </c>
      <c r="CM54" s="105" t="s">
        <v>87</v>
      </c>
    </row>
    <row r="55" spans="1:90" s="6" customFormat="1" ht="42.75" customHeight="1">
      <c r="A55" s="106" t="s">
        <v>88</v>
      </c>
      <c r="B55" s="107"/>
      <c r="C55" s="108"/>
      <c r="D55" s="108"/>
      <c r="E55" s="384" t="s">
        <v>97</v>
      </c>
      <c r="F55" s="384"/>
      <c r="G55" s="384"/>
      <c r="H55" s="384"/>
      <c r="I55" s="384"/>
      <c r="J55" s="108"/>
      <c r="K55" s="384" t="s">
        <v>98</v>
      </c>
      <c r="L55" s="384"/>
      <c r="M55" s="384"/>
      <c r="N55" s="384"/>
      <c r="O55" s="384"/>
      <c r="P55" s="384"/>
      <c r="Q55" s="384"/>
      <c r="R55" s="384"/>
      <c r="S55" s="384"/>
      <c r="T55" s="384"/>
      <c r="U55" s="384"/>
      <c r="V55" s="384"/>
      <c r="W55" s="384"/>
      <c r="X55" s="384"/>
      <c r="Y55" s="384"/>
      <c r="Z55" s="384"/>
      <c r="AA55" s="384"/>
      <c r="AB55" s="384"/>
      <c r="AC55" s="384"/>
      <c r="AD55" s="384"/>
      <c r="AE55" s="384"/>
      <c r="AF55" s="384"/>
      <c r="AG55" s="382">
        <f>'2016-41-421,431-SP - SO 4...'!J29</f>
        <v>0</v>
      </c>
      <c r="AH55" s="383"/>
      <c r="AI55" s="383"/>
      <c r="AJ55" s="383"/>
      <c r="AK55" s="383"/>
      <c r="AL55" s="383"/>
      <c r="AM55" s="383"/>
      <c r="AN55" s="382">
        <f t="shared" si="0"/>
        <v>0</v>
      </c>
      <c r="AO55" s="383"/>
      <c r="AP55" s="383"/>
      <c r="AQ55" s="109" t="s">
        <v>91</v>
      </c>
      <c r="AR55" s="110"/>
      <c r="AS55" s="111">
        <v>0</v>
      </c>
      <c r="AT55" s="112">
        <f t="shared" si="1"/>
        <v>0</v>
      </c>
      <c r="AU55" s="113">
        <f>'2016-41-421,431-SP - SO 4...'!P87</f>
        <v>0</v>
      </c>
      <c r="AV55" s="112">
        <f>'2016-41-421,431-SP - SO 4...'!J32</f>
        <v>0</v>
      </c>
      <c r="AW55" s="112">
        <f>'2016-41-421,431-SP - SO 4...'!J33</f>
        <v>0</v>
      </c>
      <c r="AX55" s="112">
        <f>'2016-41-421,431-SP - SO 4...'!J34</f>
        <v>0</v>
      </c>
      <c r="AY55" s="112">
        <f>'2016-41-421,431-SP - SO 4...'!J35</f>
        <v>0</v>
      </c>
      <c r="AZ55" s="112">
        <f>'2016-41-421,431-SP - SO 4...'!F32</f>
        <v>0</v>
      </c>
      <c r="BA55" s="112">
        <f>'2016-41-421,431-SP - SO 4...'!F33</f>
        <v>0</v>
      </c>
      <c r="BB55" s="112">
        <f>'2016-41-421,431-SP - SO 4...'!F34</f>
        <v>0</v>
      </c>
      <c r="BC55" s="112">
        <f>'2016-41-421,431-SP - SO 4...'!F35</f>
        <v>0</v>
      </c>
      <c r="BD55" s="114">
        <f>'2016-41-421,431-SP - SO 4...'!F36</f>
        <v>0</v>
      </c>
      <c r="BT55" s="115" t="s">
        <v>87</v>
      </c>
      <c r="BV55" s="115" t="s">
        <v>80</v>
      </c>
      <c r="BW55" s="115" t="s">
        <v>99</v>
      </c>
      <c r="BX55" s="115" t="s">
        <v>95</v>
      </c>
      <c r="CL55" s="115" t="s">
        <v>96</v>
      </c>
    </row>
    <row r="56" spans="2:91" s="5" customFormat="1" ht="31.5" customHeight="1">
      <c r="B56" s="96"/>
      <c r="C56" s="97"/>
      <c r="D56" s="381" t="s">
        <v>100</v>
      </c>
      <c r="E56" s="381"/>
      <c r="F56" s="381"/>
      <c r="G56" s="381"/>
      <c r="H56" s="381"/>
      <c r="I56" s="98"/>
      <c r="J56" s="381" t="s">
        <v>101</v>
      </c>
      <c r="K56" s="381"/>
      <c r="L56" s="381"/>
      <c r="M56" s="381"/>
      <c r="N56" s="381"/>
      <c r="O56" s="381"/>
      <c r="P56" s="381"/>
      <c r="Q56" s="381"/>
      <c r="R56" s="381"/>
      <c r="S56" s="381"/>
      <c r="T56" s="381"/>
      <c r="U56" s="381"/>
      <c r="V56" s="381"/>
      <c r="W56" s="381"/>
      <c r="X56" s="381"/>
      <c r="Y56" s="381"/>
      <c r="Z56" s="381"/>
      <c r="AA56" s="381"/>
      <c r="AB56" s="381"/>
      <c r="AC56" s="381"/>
      <c r="AD56" s="381"/>
      <c r="AE56" s="381"/>
      <c r="AF56" s="381"/>
      <c r="AG56" s="380">
        <f>ROUND(AG57,2)</f>
        <v>0</v>
      </c>
      <c r="AH56" s="379"/>
      <c r="AI56" s="379"/>
      <c r="AJ56" s="379"/>
      <c r="AK56" s="379"/>
      <c r="AL56" s="379"/>
      <c r="AM56" s="379"/>
      <c r="AN56" s="378">
        <f t="shared" si="0"/>
        <v>0</v>
      </c>
      <c r="AO56" s="379"/>
      <c r="AP56" s="379"/>
      <c r="AQ56" s="99" t="s">
        <v>84</v>
      </c>
      <c r="AR56" s="100"/>
      <c r="AS56" s="101">
        <f>ROUND(AS57,2)</f>
        <v>0</v>
      </c>
      <c r="AT56" s="102">
        <f t="shared" si="1"/>
        <v>0</v>
      </c>
      <c r="AU56" s="103">
        <f>ROUND(AU57,5)</f>
        <v>0</v>
      </c>
      <c r="AV56" s="102">
        <f>ROUND(AZ56*L26,2)</f>
        <v>0</v>
      </c>
      <c r="AW56" s="102">
        <f>ROUND(BA56*L27,2)</f>
        <v>0</v>
      </c>
      <c r="AX56" s="102">
        <f>ROUND(BB56*L26,2)</f>
        <v>0</v>
      </c>
      <c r="AY56" s="102">
        <f>ROUND(BC56*L27,2)</f>
        <v>0</v>
      </c>
      <c r="AZ56" s="102">
        <f>ROUND(AZ57,2)</f>
        <v>0</v>
      </c>
      <c r="BA56" s="102">
        <f>ROUND(BA57,2)</f>
        <v>0</v>
      </c>
      <c r="BB56" s="102">
        <f>ROUND(BB57,2)</f>
        <v>0</v>
      </c>
      <c r="BC56" s="102">
        <f>ROUND(BC57,2)</f>
        <v>0</v>
      </c>
      <c r="BD56" s="104">
        <f>ROUND(BD57,2)</f>
        <v>0</v>
      </c>
      <c r="BS56" s="105" t="s">
        <v>77</v>
      </c>
      <c r="BT56" s="105" t="s">
        <v>85</v>
      </c>
      <c r="BU56" s="105" t="s">
        <v>79</v>
      </c>
      <c r="BV56" s="105" t="s">
        <v>80</v>
      </c>
      <c r="BW56" s="105" t="s">
        <v>102</v>
      </c>
      <c r="BX56" s="105" t="s">
        <v>7</v>
      </c>
      <c r="CL56" s="105" t="s">
        <v>76</v>
      </c>
      <c r="CM56" s="105" t="s">
        <v>87</v>
      </c>
    </row>
    <row r="57" spans="1:90" s="6" customFormat="1" ht="28.5" customHeight="1">
      <c r="A57" s="106" t="s">
        <v>88</v>
      </c>
      <c r="B57" s="107"/>
      <c r="C57" s="108"/>
      <c r="D57" s="108"/>
      <c r="E57" s="384" t="s">
        <v>103</v>
      </c>
      <c r="F57" s="384"/>
      <c r="G57" s="384"/>
      <c r="H57" s="384"/>
      <c r="I57" s="384"/>
      <c r="J57" s="108"/>
      <c r="K57" s="384" t="s">
        <v>104</v>
      </c>
      <c r="L57" s="384"/>
      <c r="M57" s="384"/>
      <c r="N57" s="384"/>
      <c r="O57" s="384"/>
      <c r="P57" s="384"/>
      <c r="Q57" s="384"/>
      <c r="R57" s="384"/>
      <c r="S57" s="384"/>
      <c r="T57" s="384"/>
      <c r="U57" s="384"/>
      <c r="V57" s="384"/>
      <c r="W57" s="384"/>
      <c r="X57" s="384"/>
      <c r="Y57" s="384"/>
      <c r="Z57" s="384"/>
      <c r="AA57" s="384"/>
      <c r="AB57" s="384"/>
      <c r="AC57" s="384"/>
      <c r="AD57" s="384"/>
      <c r="AE57" s="384"/>
      <c r="AF57" s="384"/>
      <c r="AG57" s="382">
        <f>'2016-41-VON-SP - VON - So...'!J29</f>
        <v>0</v>
      </c>
      <c r="AH57" s="383"/>
      <c r="AI57" s="383"/>
      <c r="AJ57" s="383"/>
      <c r="AK57" s="383"/>
      <c r="AL57" s="383"/>
      <c r="AM57" s="383"/>
      <c r="AN57" s="382">
        <f t="shared" si="0"/>
        <v>0</v>
      </c>
      <c r="AO57" s="383"/>
      <c r="AP57" s="383"/>
      <c r="AQ57" s="109" t="s">
        <v>91</v>
      </c>
      <c r="AR57" s="110"/>
      <c r="AS57" s="116">
        <v>0</v>
      </c>
      <c r="AT57" s="117">
        <f t="shared" si="1"/>
        <v>0</v>
      </c>
      <c r="AU57" s="118">
        <f>'2016-41-VON-SP - VON - So...'!P86</f>
        <v>0</v>
      </c>
      <c r="AV57" s="117">
        <f>'2016-41-VON-SP - VON - So...'!J32</f>
        <v>0</v>
      </c>
      <c r="AW57" s="117">
        <f>'2016-41-VON-SP - VON - So...'!J33</f>
        <v>0</v>
      </c>
      <c r="AX57" s="117">
        <f>'2016-41-VON-SP - VON - So...'!J34</f>
        <v>0</v>
      </c>
      <c r="AY57" s="117">
        <f>'2016-41-VON-SP - VON - So...'!J35</f>
        <v>0</v>
      </c>
      <c r="AZ57" s="117">
        <f>'2016-41-VON-SP - VON - So...'!F32</f>
        <v>0</v>
      </c>
      <c r="BA57" s="117">
        <f>'2016-41-VON-SP - VON - So...'!F33</f>
        <v>0</v>
      </c>
      <c r="BB57" s="117">
        <f>'2016-41-VON-SP - VON - So...'!F34</f>
        <v>0</v>
      </c>
      <c r="BC57" s="117">
        <f>'2016-41-VON-SP - VON - So...'!F35</f>
        <v>0</v>
      </c>
      <c r="BD57" s="119">
        <f>'2016-41-VON-SP - VON - So...'!F36</f>
        <v>0</v>
      </c>
      <c r="BT57" s="115" t="s">
        <v>87</v>
      </c>
      <c r="BV57" s="115" t="s">
        <v>80</v>
      </c>
      <c r="BW57" s="115" t="s">
        <v>105</v>
      </c>
      <c r="BX57" s="115" t="s">
        <v>102</v>
      </c>
      <c r="CL57" s="115" t="s">
        <v>76</v>
      </c>
    </row>
    <row r="58" spans="2:44" s="1" customFormat="1" ht="30" customHeight="1">
      <c r="B58" s="41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1"/>
    </row>
    <row r="59" spans="2:44" s="1" customFormat="1" ht="6.95" customHeight="1"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61"/>
    </row>
  </sheetData>
  <sheetProtection algorithmName="SHA-512" hashValue="i+FEmepGNjukX7bFPH0srrJk0HldR7V77F5784j7zdM1V22k1VP1T4alscdb64Rb2mNh0lztsWNP0KRj514q+A==" saltValue="r93HWMYm7jekdpsuMavYyeodxyCp07/VwKaHUuRL0xPq11bvL/fe6lYXEi0BjSBh/7rNDIfHCNYY3hAWJOah6g==" spinCount="100000" sheet="1" objects="1" scenarios="1" formatColumns="0" formatRows="0"/>
  <mergeCells count="61">
    <mergeCell ref="AG51:AM51"/>
    <mergeCell ref="AN51:AP51"/>
    <mergeCell ref="AR2:BE2"/>
    <mergeCell ref="AN56:AP56"/>
    <mergeCell ref="AG56:AM56"/>
    <mergeCell ref="D56:H56"/>
    <mergeCell ref="J56:AF56"/>
    <mergeCell ref="AN57:AP57"/>
    <mergeCell ref="AG57:AM57"/>
    <mergeCell ref="E57:I57"/>
    <mergeCell ref="K57:AF57"/>
    <mergeCell ref="AN54:AP54"/>
    <mergeCell ref="AG54:AM54"/>
    <mergeCell ref="D54:H54"/>
    <mergeCell ref="J54:AF54"/>
    <mergeCell ref="AN55:AP55"/>
    <mergeCell ref="AG55:AM55"/>
    <mergeCell ref="E55:I55"/>
    <mergeCell ref="K55:AF55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3" location="'2016-41-101-SP - SO 101 -...'!C2" display="/"/>
    <hyperlink ref="A55" location="'2016-41-421,431-SP - SO 4...'!C2" display="/"/>
    <hyperlink ref="A57" location="'2016-41-VON-SP - VON - So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6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106</v>
      </c>
      <c r="G1" s="396" t="s">
        <v>107</v>
      </c>
      <c r="H1" s="396"/>
      <c r="I1" s="124"/>
      <c r="J1" s="123" t="s">
        <v>108</v>
      </c>
      <c r="K1" s="122" t="s">
        <v>109</v>
      </c>
      <c r="L1" s="123" t="s">
        <v>110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56" ht="36.95" customHeight="1"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AT2" s="24" t="s">
        <v>92</v>
      </c>
      <c r="AZ2" s="125" t="s">
        <v>111</v>
      </c>
      <c r="BA2" s="125" t="s">
        <v>112</v>
      </c>
      <c r="BB2" s="125" t="s">
        <v>113</v>
      </c>
      <c r="BC2" s="125" t="s">
        <v>114</v>
      </c>
      <c r="BD2" s="125" t="s">
        <v>87</v>
      </c>
    </row>
    <row r="3" spans="2:56" ht="6.95" customHeight="1">
      <c r="B3" s="25"/>
      <c r="C3" s="26"/>
      <c r="D3" s="26"/>
      <c r="E3" s="26"/>
      <c r="F3" s="26"/>
      <c r="G3" s="26"/>
      <c r="H3" s="26"/>
      <c r="I3" s="126"/>
      <c r="J3" s="26"/>
      <c r="K3" s="27"/>
      <c r="AT3" s="24" t="s">
        <v>87</v>
      </c>
      <c r="AZ3" s="125" t="s">
        <v>115</v>
      </c>
      <c r="BA3" s="125" t="s">
        <v>116</v>
      </c>
      <c r="BB3" s="125" t="s">
        <v>113</v>
      </c>
      <c r="BC3" s="125" t="s">
        <v>117</v>
      </c>
      <c r="BD3" s="125" t="s">
        <v>87</v>
      </c>
    </row>
    <row r="4" spans="2:56" ht="36.95" customHeight="1">
      <c r="B4" s="28"/>
      <c r="C4" s="29"/>
      <c r="D4" s="30" t="s">
        <v>118</v>
      </c>
      <c r="E4" s="29"/>
      <c r="F4" s="29"/>
      <c r="G4" s="29"/>
      <c r="H4" s="29"/>
      <c r="I4" s="127"/>
      <c r="J4" s="29"/>
      <c r="K4" s="31"/>
      <c r="M4" s="32" t="s">
        <v>12</v>
      </c>
      <c r="AT4" s="24" t="s">
        <v>6</v>
      </c>
      <c r="AZ4" s="125" t="s">
        <v>119</v>
      </c>
      <c r="BA4" s="125" t="s">
        <v>120</v>
      </c>
      <c r="BB4" s="125" t="s">
        <v>121</v>
      </c>
      <c r="BC4" s="125" t="s">
        <v>122</v>
      </c>
      <c r="BD4" s="125" t="s">
        <v>87</v>
      </c>
    </row>
    <row r="5" spans="2:56" ht="6.95" customHeight="1">
      <c r="B5" s="28"/>
      <c r="C5" s="29"/>
      <c r="D5" s="29"/>
      <c r="E5" s="29"/>
      <c r="F5" s="29"/>
      <c r="G5" s="29"/>
      <c r="H5" s="29"/>
      <c r="I5" s="127"/>
      <c r="J5" s="29"/>
      <c r="K5" s="31"/>
      <c r="AZ5" s="125" t="s">
        <v>123</v>
      </c>
      <c r="BA5" s="125" t="s">
        <v>124</v>
      </c>
      <c r="BB5" s="125" t="s">
        <v>121</v>
      </c>
      <c r="BC5" s="125" t="s">
        <v>125</v>
      </c>
      <c r="BD5" s="125" t="s">
        <v>87</v>
      </c>
    </row>
    <row r="6" spans="2:56" ht="13.5">
      <c r="B6" s="28"/>
      <c r="C6" s="29"/>
      <c r="D6" s="37" t="s">
        <v>18</v>
      </c>
      <c r="E6" s="29"/>
      <c r="F6" s="29"/>
      <c r="G6" s="29"/>
      <c r="H6" s="29"/>
      <c r="I6" s="127"/>
      <c r="J6" s="29"/>
      <c r="K6" s="31"/>
      <c r="AZ6" s="125" t="s">
        <v>126</v>
      </c>
      <c r="BA6" s="125" t="s">
        <v>127</v>
      </c>
      <c r="BB6" s="125" t="s">
        <v>121</v>
      </c>
      <c r="BC6" s="125" t="s">
        <v>128</v>
      </c>
      <c r="BD6" s="125" t="s">
        <v>87</v>
      </c>
    </row>
    <row r="7" spans="2:56" ht="16.5" customHeight="1">
      <c r="B7" s="28"/>
      <c r="C7" s="29"/>
      <c r="D7" s="29"/>
      <c r="E7" s="388" t="str">
        <f>'Rekapitulace stavby'!K6</f>
        <v>Parkoviště v ul. Křižíkova, Sokolov</v>
      </c>
      <c r="F7" s="389"/>
      <c r="G7" s="389"/>
      <c r="H7" s="389"/>
      <c r="I7" s="127"/>
      <c r="J7" s="29"/>
      <c r="K7" s="31"/>
      <c r="AZ7" s="125" t="s">
        <v>129</v>
      </c>
      <c r="BA7" s="125" t="s">
        <v>127</v>
      </c>
      <c r="BB7" s="125" t="s">
        <v>121</v>
      </c>
      <c r="BC7" s="125" t="s">
        <v>130</v>
      </c>
      <c r="BD7" s="125" t="s">
        <v>87</v>
      </c>
    </row>
    <row r="8" spans="2:56" ht="13.5">
      <c r="B8" s="28"/>
      <c r="C8" s="29"/>
      <c r="D8" s="37" t="s">
        <v>131</v>
      </c>
      <c r="E8" s="29"/>
      <c r="F8" s="29"/>
      <c r="G8" s="29"/>
      <c r="H8" s="29"/>
      <c r="I8" s="127"/>
      <c r="J8" s="29"/>
      <c r="K8" s="31"/>
      <c r="AZ8" s="125" t="s">
        <v>132</v>
      </c>
      <c r="BA8" s="125" t="s">
        <v>127</v>
      </c>
      <c r="BB8" s="125" t="s">
        <v>121</v>
      </c>
      <c r="BC8" s="125" t="s">
        <v>133</v>
      </c>
      <c r="BD8" s="125" t="s">
        <v>87</v>
      </c>
    </row>
    <row r="9" spans="2:56" s="1" customFormat="1" ht="16.5" customHeight="1">
      <c r="B9" s="41"/>
      <c r="C9" s="42"/>
      <c r="D9" s="42"/>
      <c r="E9" s="388" t="s">
        <v>134</v>
      </c>
      <c r="F9" s="390"/>
      <c r="G9" s="390"/>
      <c r="H9" s="390"/>
      <c r="I9" s="128"/>
      <c r="J9" s="42"/>
      <c r="K9" s="45"/>
      <c r="AZ9" s="125" t="s">
        <v>135</v>
      </c>
      <c r="BA9" s="125" t="s">
        <v>127</v>
      </c>
      <c r="BB9" s="125" t="s">
        <v>121</v>
      </c>
      <c r="BC9" s="125" t="s">
        <v>136</v>
      </c>
      <c r="BD9" s="125" t="s">
        <v>87</v>
      </c>
    </row>
    <row r="10" spans="2:56" s="1" customFormat="1" ht="13.5">
      <c r="B10" s="41"/>
      <c r="C10" s="42"/>
      <c r="D10" s="37" t="s">
        <v>137</v>
      </c>
      <c r="E10" s="42"/>
      <c r="F10" s="42"/>
      <c r="G10" s="42"/>
      <c r="H10" s="42"/>
      <c r="I10" s="128"/>
      <c r="J10" s="42"/>
      <c r="K10" s="45"/>
      <c r="AZ10" s="125" t="s">
        <v>138</v>
      </c>
      <c r="BA10" s="125" t="s">
        <v>127</v>
      </c>
      <c r="BB10" s="125" t="s">
        <v>121</v>
      </c>
      <c r="BC10" s="125" t="s">
        <v>139</v>
      </c>
      <c r="BD10" s="125" t="s">
        <v>87</v>
      </c>
    </row>
    <row r="11" spans="2:56" s="1" customFormat="1" ht="36.95" customHeight="1">
      <c r="B11" s="41"/>
      <c r="C11" s="42"/>
      <c r="D11" s="42"/>
      <c r="E11" s="391" t="s">
        <v>140</v>
      </c>
      <c r="F11" s="390"/>
      <c r="G11" s="390"/>
      <c r="H11" s="390"/>
      <c r="I11" s="128"/>
      <c r="J11" s="42"/>
      <c r="K11" s="45"/>
      <c r="AZ11" s="125" t="s">
        <v>141</v>
      </c>
      <c r="BA11" s="125" t="s">
        <v>127</v>
      </c>
      <c r="BB11" s="125" t="s">
        <v>121</v>
      </c>
      <c r="BC11" s="125" t="s">
        <v>142</v>
      </c>
      <c r="BD11" s="125" t="s">
        <v>87</v>
      </c>
    </row>
    <row r="12" spans="2:56" s="1" customFormat="1" ht="13.5">
      <c r="B12" s="41"/>
      <c r="C12" s="42"/>
      <c r="D12" s="42"/>
      <c r="E12" s="42"/>
      <c r="F12" s="42"/>
      <c r="G12" s="42"/>
      <c r="H12" s="42"/>
      <c r="I12" s="128"/>
      <c r="J12" s="42"/>
      <c r="K12" s="45"/>
      <c r="AZ12" s="125" t="s">
        <v>143</v>
      </c>
      <c r="BA12" s="125" t="s">
        <v>127</v>
      </c>
      <c r="BB12" s="125" t="s">
        <v>121</v>
      </c>
      <c r="BC12" s="125" t="s">
        <v>144</v>
      </c>
      <c r="BD12" s="125" t="s">
        <v>87</v>
      </c>
    </row>
    <row r="13" spans="2:56" s="1" customFormat="1" ht="14.45" customHeight="1">
      <c r="B13" s="41"/>
      <c r="C13" s="42"/>
      <c r="D13" s="37" t="s">
        <v>20</v>
      </c>
      <c r="E13" s="42"/>
      <c r="F13" s="35" t="s">
        <v>21</v>
      </c>
      <c r="G13" s="42"/>
      <c r="H13" s="42"/>
      <c r="I13" s="129" t="s">
        <v>22</v>
      </c>
      <c r="J13" s="35" t="s">
        <v>23</v>
      </c>
      <c r="K13" s="45"/>
      <c r="AZ13" s="125" t="s">
        <v>145</v>
      </c>
      <c r="BA13" s="125" t="s">
        <v>112</v>
      </c>
      <c r="BB13" s="125" t="s">
        <v>113</v>
      </c>
      <c r="BC13" s="125" t="s">
        <v>146</v>
      </c>
      <c r="BD13" s="125" t="s">
        <v>87</v>
      </c>
    </row>
    <row r="14" spans="2:56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29" t="s">
        <v>26</v>
      </c>
      <c r="J14" s="130" t="str">
        <f>'Rekapitulace stavby'!AN8</f>
        <v>29.6.2017</v>
      </c>
      <c r="K14" s="45"/>
      <c r="AZ14" s="125" t="s">
        <v>147</v>
      </c>
      <c r="BA14" s="125" t="s">
        <v>148</v>
      </c>
      <c r="BB14" s="125" t="s">
        <v>113</v>
      </c>
      <c r="BC14" s="125" t="s">
        <v>149</v>
      </c>
      <c r="BD14" s="125" t="s">
        <v>87</v>
      </c>
    </row>
    <row r="15" spans="2:56" s="1" customFormat="1" ht="10.9" customHeight="1">
      <c r="B15" s="41"/>
      <c r="C15" s="42"/>
      <c r="D15" s="42"/>
      <c r="E15" s="42"/>
      <c r="F15" s="42"/>
      <c r="G15" s="42"/>
      <c r="H15" s="42"/>
      <c r="I15" s="128"/>
      <c r="J15" s="42"/>
      <c r="K15" s="45"/>
      <c r="AZ15" s="125" t="s">
        <v>150</v>
      </c>
      <c r="BA15" s="125" t="s">
        <v>151</v>
      </c>
      <c r="BB15" s="125" t="s">
        <v>121</v>
      </c>
      <c r="BC15" s="125" t="s">
        <v>152</v>
      </c>
      <c r="BD15" s="125" t="s">
        <v>87</v>
      </c>
    </row>
    <row r="16" spans="2:56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29" t="s">
        <v>29</v>
      </c>
      <c r="J16" s="35" t="s">
        <v>30</v>
      </c>
      <c r="K16" s="45"/>
      <c r="AZ16" s="125" t="s">
        <v>153</v>
      </c>
      <c r="BA16" s="125" t="s">
        <v>154</v>
      </c>
      <c r="BB16" s="125" t="s">
        <v>155</v>
      </c>
      <c r="BC16" s="125" t="s">
        <v>85</v>
      </c>
      <c r="BD16" s="125" t="s">
        <v>87</v>
      </c>
    </row>
    <row r="17" spans="2:56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29" t="s">
        <v>32</v>
      </c>
      <c r="J17" s="35" t="s">
        <v>33</v>
      </c>
      <c r="K17" s="45"/>
      <c r="AZ17" s="125" t="s">
        <v>156</v>
      </c>
      <c r="BA17" s="125" t="s">
        <v>157</v>
      </c>
      <c r="BB17" s="125" t="s">
        <v>121</v>
      </c>
      <c r="BC17" s="125" t="s">
        <v>158</v>
      </c>
      <c r="BD17" s="125" t="s">
        <v>87</v>
      </c>
    </row>
    <row r="18" spans="2:56" s="1" customFormat="1" ht="6.95" customHeight="1">
      <c r="B18" s="41"/>
      <c r="C18" s="42"/>
      <c r="D18" s="42"/>
      <c r="E18" s="42"/>
      <c r="F18" s="42"/>
      <c r="G18" s="42"/>
      <c r="H18" s="42"/>
      <c r="I18" s="128"/>
      <c r="J18" s="42"/>
      <c r="K18" s="45"/>
      <c r="AZ18" s="125" t="s">
        <v>159</v>
      </c>
      <c r="BA18" s="125" t="s">
        <v>160</v>
      </c>
      <c r="BB18" s="125" t="s">
        <v>155</v>
      </c>
      <c r="BC18" s="125" t="s">
        <v>161</v>
      </c>
      <c r="BD18" s="125" t="s">
        <v>87</v>
      </c>
    </row>
    <row r="19" spans="2:56" s="1" customFormat="1" ht="14.45" customHeight="1">
      <c r="B19" s="41"/>
      <c r="C19" s="42"/>
      <c r="D19" s="37" t="s">
        <v>34</v>
      </c>
      <c r="E19" s="42"/>
      <c r="F19" s="42"/>
      <c r="G19" s="42"/>
      <c r="H19" s="42"/>
      <c r="I19" s="129" t="s">
        <v>29</v>
      </c>
      <c r="J19" s="35" t="str">
        <f>IF('Rekapitulace stavby'!AN13="Vyplň údaj","",IF('Rekapitulace stavby'!AN13="","",'Rekapitulace stavby'!AN13))</f>
        <v/>
      </c>
      <c r="K19" s="45"/>
      <c r="AZ19" s="125" t="s">
        <v>162</v>
      </c>
      <c r="BA19" s="125" t="s">
        <v>163</v>
      </c>
      <c r="BB19" s="125" t="s">
        <v>164</v>
      </c>
      <c r="BC19" s="125" t="s">
        <v>142</v>
      </c>
      <c r="BD19" s="125" t="s">
        <v>87</v>
      </c>
    </row>
    <row r="20" spans="2:56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9" t="s">
        <v>32</v>
      </c>
      <c r="J20" s="35" t="str">
        <f>IF('Rekapitulace stavby'!AN14="Vyplň údaj","",IF('Rekapitulace stavby'!AN14="","",'Rekapitulace stavby'!AN14))</f>
        <v/>
      </c>
      <c r="K20" s="45"/>
      <c r="AZ20" s="125" t="s">
        <v>165</v>
      </c>
      <c r="BA20" s="125" t="s">
        <v>166</v>
      </c>
      <c r="BB20" s="125" t="s">
        <v>164</v>
      </c>
      <c r="BC20" s="125" t="s">
        <v>167</v>
      </c>
      <c r="BD20" s="125" t="s">
        <v>87</v>
      </c>
    </row>
    <row r="21" spans="2:56" s="1" customFormat="1" ht="6.95" customHeight="1">
      <c r="B21" s="41"/>
      <c r="C21" s="42"/>
      <c r="D21" s="42"/>
      <c r="E21" s="42"/>
      <c r="F21" s="42"/>
      <c r="G21" s="42"/>
      <c r="H21" s="42"/>
      <c r="I21" s="128"/>
      <c r="J21" s="42"/>
      <c r="K21" s="45"/>
      <c r="AZ21" s="125" t="s">
        <v>168</v>
      </c>
      <c r="BA21" s="125" t="s">
        <v>169</v>
      </c>
      <c r="BB21" s="125" t="s">
        <v>164</v>
      </c>
      <c r="BC21" s="125" t="s">
        <v>170</v>
      </c>
      <c r="BD21" s="125" t="s">
        <v>87</v>
      </c>
    </row>
    <row r="22" spans="2:56" s="1" customFormat="1" ht="14.45" customHeight="1">
      <c r="B22" s="41"/>
      <c r="C22" s="42"/>
      <c r="D22" s="37" t="s">
        <v>36</v>
      </c>
      <c r="E22" s="42"/>
      <c r="F22" s="42"/>
      <c r="G22" s="42"/>
      <c r="H22" s="42"/>
      <c r="I22" s="129" t="s">
        <v>29</v>
      </c>
      <c r="J22" s="35" t="s">
        <v>37</v>
      </c>
      <c r="K22" s="45"/>
      <c r="AZ22" s="125" t="s">
        <v>171</v>
      </c>
      <c r="BA22" s="125" t="s">
        <v>172</v>
      </c>
      <c r="BB22" s="125" t="s">
        <v>121</v>
      </c>
      <c r="BC22" s="125" t="s">
        <v>173</v>
      </c>
      <c r="BD22" s="125" t="s">
        <v>87</v>
      </c>
    </row>
    <row r="23" spans="2:56" s="1" customFormat="1" ht="18" customHeight="1">
      <c r="B23" s="41"/>
      <c r="C23" s="42"/>
      <c r="D23" s="42"/>
      <c r="E23" s="35" t="s">
        <v>38</v>
      </c>
      <c r="F23" s="42"/>
      <c r="G23" s="42"/>
      <c r="H23" s="42"/>
      <c r="I23" s="129" t="s">
        <v>32</v>
      </c>
      <c r="J23" s="35" t="s">
        <v>39</v>
      </c>
      <c r="K23" s="45"/>
      <c r="AZ23" s="125" t="s">
        <v>174</v>
      </c>
      <c r="BA23" s="125" t="s">
        <v>112</v>
      </c>
      <c r="BB23" s="125" t="s">
        <v>113</v>
      </c>
      <c r="BC23" s="125" t="s">
        <v>175</v>
      </c>
      <c r="BD23" s="125" t="s">
        <v>87</v>
      </c>
    </row>
    <row r="24" spans="2:56" s="1" customFormat="1" ht="6.95" customHeight="1">
      <c r="B24" s="41"/>
      <c r="C24" s="42"/>
      <c r="D24" s="42"/>
      <c r="E24" s="42"/>
      <c r="F24" s="42"/>
      <c r="G24" s="42"/>
      <c r="H24" s="42"/>
      <c r="I24" s="128"/>
      <c r="J24" s="42"/>
      <c r="K24" s="45"/>
      <c r="AZ24" s="125" t="s">
        <v>176</v>
      </c>
      <c r="BA24" s="125" t="s">
        <v>172</v>
      </c>
      <c r="BB24" s="125" t="s">
        <v>113</v>
      </c>
      <c r="BC24" s="125" t="s">
        <v>177</v>
      </c>
      <c r="BD24" s="125" t="s">
        <v>87</v>
      </c>
    </row>
    <row r="25" spans="2:56" s="1" customFormat="1" ht="14.45" customHeight="1">
      <c r="B25" s="41"/>
      <c r="C25" s="42"/>
      <c r="D25" s="37" t="s">
        <v>41</v>
      </c>
      <c r="E25" s="42"/>
      <c r="F25" s="42"/>
      <c r="G25" s="42"/>
      <c r="H25" s="42"/>
      <c r="I25" s="128"/>
      <c r="J25" s="42"/>
      <c r="K25" s="45"/>
      <c r="AZ25" s="125" t="s">
        <v>178</v>
      </c>
      <c r="BA25" s="125" t="s">
        <v>172</v>
      </c>
      <c r="BB25" s="125" t="s">
        <v>113</v>
      </c>
      <c r="BC25" s="125" t="s">
        <v>179</v>
      </c>
      <c r="BD25" s="125" t="s">
        <v>87</v>
      </c>
    </row>
    <row r="26" spans="2:56" s="7" customFormat="1" ht="16.5" customHeight="1">
      <c r="B26" s="131"/>
      <c r="C26" s="132"/>
      <c r="D26" s="132"/>
      <c r="E26" s="353" t="s">
        <v>76</v>
      </c>
      <c r="F26" s="353"/>
      <c r="G26" s="353"/>
      <c r="H26" s="353"/>
      <c r="I26" s="133"/>
      <c r="J26" s="132"/>
      <c r="K26" s="134"/>
      <c r="AZ26" s="135" t="s">
        <v>180</v>
      </c>
      <c r="BA26" s="135" t="s">
        <v>181</v>
      </c>
      <c r="BB26" s="135" t="s">
        <v>155</v>
      </c>
      <c r="BC26" s="135" t="s">
        <v>161</v>
      </c>
      <c r="BD26" s="135" t="s">
        <v>87</v>
      </c>
    </row>
    <row r="27" spans="2:56" s="1" customFormat="1" ht="6.95" customHeight="1">
      <c r="B27" s="41"/>
      <c r="C27" s="42"/>
      <c r="D27" s="42"/>
      <c r="E27" s="42"/>
      <c r="F27" s="42"/>
      <c r="G27" s="42"/>
      <c r="H27" s="42"/>
      <c r="I27" s="128"/>
      <c r="J27" s="42"/>
      <c r="K27" s="45"/>
      <c r="AZ27" s="125" t="s">
        <v>182</v>
      </c>
      <c r="BA27" s="125" t="s">
        <v>183</v>
      </c>
      <c r="BB27" s="125" t="s">
        <v>113</v>
      </c>
      <c r="BC27" s="125" t="s">
        <v>184</v>
      </c>
      <c r="BD27" s="125" t="s">
        <v>87</v>
      </c>
    </row>
    <row r="28" spans="2:56" s="1" customFormat="1" ht="6.95" customHeight="1">
      <c r="B28" s="41"/>
      <c r="C28" s="42"/>
      <c r="D28" s="85"/>
      <c r="E28" s="85"/>
      <c r="F28" s="85"/>
      <c r="G28" s="85"/>
      <c r="H28" s="85"/>
      <c r="I28" s="136"/>
      <c r="J28" s="85"/>
      <c r="K28" s="137"/>
      <c r="AZ28" s="125" t="s">
        <v>185</v>
      </c>
      <c r="BA28" s="125" t="s">
        <v>186</v>
      </c>
      <c r="BB28" s="125" t="s">
        <v>155</v>
      </c>
      <c r="BC28" s="125" t="s">
        <v>85</v>
      </c>
      <c r="BD28" s="125" t="s">
        <v>87</v>
      </c>
    </row>
    <row r="29" spans="2:56" s="1" customFormat="1" ht="25.35" customHeight="1">
      <c r="B29" s="41"/>
      <c r="C29" s="42"/>
      <c r="D29" s="138" t="s">
        <v>43</v>
      </c>
      <c r="E29" s="42"/>
      <c r="F29" s="42"/>
      <c r="G29" s="42"/>
      <c r="H29" s="42"/>
      <c r="I29" s="128"/>
      <c r="J29" s="139">
        <f>ROUND(J97,2)</f>
        <v>0</v>
      </c>
      <c r="K29" s="45"/>
      <c r="AZ29" s="125" t="s">
        <v>187</v>
      </c>
      <c r="BA29" s="125" t="s">
        <v>181</v>
      </c>
      <c r="BB29" s="125" t="s">
        <v>155</v>
      </c>
      <c r="BC29" s="125" t="s">
        <v>188</v>
      </c>
      <c r="BD29" s="125" t="s">
        <v>87</v>
      </c>
    </row>
    <row r="30" spans="2:56" s="1" customFormat="1" ht="6.95" customHeight="1">
      <c r="B30" s="41"/>
      <c r="C30" s="42"/>
      <c r="D30" s="85"/>
      <c r="E30" s="85"/>
      <c r="F30" s="85"/>
      <c r="G30" s="85"/>
      <c r="H30" s="85"/>
      <c r="I30" s="136"/>
      <c r="J30" s="85"/>
      <c r="K30" s="137"/>
      <c r="AZ30" s="125" t="s">
        <v>189</v>
      </c>
      <c r="BA30" s="125" t="s">
        <v>190</v>
      </c>
      <c r="BB30" s="125" t="s">
        <v>155</v>
      </c>
      <c r="BC30" s="125" t="s">
        <v>161</v>
      </c>
      <c r="BD30" s="125" t="s">
        <v>87</v>
      </c>
    </row>
    <row r="31" spans="2:56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40" t="s">
        <v>44</v>
      </c>
      <c r="J31" s="46" t="s">
        <v>46</v>
      </c>
      <c r="K31" s="45"/>
      <c r="AZ31" s="125" t="s">
        <v>191</v>
      </c>
      <c r="BA31" s="125" t="s">
        <v>192</v>
      </c>
      <c r="BB31" s="125" t="s">
        <v>155</v>
      </c>
      <c r="BC31" s="125" t="s">
        <v>161</v>
      </c>
      <c r="BD31" s="125" t="s">
        <v>87</v>
      </c>
    </row>
    <row r="32" spans="2:56" s="1" customFormat="1" ht="14.45" customHeight="1">
      <c r="B32" s="41"/>
      <c r="C32" s="42"/>
      <c r="D32" s="49" t="s">
        <v>47</v>
      </c>
      <c r="E32" s="49" t="s">
        <v>48</v>
      </c>
      <c r="F32" s="141">
        <f>ROUND(SUM(BE97:BE659),2)</f>
        <v>0</v>
      </c>
      <c r="G32" s="42"/>
      <c r="H32" s="42"/>
      <c r="I32" s="142">
        <v>0.21</v>
      </c>
      <c r="J32" s="141">
        <f>ROUND(ROUND((SUM(BE97:BE659)),2)*I32,2)</f>
        <v>0</v>
      </c>
      <c r="K32" s="45"/>
      <c r="AZ32" s="125" t="s">
        <v>193</v>
      </c>
      <c r="BA32" s="125" t="s">
        <v>194</v>
      </c>
      <c r="BB32" s="125" t="s">
        <v>155</v>
      </c>
      <c r="BC32" s="125" t="s">
        <v>85</v>
      </c>
      <c r="BD32" s="125" t="s">
        <v>87</v>
      </c>
    </row>
    <row r="33" spans="2:56" s="1" customFormat="1" ht="14.45" customHeight="1">
      <c r="B33" s="41"/>
      <c r="C33" s="42"/>
      <c r="D33" s="42"/>
      <c r="E33" s="49" t="s">
        <v>49</v>
      </c>
      <c r="F33" s="141">
        <f>ROUND(SUM(BF97:BF659),2)</f>
        <v>0</v>
      </c>
      <c r="G33" s="42"/>
      <c r="H33" s="42"/>
      <c r="I33" s="142">
        <v>0.15</v>
      </c>
      <c r="J33" s="141">
        <f>ROUND(ROUND((SUM(BF97:BF659)),2)*I33,2)</f>
        <v>0</v>
      </c>
      <c r="K33" s="45"/>
      <c r="AZ33" s="125" t="s">
        <v>195</v>
      </c>
      <c r="BA33" s="125" t="s">
        <v>196</v>
      </c>
      <c r="BB33" s="125" t="s">
        <v>155</v>
      </c>
      <c r="BC33" s="125" t="s">
        <v>85</v>
      </c>
      <c r="BD33" s="125" t="s">
        <v>87</v>
      </c>
    </row>
    <row r="34" spans="2:56" s="1" customFormat="1" ht="14.45" customHeight="1" hidden="1">
      <c r="B34" s="41"/>
      <c r="C34" s="42"/>
      <c r="D34" s="42"/>
      <c r="E34" s="49" t="s">
        <v>50</v>
      </c>
      <c r="F34" s="141">
        <f>ROUND(SUM(BG97:BG659),2)</f>
        <v>0</v>
      </c>
      <c r="G34" s="42"/>
      <c r="H34" s="42"/>
      <c r="I34" s="142">
        <v>0.21</v>
      </c>
      <c r="J34" s="141">
        <v>0</v>
      </c>
      <c r="K34" s="45"/>
      <c r="AZ34" s="125" t="s">
        <v>197</v>
      </c>
      <c r="BA34" s="125" t="s">
        <v>198</v>
      </c>
      <c r="BB34" s="125" t="s">
        <v>113</v>
      </c>
      <c r="BC34" s="125" t="s">
        <v>199</v>
      </c>
      <c r="BD34" s="125" t="s">
        <v>87</v>
      </c>
    </row>
    <row r="35" spans="2:56" s="1" customFormat="1" ht="14.45" customHeight="1" hidden="1">
      <c r="B35" s="41"/>
      <c r="C35" s="42"/>
      <c r="D35" s="42"/>
      <c r="E35" s="49" t="s">
        <v>51</v>
      </c>
      <c r="F35" s="141">
        <f>ROUND(SUM(BH97:BH659),2)</f>
        <v>0</v>
      </c>
      <c r="G35" s="42"/>
      <c r="H35" s="42"/>
      <c r="I35" s="142">
        <v>0.15</v>
      </c>
      <c r="J35" s="141">
        <v>0</v>
      </c>
      <c r="K35" s="45"/>
      <c r="AZ35" s="125" t="s">
        <v>200</v>
      </c>
      <c r="BA35" s="125" t="s">
        <v>201</v>
      </c>
      <c r="BB35" s="125" t="s">
        <v>155</v>
      </c>
      <c r="BC35" s="125" t="s">
        <v>188</v>
      </c>
      <c r="BD35" s="125" t="s">
        <v>87</v>
      </c>
    </row>
    <row r="36" spans="2:56" s="1" customFormat="1" ht="14.45" customHeight="1" hidden="1">
      <c r="B36" s="41"/>
      <c r="C36" s="42"/>
      <c r="D36" s="42"/>
      <c r="E36" s="49" t="s">
        <v>52</v>
      </c>
      <c r="F36" s="141">
        <f>ROUND(SUM(BI97:BI659),2)</f>
        <v>0</v>
      </c>
      <c r="G36" s="42"/>
      <c r="H36" s="42"/>
      <c r="I36" s="142">
        <v>0</v>
      </c>
      <c r="J36" s="141">
        <v>0</v>
      </c>
      <c r="K36" s="45"/>
      <c r="AZ36" s="125" t="s">
        <v>202</v>
      </c>
      <c r="BA36" s="125" t="s">
        <v>201</v>
      </c>
      <c r="BB36" s="125" t="s">
        <v>113</v>
      </c>
      <c r="BC36" s="125" t="s">
        <v>203</v>
      </c>
      <c r="BD36" s="125" t="s">
        <v>87</v>
      </c>
    </row>
    <row r="37" spans="2:56" s="1" customFormat="1" ht="6.95" customHeight="1">
      <c r="B37" s="41"/>
      <c r="C37" s="42"/>
      <c r="D37" s="42"/>
      <c r="E37" s="42"/>
      <c r="F37" s="42"/>
      <c r="G37" s="42"/>
      <c r="H37" s="42"/>
      <c r="I37" s="128"/>
      <c r="J37" s="42"/>
      <c r="K37" s="45"/>
      <c r="AZ37" s="125" t="s">
        <v>204</v>
      </c>
      <c r="BA37" s="125" t="s">
        <v>205</v>
      </c>
      <c r="BB37" s="125" t="s">
        <v>155</v>
      </c>
      <c r="BC37" s="125" t="s">
        <v>161</v>
      </c>
      <c r="BD37" s="125" t="s">
        <v>87</v>
      </c>
    </row>
    <row r="38" spans="2:56" s="1" customFormat="1" ht="25.35" customHeight="1">
      <c r="B38" s="41"/>
      <c r="C38" s="143"/>
      <c r="D38" s="144" t="s">
        <v>53</v>
      </c>
      <c r="E38" s="79"/>
      <c r="F38" s="79"/>
      <c r="G38" s="145" t="s">
        <v>54</v>
      </c>
      <c r="H38" s="146" t="s">
        <v>55</v>
      </c>
      <c r="I38" s="147"/>
      <c r="J38" s="148">
        <f>SUM(J29:J36)</f>
        <v>0</v>
      </c>
      <c r="K38" s="149"/>
      <c r="AZ38" s="125" t="s">
        <v>206</v>
      </c>
      <c r="BA38" s="125" t="s">
        <v>205</v>
      </c>
      <c r="BB38" s="125" t="s">
        <v>155</v>
      </c>
      <c r="BC38" s="125" t="s">
        <v>87</v>
      </c>
      <c r="BD38" s="125" t="s">
        <v>87</v>
      </c>
    </row>
    <row r="39" spans="2:56" s="1" customFormat="1" ht="14.45" customHeight="1">
      <c r="B39" s="56"/>
      <c r="C39" s="57"/>
      <c r="D39" s="57"/>
      <c r="E39" s="57"/>
      <c r="F39" s="57"/>
      <c r="G39" s="57"/>
      <c r="H39" s="57"/>
      <c r="I39" s="150"/>
      <c r="J39" s="57"/>
      <c r="K39" s="58"/>
      <c r="AZ39" s="125" t="s">
        <v>207</v>
      </c>
      <c r="BA39" s="125" t="s">
        <v>208</v>
      </c>
      <c r="BB39" s="125" t="s">
        <v>164</v>
      </c>
      <c r="BC39" s="125" t="s">
        <v>209</v>
      </c>
      <c r="BD39" s="125" t="s">
        <v>87</v>
      </c>
    </row>
    <row r="40" spans="52:56" ht="13.5">
      <c r="AZ40" s="125" t="s">
        <v>210</v>
      </c>
      <c r="BA40" s="125" t="s">
        <v>211</v>
      </c>
      <c r="BB40" s="125" t="s">
        <v>164</v>
      </c>
      <c r="BC40" s="125" t="s">
        <v>212</v>
      </c>
      <c r="BD40" s="125" t="s">
        <v>87</v>
      </c>
    </row>
    <row r="41" spans="52:56" ht="13.5">
      <c r="AZ41" s="125" t="s">
        <v>213</v>
      </c>
      <c r="BA41" s="125" t="s">
        <v>214</v>
      </c>
      <c r="BB41" s="125" t="s">
        <v>113</v>
      </c>
      <c r="BC41" s="125" t="s">
        <v>215</v>
      </c>
      <c r="BD41" s="125" t="s">
        <v>87</v>
      </c>
    </row>
    <row r="42" spans="52:56" ht="13.5">
      <c r="AZ42" s="125" t="s">
        <v>216</v>
      </c>
      <c r="BA42" s="125" t="s">
        <v>148</v>
      </c>
      <c r="BB42" s="125" t="s">
        <v>113</v>
      </c>
      <c r="BC42" s="125" t="s">
        <v>217</v>
      </c>
      <c r="BD42" s="125" t="s">
        <v>87</v>
      </c>
    </row>
    <row r="43" spans="2:56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  <c r="AZ43" s="125" t="s">
        <v>218</v>
      </c>
      <c r="BA43" s="125" t="s">
        <v>112</v>
      </c>
      <c r="BB43" s="125" t="s">
        <v>113</v>
      </c>
      <c r="BC43" s="125" t="s">
        <v>219</v>
      </c>
      <c r="BD43" s="125" t="s">
        <v>87</v>
      </c>
    </row>
    <row r="44" spans="2:56" s="1" customFormat="1" ht="36.95" customHeight="1">
      <c r="B44" s="41"/>
      <c r="C44" s="30" t="s">
        <v>220</v>
      </c>
      <c r="D44" s="42"/>
      <c r="E44" s="42"/>
      <c r="F44" s="42"/>
      <c r="G44" s="42"/>
      <c r="H44" s="42"/>
      <c r="I44" s="128"/>
      <c r="J44" s="42"/>
      <c r="K44" s="45"/>
      <c r="AZ44" s="125" t="s">
        <v>221</v>
      </c>
      <c r="BA44" s="125" t="s">
        <v>222</v>
      </c>
      <c r="BB44" s="125" t="s">
        <v>164</v>
      </c>
      <c r="BC44" s="125" t="s">
        <v>223</v>
      </c>
      <c r="BD44" s="125" t="s">
        <v>87</v>
      </c>
    </row>
    <row r="45" spans="2:56" s="1" customFormat="1" ht="6.95" customHeight="1">
      <c r="B45" s="41"/>
      <c r="C45" s="42"/>
      <c r="D45" s="42"/>
      <c r="E45" s="42"/>
      <c r="F45" s="42"/>
      <c r="G45" s="42"/>
      <c r="H45" s="42"/>
      <c r="I45" s="128"/>
      <c r="J45" s="42"/>
      <c r="K45" s="45"/>
      <c r="AZ45" s="125" t="s">
        <v>224</v>
      </c>
      <c r="BA45" s="125" t="s">
        <v>225</v>
      </c>
      <c r="BB45" s="125" t="s">
        <v>164</v>
      </c>
      <c r="BC45" s="125" t="s">
        <v>226</v>
      </c>
      <c r="BD45" s="125" t="s">
        <v>87</v>
      </c>
    </row>
    <row r="46" spans="2:56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8"/>
      <c r="J46" s="42"/>
      <c r="K46" s="45"/>
      <c r="AZ46" s="125" t="s">
        <v>227</v>
      </c>
      <c r="BA46" s="125" t="s">
        <v>112</v>
      </c>
      <c r="BB46" s="125" t="s">
        <v>113</v>
      </c>
      <c r="BC46" s="125" t="s">
        <v>228</v>
      </c>
      <c r="BD46" s="125" t="s">
        <v>87</v>
      </c>
    </row>
    <row r="47" spans="2:56" s="1" customFormat="1" ht="16.5" customHeight="1">
      <c r="B47" s="41"/>
      <c r="C47" s="42"/>
      <c r="D47" s="42"/>
      <c r="E47" s="388" t="str">
        <f>E7</f>
        <v>Parkoviště v ul. Křižíkova, Sokolov</v>
      </c>
      <c r="F47" s="389"/>
      <c r="G47" s="389"/>
      <c r="H47" s="389"/>
      <c r="I47" s="128"/>
      <c r="J47" s="42"/>
      <c r="K47" s="45"/>
      <c r="AZ47" s="125" t="s">
        <v>229</v>
      </c>
      <c r="BA47" s="125" t="s">
        <v>112</v>
      </c>
      <c r="BB47" s="125" t="s">
        <v>113</v>
      </c>
      <c r="BC47" s="125" t="s">
        <v>230</v>
      </c>
      <c r="BD47" s="125" t="s">
        <v>87</v>
      </c>
    </row>
    <row r="48" spans="2:56" ht="13.5">
      <c r="B48" s="28"/>
      <c r="C48" s="37" t="s">
        <v>131</v>
      </c>
      <c r="D48" s="29"/>
      <c r="E48" s="29"/>
      <c r="F48" s="29"/>
      <c r="G48" s="29"/>
      <c r="H48" s="29"/>
      <c r="I48" s="127"/>
      <c r="J48" s="29"/>
      <c r="K48" s="31"/>
      <c r="AZ48" s="125" t="s">
        <v>231</v>
      </c>
      <c r="BA48" s="125" t="s">
        <v>232</v>
      </c>
      <c r="BB48" s="125" t="s">
        <v>113</v>
      </c>
      <c r="BC48" s="125" t="s">
        <v>233</v>
      </c>
      <c r="BD48" s="125" t="s">
        <v>87</v>
      </c>
    </row>
    <row r="49" spans="2:56" s="1" customFormat="1" ht="16.5" customHeight="1">
      <c r="B49" s="41"/>
      <c r="C49" s="42"/>
      <c r="D49" s="42"/>
      <c r="E49" s="388" t="s">
        <v>134</v>
      </c>
      <c r="F49" s="390"/>
      <c r="G49" s="390"/>
      <c r="H49" s="390"/>
      <c r="I49" s="128"/>
      <c r="J49" s="42"/>
      <c r="K49" s="45"/>
      <c r="AZ49" s="125" t="s">
        <v>234</v>
      </c>
      <c r="BA49" s="125" t="s">
        <v>232</v>
      </c>
      <c r="BB49" s="125" t="s">
        <v>113</v>
      </c>
      <c r="BC49" s="125" t="s">
        <v>125</v>
      </c>
      <c r="BD49" s="125" t="s">
        <v>87</v>
      </c>
    </row>
    <row r="50" spans="2:11" s="1" customFormat="1" ht="14.45" customHeight="1">
      <c r="B50" s="41"/>
      <c r="C50" s="37" t="s">
        <v>137</v>
      </c>
      <c r="D50" s="42"/>
      <c r="E50" s="42"/>
      <c r="F50" s="42"/>
      <c r="G50" s="42"/>
      <c r="H50" s="42"/>
      <c r="I50" s="128"/>
      <c r="J50" s="42"/>
      <c r="K50" s="45"/>
    </row>
    <row r="51" spans="2:11" s="1" customFormat="1" ht="17.25" customHeight="1">
      <c r="B51" s="41"/>
      <c r="C51" s="42"/>
      <c r="D51" s="42"/>
      <c r="E51" s="391" t="str">
        <f>E11</f>
        <v>2016-41-101-SP - SO 101 - Soupis prací - Dopravní řešení</v>
      </c>
      <c r="F51" s="390"/>
      <c r="G51" s="390"/>
      <c r="H51" s="390"/>
      <c r="I51" s="128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8"/>
      <c r="J52" s="42"/>
      <c r="K52" s="45"/>
    </row>
    <row r="53" spans="2:11" s="1" customFormat="1" ht="18" customHeight="1">
      <c r="B53" s="41"/>
      <c r="C53" s="37" t="s">
        <v>24</v>
      </c>
      <c r="D53" s="42"/>
      <c r="E53" s="42"/>
      <c r="F53" s="35" t="str">
        <f>F14</f>
        <v>ul. Křižíkova a areál 8. ZŠ v Sokolově, KK</v>
      </c>
      <c r="G53" s="42"/>
      <c r="H53" s="42"/>
      <c r="I53" s="129" t="s">
        <v>26</v>
      </c>
      <c r="J53" s="130" t="str">
        <f>IF(J14="","",J14)</f>
        <v>29.6.2017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8"/>
      <c r="J54" s="42"/>
      <c r="K54" s="45"/>
    </row>
    <row r="55" spans="2:11" s="1" customFormat="1" ht="13.5">
      <c r="B55" s="41"/>
      <c r="C55" s="37" t="s">
        <v>28</v>
      </c>
      <c r="D55" s="42"/>
      <c r="E55" s="42"/>
      <c r="F55" s="35" t="str">
        <f>E17</f>
        <v>Město Sokolov</v>
      </c>
      <c r="G55" s="42"/>
      <c r="H55" s="42"/>
      <c r="I55" s="129" t="s">
        <v>36</v>
      </c>
      <c r="J55" s="353" t="str">
        <f>E23</f>
        <v>Ing. Martin Haueisen</v>
      </c>
      <c r="K55" s="45"/>
    </row>
    <row r="56" spans="2:11" s="1" customFormat="1" ht="14.45" customHeight="1">
      <c r="B56" s="41"/>
      <c r="C56" s="37" t="s">
        <v>34</v>
      </c>
      <c r="D56" s="42"/>
      <c r="E56" s="42"/>
      <c r="F56" s="35" t="str">
        <f>IF(E20="","",E20)</f>
        <v/>
      </c>
      <c r="G56" s="42"/>
      <c r="H56" s="42"/>
      <c r="I56" s="128"/>
      <c r="J56" s="39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8"/>
      <c r="J57" s="42"/>
      <c r="K57" s="45"/>
    </row>
    <row r="58" spans="2:11" s="1" customFormat="1" ht="29.25" customHeight="1">
      <c r="B58" s="41"/>
      <c r="C58" s="155" t="s">
        <v>235</v>
      </c>
      <c r="D58" s="143"/>
      <c r="E58" s="143"/>
      <c r="F58" s="143"/>
      <c r="G58" s="143"/>
      <c r="H58" s="143"/>
      <c r="I58" s="156"/>
      <c r="J58" s="157" t="s">
        <v>236</v>
      </c>
      <c r="K58" s="158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8"/>
      <c r="J59" s="42"/>
      <c r="K59" s="45"/>
    </row>
    <row r="60" spans="2:47" s="1" customFormat="1" ht="29.25" customHeight="1">
      <c r="B60" s="41"/>
      <c r="C60" s="159" t="s">
        <v>237</v>
      </c>
      <c r="D60" s="42"/>
      <c r="E60" s="42"/>
      <c r="F60" s="42"/>
      <c r="G60" s="42"/>
      <c r="H60" s="42"/>
      <c r="I60" s="128"/>
      <c r="J60" s="139">
        <f>J97</f>
        <v>0</v>
      </c>
      <c r="K60" s="45"/>
      <c r="AU60" s="24" t="s">
        <v>238</v>
      </c>
    </row>
    <row r="61" spans="2:11" s="8" customFormat="1" ht="24.95" customHeight="1">
      <c r="B61" s="160"/>
      <c r="C61" s="161"/>
      <c r="D61" s="162" t="s">
        <v>239</v>
      </c>
      <c r="E61" s="163"/>
      <c r="F61" s="163"/>
      <c r="G61" s="163"/>
      <c r="H61" s="163"/>
      <c r="I61" s="164"/>
      <c r="J61" s="165">
        <f>J98</f>
        <v>0</v>
      </c>
      <c r="K61" s="166"/>
    </row>
    <row r="62" spans="2:11" s="9" customFormat="1" ht="19.9" customHeight="1">
      <c r="B62" s="167"/>
      <c r="C62" s="168"/>
      <c r="D62" s="169" t="s">
        <v>240</v>
      </c>
      <c r="E62" s="170"/>
      <c r="F62" s="170"/>
      <c r="G62" s="170"/>
      <c r="H62" s="170"/>
      <c r="I62" s="171"/>
      <c r="J62" s="172">
        <f>J99</f>
        <v>0</v>
      </c>
      <c r="K62" s="173"/>
    </row>
    <row r="63" spans="2:11" s="9" customFormat="1" ht="14.85" customHeight="1">
      <c r="B63" s="167"/>
      <c r="C63" s="168"/>
      <c r="D63" s="169" t="s">
        <v>241</v>
      </c>
      <c r="E63" s="170"/>
      <c r="F63" s="170"/>
      <c r="G63" s="170"/>
      <c r="H63" s="170"/>
      <c r="I63" s="171"/>
      <c r="J63" s="172">
        <f>J153</f>
        <v>0</v>
      </c>
      <c r="K63" s="173"/>
    </row>
    <row r="64" spans="2:11" s="9" customFormat="1" ht="14.85" customHeight="1">
      <c r="B64" s="167"/>
      <c r="C64" s="168"/>
      <c r="D64" s="169" t="s">
        <v>242</v>
      </c>
      <c r="E64" s="170"/>
      <c r="F64" s="170"/>
      <c r="G64" s="170"/>
      <c r="H64" s="170"/>
      <c r="I64" s="171"/>
      <c r="J64" s="172">
        <f>J177</f>
        <v>0</v>
      </c>
      <c r="K64" s="173"/>
    </row>
    <row r="65" spans="2:11" s="9" customFormat="1" ht="19.9" customHeight="1">
      <c r="B65" s="167"/>
      <c r="C65" s="168"/>
      <c r="D65" s="169" t="s">
        <v>243</v>
      </c>
      <c r="E65" s="170"/>
      <c r="F65" s="170"/>
      <c r="G65" s="170"/>
      <c r="H65" s="170"/>
      <c r="I65" s="171"/>
      <c r="J65" s="172">
        <f>J295</f>
        <v>0</v>
      </c>
      <c r="K65" s="173"/>
    </row>
    <row r="66" spans="2:11" s="9" customFormat="1" ht="19.9" customHeight="1">
      <c r="B66" s="167"/>
      <c r="C66" s="168"/>
      <c r="D66" s="169" t="s">
        <v>244</v>
      </c>
      <c r="E66" s="170"/>
      <c r="F66" s="170"/>
      <c r="G66" s="170"/>
      <c r="H66" s="170"/>
      <c r="I66" s="171"/>
      <c r="J66" s="172">
        <f>J319</f>
        <v>0</v>
      </c>
      <c r="K66" s="173"/>
    </row>
    <row r="67" spans="2:11" s="9" customFormat="1" ht="19.9" customHeight="1">
      <c r="B67" s="167"/>
      <c r="C67" s="168"/>
      <c r="D67" s="169" t="s">
        <v>245</v>
      </c>
      <c r="E67" s="170"/>
      <c r="F67" s="170"/>
      <c r="G67" s="170"/>
      <c r="H67" s="170"/>
      <c r="I67" s="171"/>
      <c r="J67" s="172">
        <f>J328</f>
        <v>0</v>
      </c>
      <c r="K67" s="173"/>
    </row>
    <row r="68" spans="2:11" s="9" customFormat="1" ht="19.9" customHeight="1">
      <c r="B68" s="167"/>
      <c r="C68" s="168"/>
      <c r="D68" s="169" t="s">
        <v>246</v>
      </c>
      <c r="E68" s="170"/>
      <c r="F68" s="170"/>
      <c r="G68" s="170"/>
      <c r="H68" s="170"/>
      <c r="I68" s="171"/>
      <c r="J68" s="172">
        <f>J333</f>
        <v>0</v>
      </c>
      <c r="K68" s="173"/>
    </row>
    <row r="69" spans="2:11" s="9" customFormat="1" ht="19.9" customHeight="1">
      <c r="B69" s="167"/>
      <c r="C69" s="168"/>
      <c r="D69" s="169" t="s">
        <v>247</v>
      </c>
      <c r="E69" s="170"/>
      <c r="F69" s="170"/>
      <c r="G69" s="170"/>
      <c r="H69" s="170"/>
      <c r="I69" s="171"/>
      <c r="J69" s="172">
        <f>J394</f>
        <v>0</v>
      </c>
      <c r="K69" s="173"/>
    </row>
    <row r="70" spans="2:11" s="9" customFormat="1" ht="19.9" customHeight="1">
      <c r="B70" s="167"/>
      <c r="C70" s="168"/>
      <c r="D70" s="169" t="s">
        <v>248</v>
      </c>
      <c r="E70" s="170"/>
      <c r="F70" s="170"/>
      <c r="G70" s="170"/>
      <c r="H70" s="170"/>
      <c r="I70" s="171"/>
      <c r="J70" s="172">
        <f>J414</f>
        <v>0</v>
      </c>
      <c r="K70" s="173"/>
    </row>
    <row r="71" spans="2:11" s="9" customFormat="1" ht="14.85" customHeight="1">
      <c r="B71" s="167"/>
      <c r="C71" s="168"/>
      <c r="D71" s="169" t="s">
        <v>249</v>
      </c>
      <c r="E71" s="170"/>
      <c r="F71" s="170"/>
      <c r="G71" s="170"/>
      <c r="H71" s="170"/>
      <c r="I71" s="171"/>
      <c r="J71" s="172">
        <f>J517</f>
        <v>0</v>
      </c>
      <c r="K71" s="173"/>
    </row>
    <row r="72" spans="2:11" s="9" customFormat="1" ht="14.85" customHeight="1">
      <c r="B72" s="167"/>
      <c r="C72" s="168"/>
      <c r="D72" s="169" t="s">
        <v>250</v>
      </c>
      <c r="E72" s="170"/>
      <c r="F72" s="170"/>
      <c r="G72" s="170"/>
      <c r="H72" s="170"/>
      <c r="I72" s="171"/>
      <c r="J72" s="172">
        <f>J560</f>
        <v>0</v>
      </c>
      <c r="K72" s="173"/>
    </row>
    <row r="73" spans="2:11" s="9" customFormat="1" ht="19.9" customHeight="1">
      <c r="B73" s="167"/>
      <c r="C73" s="168"/>
      <c r="D73" s="169" t="s">
        <v>251</v>
      </c>
      <c r="E73" s="170"/>
      <c r="F73" s="170"/>
      <c r="G73" s="170"/>
      <c r="H73" s="170"/>
      <c r="I73" s="171"/>
      <c r="J73" s="172">
        <f>J626</f>
        <v>0</v>
      </c>
      <c r="K73" s="173"/>
    </row>
    <row r="74" spans="2:11" s="9" customFormat="1" ht="19.9" customHeight="1">
      <c r="B74" s="167"/>
      <c r="C74" s="168"/>
      <c r="D74" s="169" t="s">
        <v>252</v>
      </c>
      <c r="E74" s="170"/>
      <c r="F74" s="170"/>
      <c r="G74" s="170"/>
      <c r="H74" s="170"/>
      <c r="I74" s="171"/>
      <c r="J74" s="172">
        <f>J633</f>
        <v>0</v>
      </c>
      <c r="K74" s="173"/>
    </row>
    <row r="75" spans="2:11" s="9" customFormat="1" ht="19.9" customHeight="1">
      <c r="B75" s="167"/>
      <c r="C75" s="168"/>
      <c r="D75" s="169" t="s">
        <v>253</v>
      </c>
      <c r="E75" s="170"/>
      <c r="F75" s="170"/>
      <c r="G75" s="170"/>
      <c r="H75" s="170"/>
      <c r="I75" s="171"/>
      <c r="J75" s="172">
        <f>J635</f>
        <v>0</v>
      </c>
      <c r="K75" s="173"/>
    </row>
    <row r="76" spans="2:11" s="1" customFormat="1" ht="21.75" customHeight="1">
      <c r="B76" s="41"/>
      <c r="C76" s="42"/>
      <c r="D76" s="42"/>
      <c r="E76" s="42"/>
      <c r="F76" s="42"/>
      <c r="G76" s="42"/>
      <c r="H76" s="42"/>
      <c r="I76" s="128"/>
      <c r="J76" s="42"/>
      <c r="K76" s="45"/>
    </row>
    <row r="77" spans="2:11" s="1" customFormat="1" ht="6.95" customHeight="1">
      <c r="B77" s="56"/>
      <c r="C77" s="57"/>
      <c r="D77" s="57"/>
      <c r="E77" s="57"/>
      <c r="F77" s="57"/>
      <c r="G77" s="57"/>
      <c r="H77" s="57"/>
      <c r="I77" s="150"/>
      <c r="J77" s="57"/>
      <c r="K77" s="58"/>
    </row>
    <row r="81" spans="2:12" s="1" customFormat="1" ht="6.95" customHeight="1">
      <c r="B81" s="59"/>
      <c r="C81" s="60"/>
      <c r="D81" s="60"/>
      <c r="E81" s="60"/>
      <c r="F81" s="60"/>
      <c r="G81" s="60"/>
      <c r="H81" s="60"/>
      <c r="I81" s="153"/>
      <c r="J81" s="60"/>
      <c r="K81" s="60"/>
      <c r="L81" s="61"/>
    </row>
    <row r="82" spans="2:12" s="1" customFormat="1" ht="36.95" customHeight="1">
      <c r="B82" s="41"/>
      <c r="C82" s="62" t="s">
        <v>254</v>
      </c>
      <c r="D82" s="63"/>
      <c r="E82" s="63"/>
      <c r="F82" s="63"/>
      <c r="G82" s="63"/>
      <c r="H82" s="63"/>
      <c r="I82" s="174"/>
      <c r="J82" s="63"/>
      <c r="K82" s="63"/>
      <c r="L82" s="61"/>
    </row>
    <row r="83" spans="2:12" s="1" customFormat="1" ht="6.95" customHeight="1">
      <c r="B83" s="41"/>
      <c r="C83" s="63"/>
      <c r="D83" s="63"/>
      <c r="E83" s="63"/>
      <c r="F83" s="63"/>
      <c r="G83" s="63"/>
      <c r="H83" s="63"/>
      <c r="I83" s="174"/>
      <c r="J83" s="63"/>
      <c r="K83" s="63"/>
      <c r="L83" s="61"/>
    </row>
    <row r="84" spans="2:12" s="1" customFormat="1" ht="14.45" customHeight="1">
      <c r="B84" s="41"/>
      <c r="C84" s="65" t="s">
        <v>18</v>
      </c>
      <c r="D84" s="63"/>
      <c r="E84" s="63"/>
      <c r="F84" s="63"/>
      <c r="G84" s="63"/>
      <c r="H84" s="63"/>
      <c r="I84" s="174"/>
      <c r="J84" s="63"/>
      <c r="K84" s="63"/>
      <c r="L84" s="61"/>
    </row>
    <row r="85" spans="2:12" s="1" customFormat="1" ht="16.5" customHeight="1">
      <c r="B85" s="41"/>
      <c r="C85" s="63"/>
      <c r="D85" s="63"/>
      <c r="E85" s="393" t="str">
        <f>E7</f>
        <v>Parkoviště v ul. Křižíkova, Sokolov</v>
      </c>
      <c r="F85" s="394"/>
      <c r="G85" s="394"/>
      <c r="H85" s="394"/>
      <c r="I85" s="174"/>
      <c r="J85" s="63"/>
      <c r="K85" s="63"/>
      <c r="L85" s="61"/>
    </row>
    <row r="86" spans="2:12" ht="13.5">
      <c r="B86" s="28"/>
      <c r="C86" s="65" t="s">
        <v>131</v>
      </c>
      <c r="D86" s="175"/>
      <c r="E86" s="175"/>
      <c r="F86" s="175"/>
      <c r="G86" s="175"/>
      <c r="H86" s="175"/>
      <c r="J86" s="175"/>
      <c r="K86" s="175"/>
      <c r="L86" s="176"/>
    </row>
    <row r="87" spans="2:12" s="1" customFormat="1" ht="16.5" customHeight="1">
      <c r="B87" s="41"/>
      <c r="C87" s="63"/>
      <c r="D87" s="63"/>
      <c r="E87" s="393" t="s">
        <v>134</v>
      </c>
      <c r="F87" s="395"/>
      <c r="G87" s="395"/>
      <c r="H87" s="395"/>
      <c r="I87" s="174"/>
      <c r="J87" s="63"/>
      <c r="K87" s="63"/>
      <c r="L87" s="61"/>
    </row>
    <row r="88" spans="2:12" s="1" customFormat="1" ht="14.45" customHeight="1">
      <c r="B88" s="41"/>
      <c r="C88" s="65" t="s">
        <v>137</v>
      </c>
      <c r="D88" s="63"/>
      <c r="E88" s="63"/>
      <c r="F88" s="63"/>
      <c r="G88" s="63"/>
      <c r="H88" s="63"/>
      <c r="I88" s="174"/>
      <c r="J88" s="63"/>
      <c r="K88" s="63"/>
      <c r="L88" s="61"/>
    </row>
    <row r="89" spans="2:12" s="1" customFormat="1" ht="17.25" customHeight="1">
      <c r="B89" s="41"/>
      <c r="C89" s="63"/>
      <c r="D89" s="63"/>
      <c r="E89" s="364" t="str">
        <f>E11</f>
        <v>2016-41-101-SP - SO 101 - Soupis prací - Dopravní řešení</v>
      </c>
      <c r="F89" s="395"/>
      <c r="G89" s="395"/>
      <c r="H89" s="395"/>
      <c r="I89" s="174"/>
      <c r="J89" s="63"/>
      <c r="K89" s="63"/>
      <c r="L89" s="61"/>
    </row>
    <row r="90" spans="2:12" s="1" customFormat="1" ht="6.95" customHeight="1">
      <c r="B90" s="41"/>
      <c r="C90" s="63"/>
      <c r="D90" s="63"/>
      <c r="E90" s="63"/>
      <c r="F90" s="63"/>
      <c r="G90" s="63"/>
      <c r="H90" s="63"/>
      <c r="I90" s="174"/>
      <c r="J90" s="63"/>
      <c r="K90" s="63"/>
      <c r="L90" s="61"/>
    </row>
    <row r="91" spans="2:12" s="1" customFormat="1" ht="18" customHeight="1">
      <c r="B91" s="41"/>
      <c r="C91" s="65" t="s">
        <v>24</v>
      </c>
      <c r="D91" s="63"/>
      <c r="E91" s="63"/>
      <c r="F91" s="177" t="str">
        <f>F14</f>
        <v>ul. Křižíkova a areál 8. ZŠ v Sokolově, KK</v>
      </c>
      <c r="G91" s="63"/>
      <c r="H91" s="63"/>
      <c r="I91" s="178" t="s">
        <v>26</v>
      </c>
      <c r="J91" s="73" t="str">
        <f>IF(J14="","",J14)</f>
        <v>29.6.2017</v>
      </c>
      <c r="K91" s="63"/>
      <c r="L91" s="61"/>
    </row>
    <row r="92" spans="2:12" s="1" customFormat="1" ht="6.95" customHeight="1">
      <c r="B92" s="41"/>
      <c r="C92" s="63"/>
      <c r="D92" s="63"/>
      <c r="E92" s="63"/>
      <c r="F92" s="63"/>
      <c r="G92" s="63"/>
      <c r="H92" s="63"/>
      <c r="I92" s="174"/>
      <c r="J92" s="63"/>
      <c r="K92" s="63"/>
      <c r="L92" s="61"/>
    </row>
    <row r="93" spans="2:12" s="1" customFormat="1" ht="13.5">
      <c r="B93" s="41"/>
      <c r="C93" s="65" t="s">
        <v>28</v>
      </c>
      <c r="D93" s="63"/>
      <c r="E93" s="63"/>
      <c r="F93" s="177" t="str">
        <f>E17</f>
        <v>Město Sokolov</v>
      </c>
      <c r="G93" s="63"/>
      <c r="H93" s="63"/>
      <c r="I93" s="178" t="s">
        <v>36</v>
      </c>
      <c r="J93" s="177" t="str">
        <f>E23</f>
        <v>Ing. Martin Haueisen</v>
      </c>
      <c r="K93" s="63"/>
      <c r="L93" s="61"/>
    </row>
    <row r="94" spans="2:12" s="1" customFormat="1" ht="14.45" customHeight="1">
      <c r="B94" s="41"/>
      <c r="C94" s="65" t="s">
        <v>34</v>
      </c>
      <c r="D94" s="63"/>
      <c r="E94" s="63"/>
      <c r="F94" s="177" t="str">
        <f>IF(E20="","",E20)</f>
        <v/>
      </c>
      <c r="G94" s="63"/>
      <c r="H94" s="63"/>
      <c r="I94" s="174"/>
      <c r="J94" s="63"/>
      <c r="K94" s="63"/>
      <c r="L94" s="61"/>
    </row>
    <row r="95" spans="2:12" s="1" customFormat="1" ht="10.35" customHeight="1">
      <c r="B95" s="41"/>
      <c r="C95" s="63"/>
      <c r="D95" s="63"/>
      <c r="E95" s="63"/>
      <c r="F95" s="63"/>
      <c r="G95" s="63"/>
      <c r="H95" s="63"/>
      <c r="I95" s="174"/>
      <c r="J95" s="63"/>
      <c r="K95" s="63"/>
      <c r="L95" s="61"/>
    </row>
    <row r="96" spans="2:20" s="10" customFormat="1" ht="29.25" customHeight="1">
      <c r="B96" s="179"/>
      <c r="C96" s="180" t="s">
        <v>255</v>
      </c>
      <c r="D96" s="181" t="s">
        <v>62</v>
      </c>
      <c r="E96" s="181" t="s">
        <v>58</v>
      </c>
      <c r="F96" s="181" t="s">
        <v>256</v>
      </c>
      <c r="G96" s="181" t="s">
        <v>257</v>
      </c>
      <c r="H96" s="181" t="s">
        <v>258</v>
      </c>
      <c r="I96" s="182" t="s">
        <v>259</v>
      </c>
      <c r="J96" s="181" t="s">
        <v>236</v>
      </c>
      <c r="K96" s="183" t="s">
        <v>260</v>
      </c>
      <c r="L96" s="184"/>
      <c r="M96" s="81" t="s">
        <v>261</v>
      </c>
      <c r="N96" s="82" t="s">
        <v>47</v>
      </c>
      <c r="O96" s="82" t="s">
        <v>262</v>
      </c>
      <c r="P96" s="82" t="s">
        <v>263</v>
      </c>
      <c r="Q96" s="82" t="s">
        <v>264</v>
      </c>
      <c r="R96" s="82" t="s">
        <v>265</v>
      </c>
      <c r="S96" s="82" t="s">
        <v>266</v>
      </c>
      <c r="T96" s="83" t="s">
        <v>267</v>
      </c>
    </row>
    <row r="97" spans="2:63" s="1" customFormat="1" ht="29.25" customHeight="1">
      <c r="B97" s="41"/>
      <c r="C97" s="87" t="s">
        <v>237</v>
      </c>
      <c r="D97" s="63"/>
      <c r="E97" s="63"/>
      <c r="F97" s="63"/>
      <c r="G97" s="63"/>
      <c r="H97" s="63"/>
      <c r="I97" s="174"/>
      <c r="J97" s="185">
        <f>BK97</f>
        <v>0</v>
      </c>
      <c r="K97" s="63"/>
      <c r="L97" s="61"/>
      <c r="M97" s="84"/>
      <c r="N97" s="85"/>
      <c r="O97" s="85"/>
      <c r="P97" s="186">
        <f>P98</f>
        <v>0</v>
      </c>
      <c r="Q97" s="85"/>
      <c r="R97" s="186">
        <f>R98</f>
        <v>398.04025604000003</v>
      </c>
      <c r="S97" s="85"/>
      <c r="T97" s="187">
        <f>T98</f>
        <v>558.5548750000002</v>
      </c>
      <c r="AT97" s="24" t="s">
        <v>77</v>
      </c>
      <c r="AU97" s="24" t="s">
        <v>238</v>
      </c>
      <c r="BK97" s="188">
        <f>BK98</f>
        <v>0</v>
      </c>
    </row>
    <row r="98" spans="2:63" s="11" customFormat="1" ht="37.35" customHeight="1">
      <c r="B98" s="189"/>
      <c r="C98" s="190"/>
      <c r="D98" s="191" t="s">
        <v>77</v>
      </c>
      <c r="E98" s="192" t="s">
        <v>268</v>
      </c>
      <c r="F98" s="192" t="s">
        <v>269</v>
      </c>
      <c r="G98" s="190"/>
      <c r="H98" s="190"/>
      <c r="I98" s="193"/>
      <c r="J98" s="194">
        <f>BK98</f>
        <v>0</v>
      </c>
      <c r="K98" s="190"/>
      <c r="L98" s="195"/>
      <c r="M98" s="196"/>
      <c r="N98" s="197"/>
      <c r="O98" s="197"/>
      <c r="P98" s="198">
        <f>P99+P295+P319+P328+P333+P394+P414+P626+P633+P635</f>
        <v>0</v>
      </c>
      <c r="Q98" s="197"/>
      <c r="R98" s="198">
        <f>R99+R295+R319+R328+R333+R394+R414+R626+R633+R635</f>
        <v>398.04025604000003</v>
      </c>
      <c r="S98" s="197"/>
      <c r="T98" s="199">
        <f>T99+T295+T319+T328+T333+T394+T414+T626+T633+T635</f>
        <v>558.5548750000002</v>
      </c>
      <c r="AR98" s="200" t="s">
        <v>85</v>
      </c>
      <c r="AT98" s="201" t="s">
        <v>77</v>
      </c>
      <c r="AU98" s="201" t="s">
        <v>78</v>
      </c>
      <c r="AY98" s="200" t="s">
        <v>270</v>
      </c>
      <c r="BK98" s="202">
        <f>BK99+BK295+BK319+BK328+BK333+BK394+BK414+BK626+BK633+BK635</f>
        <v>0</v>
      </c>
    </row>
    <row r="99" spans="2:63" s="11" customFormat="1" ht="19.9" customHeight="1">
      <c r="B99" s="189"/>
      <c r="C99" s="190"/>
      <c r="D99" s="191" t="s">
        <v>77</v>
      </c>
      <c r="E99" s="203" t="s">
        <v>85</v>
      </c>
      <c r="F99" s="203" t="s">
        <v>271</v>
      </c>
      <c r="G99" s="190"/>
      <c r="H99" s="190"/>
      <c r="I99" s="193"/>
      <c r="J99" s="204">
        <f>BK99</f>
        <v>0</v>
      </c>
      <c r="K99" s="190"/>
      <c r="L99" s="195"/>
      <c r="M99" s="196"/>
      <c r="N99" s="197"/>
      <c r="O99" s="197"/>
      <c r="P99" s="198">
        <f>P100+SUM(P101:P153)+P177</f>
        <v>0</v>
      </c>
      <c r="Q99" s="197"/>
      <c r="R99" s="198">
        <f>R100+SUM(R101:R153)+R177</f>
        <v>17.111719</v>
      </c>
      <c r="S99" s="197"/>
      <c r="T99" s="199">
        <f>T100+SUM(T101:T153)+T177</f>
        <v>0</v>
      </c>
      <c r="AR99" s="200" t="s">
        <v>85</v>
      </c>
      <c r="AT99" s="201" t="s">
        <v>77</v>
      </c>
      <c r="AU99" s="201" t="s">
        <v>85</v>
      </c>
      <c r="AY99" s="200" t="s">
        <v>270</v>
      </c>
      <c r="BK99" s="202">
        <f>BK100+SUM(BK101:BK153)+BK177</f>
        <v>0</v>
      </c>
    </row>
    <row r="100" spans="2:65" s="1" customFormat="1" ht="38.25" customHeight="1">
      <c r="B100" s="41"/>
      <c r="C100" s="205" t="s">
        <v>85</v>
      </c>
      <c r="D100" s="205" t="s">
        <v>272</v>
      </c>
      <c r="E100" s="206" t="s">
        <v>273</v>
      </c>
      <c r="F100" s="207" t="s">
        <v>274</v>
      </c>
      <c r="G100" s="208" t="s">
        <v>164</v>
      </c>
      <c r="H100" s="209">
        <v>91.55</v>
      </c>
      <c r="I100" s="210"/>
      <c r="J100" s="211">
        <f>ROUND(I100*H100,2)</f>
        <v>0</v>
      </c>
      <c r="K100" s="207" t="s">
        <v>275</v>
      </c>
      <c r="L100" s="61"/>
      <c r="M100" s="212" t="s">
        <v>76</v>
      </c>
      <c r="N100" s="213" t="s">
        <v>48</v>
      </c>
      <c r="O100" s="42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AR100" s="24" t="s">
        <v>276</v>
      </c>
      <c r="AT100" s="24" t="s">
        <v>272</v>
      </c>
      <c r="AU100" s="24" t="s">
        <v>87</v>
      </c>
      <c r="AY100" s="24" t="s">
        <v>270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24" t="s">
        <v>85</v>
      </c>
      <c r="BK100" s="216">
        <f>ROUND(I100*H100,2)</f>
        <v>0</v>
      </c>
      <c r="BL100" s="24" t="s">
        <v>276</v>
      </c>
      <c r="BM100" s="24" t="s">
        <v>277</v>
      </c>
    </row>
    <row r="101" spans="2:51" s="12" customFormat="1" ht="27">
      <c r="B101" s="217"/>
      <c r="C101" s="218"/>
      <c r="D101" s="219" t="s">
        <v>278</v>
      </c>
      <c r="E101" s="220" t="s">
        <v>76</v>
      </c>
      <c r="F101" s="221" t="s">
        <v>279</v>
      </c>
      <c r="G101" s="218"/>
      <c r="H101" s="220" t="s">
        <v>76</v>
      </c>
      <c r="I101" s="222"/>
      <c r="J101" s="218"/>
      <c r="K101" s="218"/>
      <c r="L101" s="223"/>
      <c r="M101" s="224"/>
      <c r="N101" s="225"/>
      <c r="O101" s="225"/>
      <c r="P101" s="225"/>
      <c r="Q101" s="225"/>
      <c r="R101" s="225"/>
      <c r="S101" s="225"/>
      <c r="T101" s="226"/>
      <c r="AT101" s="227" t="s">
        <v>278</v>
      </c>
      <c r="AU101" s="227" t="s">
        <v>87</v>
      </c>
      <c r="AV101" s="12" t="s">
        <v>85</v>
      </c>
      <c r="AW101" s="12" t="s">
        <v>40</v>
      </c>
      <c r="AX101" s="12" t="s">
        <v>78</v>
      </c>
      <c r="AY101" s="227" t="s">
        <v>270</v>
      </c>
    </row>
    <row r="102" spans="2:51" s="13" customFormat="1" ht="13.5">
      <c r="B102" s="228"/>
      <c r="C102" s="229"/>
      <c r="D102" s="219" t="s">
        <v>278</v>
      </c>
      <c r="E102" s="230" t="s">
        <v>207</v>
      </c>
      <c r="F102" s="231" t="s">
        <v>280</v>
      </c>
      <c r="G102" s="229"/>
      <c r="H102" s="232">
        <v>91.55</v>
      </c>
      <c r="I102" s="233"/>
      <c r="J102" s="229"/>
      <c r="K102" s="229"/>
      <c r="L102" s="234"/>
      <c r="M102" s="235"/>
      <c r="N102" s="236"/>
      <c r="O102" s="236"/>
      <c r="P102" s="236"/>
      <c r="Q102" s="236"/>
      <c r="R102" s="236"/>
      <c r="S102" s="236"/>
      <c r="T102" s="237"/>
      <c r="AT102" s="238" t="s">
        <v>278</v>
      </c>
      <c r="AU102" s="238" t="s">
        <v>87</v>
      </c>
      <c r="AV102" s="13" t="s">
        <v>87</v>
      </c>
      <c r="AW102" s="13" t="s">
        <v>40</v>
      </c>
      <c r="AX102" s="13" t="s">
        <v>78</v>
      </c>
      <c r="AY102" s="238" t="s">
        <v>270</v>
      </c>
    </row>
    <row r="103" spans="2:51" s="14" customFormat="1" ht="13.5">
      <c r="B103" s="239"/>
      <c r="C103" s="240"/>
      <c r="D103" s="219" t="s">
        <v>278</v>
      </c>
      <c r="E103" s="241" t="s">
        <v>76</v>
      </c>
      <c r="F103" s="242" t="s">
        <v>281</v>
      </c>
      <c r="G103" s="240"/>
      <c r="H103" s="243">
        <v>91.55</v>
      </c>
      <c r="I103" s="244"/>
      <c r="J103" s="240"/>
      <c r="K103" s="240"/>
      <c r="L103" s="245"/>
      <c r="M103" s="246"/>
      <c r="N103" s="247"/>
      <c r="O103" s="247"/>
      <c r="P103" s="247"/>
      <c r="Q103" s="247"/>
      <c r="R103" s="247"/>
      <c r="S103" s="247"/>
      <c r="T103" s="248"/>
      <c r="AT103" s="249" t="s">
        <v>278</v>
      </c>
      <c r="AU103" s="249" t="s">
        <v>87</v>
      </c>
      <c r="AV103" s="14" t="s">
        <v>276</v>
      </c>
      <c r="AW103" s="14" t="s">
        <v>40</v>
      </c>
      <c r="AX103" s="14" t="s">
        <v>85</v>
      </c>
      <c r="AY103" s="249" t="s">
        <v>270</v>
      </c>
    </row>
    <row r="104" spans="2:65" s="1" customFormat="1" ht="38.25" customHeight="1">
      <c r="B104" s="41"/>
      <c r="C104" s="205" t="s">
        <v>87</v>
      </c>
      <c r="D104" s="205" t="s">
        <v>272</v>
      </c>
      <c r="E104" s="206" t="s">
        <v>282</v>
      </c>
      <c r="F104" s="207" t="s">
        <v>283</v>
      </c>
      <c r="G104" s="208" t="s">
        <v>164</v>
      </c>
      <c r="H104" s="209">
        <v>210.5</v>
      </c>
      <c r="I104" s="210"/>
      <c r="J104" s="211">
        <f>ROUND(I104*H104,2)</f>
        <v>0</v>
      </c>
      <c r="K104" s="207" t="s">
        <v>275</v>
      </c>
      <c r="L104" s="61"/>
      <c r="M104" s="212" t="s">
        <v>76</v>
      </c>
      <c r="N104" s="213" t="s">
        <v>48</v>
      </c>
      <c r="O104" s="42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AR104" s="24" t="s">
        <v>276</v>
      </c>
      <c r="AT104" s="24" t="s">
        <v>272</v>
      </c>
      <c r="AU104" s="24" t="s">
        <v>87</v>
      </c>
      <c r="AY104" s="24" t="s">
        <v>270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24" t="s">
        <v>85</v>
      </c>
      <c r="BK104" s="216">
        <f>ROUND(I104*H104,2)</f>
        <v>0</v>
      </c>
      <c r="BL104" s="24" t="s">
        <v>276</v>
      </c>
      <c r="BM104" s="24" t="s">
        <v>284</v>
      </c>
    </row>
    <row r="105" spans="2:51" s="12" customFormat="1" ht="13.5">
      <c r="B105" s="217"/>
      <c r="C105" s="218"/>
      <c r="D105" s="219" t="s">
        <v>278</v>
      </c>
      <c r="E105" s="220" t="s">
        <v>76</v>
      </c>
      <c r="F105" s="221" t="s">
        <v>285</v>
      </c>
      <c r="G105" s="218"/>
      <c r="H105" s="220" t="s">
        <v>76</v>
      </c>
      <c r="I105" s="222"/>
      <c r="J105" s="218"/>
      <c r="K105" s="218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278</v>
      </c>
      <c r="AU105" s="227" t="s">
        <v>87</v>
      </c>
      <c r="AV105" s="12" t="s">
        <v>85</v>
      </c>
      <c r="AW105" s="12" t="s">
        <v>40</v>
      </c>
      <c r="AX105" s="12" t="s">
        <v>78</v>
      </c>
      <c r="AY105" s="227" t="s">
        <v>270</v>
      </c>
    </row>
    <row r="106" spans="2:51" s="13" customFormat="1" ht="13.5">
      <c r="B106" s="228"/>
      <c r="C106" s="229"/>
      <c r="D106" s="219" t="s">
        <v>278</v>
      </c>
      <c r="E106" s="230" t="s">
        <v>221</v>
      </c>
      <c r="F106" s="231" t="s">
        <v>223</v>
      </c>
      <c r="G106" s="229"/>
      <c r="H106" s="232">
        <v>210.5</v>
      </c>
      <c r="I106" s="233"/>
      <c r="J106" s="229"/>
      <c r="K106" s="229"/>
      <c r="L106" s="234"/>
      <c r="M106" s="235"/>
      <c r="N106" s="236"/>
      <c r="O106" s="236"/>
      <c r="P106" s="236"/>
      <c r="Q106" s="236"/>
      <c r="R106" s="236"/>
      <c r="S106" s="236"/>
      <c r="T106" s="237"/>
      <c r="AT106" s="238" t="s">
        <v>278</v>
      </c>
      <c r="AU106" s="238" t="s">
        <v>87</v>
      </c>
      <c r="AV106" s="13" t="s">
        <v>87</v>
      </c>
      <c r="AW106" s="13" t="s">
        <v>40</v>
      </c>
      <c r="AX106" s="13" t="s">
        <v>78</v>
      </c>
      <c r="AY106" s="238" t="s">
        <v>270</v>
      </c>
    </row>
    <row r="107" spans="2:51" s="14" customFormat="1" ht="13.5">
      <c r="B107" s="239"/>
      <c r="C107" s="240"/>
      <c r="D107" s="219" t="s">
        <v>278</v>
      </c>
      <c r="E107" s="241" t="s">
        <v>76</v>
      </c>
      <c r="F107" s="242" t="s">
        <v>281</v>
      </c>
      <c r="G107" s="240"/>
      <c r="H107" s="243">
        <v>210.5</v>
      </c>
      <c r="I107" s="244"/>
      <c r="J107" s="240"/>
      <c r="K107" s="240"/>
      <c r="L107" s="245"/>
      <c r="M107" s="246"/>
      <c r="N107" s="247"/>
      <c r="O107" s="247"/>
      <c r="P107" s="247"/>
      <c r="Q107" s="247"/>
      <c r="R107" s="247"/>
      <c r="S107" s="247"/>
      <c r="T107" s="248"/>
      <c r="AT107" s="249" t="s">
        <v>278</v>
      </c>
      <c r="AU107" s="249" t="s">
        <v>87</v>
      </c>
      <c r="AV107" s="14" t="s">
        <v>276</v>
      </c>
      <c r="AW107" s="14" t="s">
        <v>40</v>
      </c>
      <c r="AX107" s="14" t="s">
        <v>85</v>
      </c>
      <c r="AY107" s="249" t="s">
        <v>270</v>
      </c>
    </row>
    <row r="108" spans="2:65" s="1" customFormat="1" ht="38.25" customHeight="1">
      <c r="B108" s="41"/>
      <c r="C108" s="205" t="s">
        <v>161</v>
      </c>
      <c r="D108" s="205" t="s">
        <v>272</v>
      </c>
      <c r="E108" s="206" t="s">
        <v>286</v>
      </c>
      <c r="F108" s="207" t="s">
        <v>287</v>
      </c>
      <c r="G108" s="208" t="s">
        <v>164</v>
      </c>
      <c r="H108" s="209">
        <v>210.5</v>
      </c>
      <c r="I108" s="210"/>
      <c r="J108" s="211">
        <f>ROUND(I108*H108,2)</f>
        <v>0</v>
      </c>
      <c r="K108" s="207" t="s">
        <v>275</v>
      </c>
      <c r="L108" s="61"/>
      <c r="M108" s="212" t="s">
        <v>76</v>
      </c>
      <c r="N108" s="213" t="s">
        <v>48</v>
      </c>
      <c r="O108" s="42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AR108" s="24" t="s">
        <v>276</v>
      </c>
      <c r="AT108" s="24" t="s">
        <v>272</v>
      </c>
      <c r="AU108" s="24" t="s">
        <v>87</v>
      </c>
      <c r="AY108" s="24" t="s">
        <v>270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24" t="s">
        <v>85</v>
      </c>
      <c r="BK108" s="216">
        <f>ROUND(I108*H108,2)</f>
        <v>0</v>
      </c>
      <c r="BL108" s="24" t="s">
        <v>276</v>
      </c>
      <c r="BM108" s="24" t="s">
        <v>288</v>
      </c>
    </row>
    <row r="109" spans="2:51" s="13" customFormat="1" ht="13.5">
      <c r="B109" s="228"/>
      <c r="C109" s="229"/>
      <c r="D109" s="219" t="s">
        <v>278</v>
      </c>
      <c r="E109" s="230" t="s">
        <v>76</v>
      </c>
      <c r="F109" s="231" t="s">
        <v>221</v>
      </c>
      <c r="G109" s="229"/>
      <c r="H109" s="232">
        <v>210.5</v>
      </c>
      <c r="I109" s="233"/>
      <c r="J109" s="229"/>
      <c r="K109" s="229"/>
      <c r="L109" s="234"/>
      <c r="M109" s="235"/>
      <c r="N109" s="236"/>
      <c r="O109" s="236"/>
      <c r="P109" s="236"/>
      <c r="Q109" s="236"/>
      <c r="R109" s="236"/>
      <c r="S109" s="236"/>
      <c r="T109" s="237"/>
      <c r="AT109" s="238" t="s">
        <v>278</v>
      </c>
      <c r="AU109" s="238" t="s">
        <v>87</v>
      </c>
      <c r="AV109" s="13" t="s">
        <v>87</v>
      </c>
      <c r="AW109" s="13" t="s">
        <v>40</v>
      </c>
      <c r="AX109" s="13" t="s">
        <v>78</v>
      </c>
      <c r="AY109" s="238" t="s">
        <v>270</v>
      </c>
    </row>
    <row r="110" spans="2:51" s="14" customFormat="1" ht="13.5">
      <c r="B110" s="239"/>
      <c r="C110" s="240"/>
      <c r="D110" s="219" t="s">
        <v>278</v>
      </c>
      <c r="E110" s="241" t="s">
        <v>76</v>
      </c>
      <c r="F110" s="242" t="s">
        <v>281</v>
      </c>
      <c r="G110" s="240"/>
      <c r="H110" s="243">
        <v>210.5</v>
      </c>
      <c r="I110" s="244"/>
      <c r="J110" s="240"/>
      <c r="K110" s="240"/>
      <c r="L110" s="245"/>
      <c r="M110" s="246"/>
      <c r="N110" s="247"/>
      <c r="O110" s="247"/>
      <c r="P110" s="247"/>
      <c r="Q110" s="247"/>
      <c r="R110" s="247"/>
      <c r="S110" s="247"/>
      <c r="T110" s="248"/>
      <c r="AT110" s="249" t="s">
        <v>278</v>
      </c>
      <c r="AU110" s="249" t="s">
        <v>87</v>
      </c>
      <c r="AV110" s="14" t="s">
        <v>276</v>
      </c>
      <c r="AW110" s="14" t="s">
        <v>40</v>
      </c>
      <c r="AX110" s="14" t="s">
        <v>85</v>
      </c>
      <c r="AY110" s="249" t="s">
        <v>270</v>
      </c>
    </row>
    <row r="111" spans="2:65" s="1" customFormat="1" ht="25.5" customHeight="1">
      <c r="B111" s="41"/>
      <c r="C111" s="205" t="s">
        <v>276</v>
      </c>
      <c r="D111" s="205" t="s">
        <v>272</v>
      </c>
      <c r="E111" s="206" t="s">
        <v>289</v>
      </c>
      <c r="F111" s="207" t="s">
        <v>290</v>
      </c>
      <c r="G111" s="208" t="s">
        <v>164</v>
      </c>
      <c r="H111" s="209">
        <v>7.8</v>
      </c>
      <c r="I111" s="210"/>
      <c r="J111" s="211">
        <f>ROUND(I111*H111,2)</f>
        <v>0</v>
      </c>
      <c r="K111" s="207" t="s">
        <v>275</v>
      </c>
      <c r="L111" s="61"/>
      <c r="M111" s="212" t="s">
        <v>76</v>
      </c>
      <c r="N111" s="213" t="s">
        <v>48</v>
      </c>
      <c r="O111" s="42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AR111" s="24" t="s">
        <v>276</v>
      </c>
      <c r="AT111" s="24" t="s">
        <v>272</v>
      </c>
      <c r="AU111" s="24" t="s">
        <v>87</v>
      </c>
      <c r="AY111" s="24" t="s">
        <v>270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24" t="s">
        <v>85</v>
      </c>
      <c r="BK111" s="216">
        <f>ROUND(I111*H111,2)</f>
        <v>0</v>
      </c>
      <c r="BL111" s="24" t="s">
        <v>276</v>
      </c>
      <c r="BM111" s="24" t="s">
        <v>291</v>
      </c>
    </row>
    <row r="112" spans="2:51" s="12" customFormat="1" ht="13.5">
      <c r="B112" s="217"/>
      <c r="C112" s="218"/>
      <c r="D112" s="219" t="s">
        <v>278</v>
      </c>
      <c r="E112" s="220" t="s">
        <v>76</v>
      </c>
      <c r="F112" s="221" t="s">
        <v>292</v>
      </c>
      <c r="G112" s="218"/>
      <c r="H112" s="220" t="s">
        <v>76</v>
      </c>
      <c r="I112" s="222"/>
      <c r="J112" s="218"/>
      <c r="K112" s="218"/>
      <c r="L112" s="223"/>
      <c r="M112" s="224"/>
      <c r="N112" s="225"/>
      <c r="O112" s="225"/>
      <c r="P112" s="225"/>
      <c r="Q112" s="225"/>
      <c r="R112" s="225"/>
      <c r="S112" s="225"/>
      <c r="T112" s="226"/>
      <c r="AT112" s="227" t="s">
        <v>278</v>
      </c>
      <c r="AU112" s="227" t="s">
        <v>87</v>
      </c>
      <c r="AV112" s="12" t="s">
        <v>85</v>
      </c>
      <c r="AW112" s="12" t="s">
        <v>40</v>
      </c>
      <c r="AX112" s="12" t="s">
        <v>78</v>
      </c>
      <c r="AY112" s="227" t="s">
        <v>270</v>
      </c>
    </row>
    <row r="113" spans="2:51" s="13" customFormat="1" ht="13.5">
      <c r="B113" s="228"/>
      <c r="C113" s="229"/>
      <c r="D113" s="219" t="s">
        <v>278</v>
      </c>
      <c r="E113" s="230" t="s">
        <v>162</v>
      </c>
      <c r="F113" s="231" t="s">
        <v>293</v>
      </c>
      <c r="G113" s="229"/>
      <c r="H113" s="232">
        <v>7.8</v>
      </c>
      <c r="I113" s="233"/>
      <c r="J113" s="229"/>
      <c r="K113" s="229"/>
      <c r="L113" s="234"/>
      <c r="M113" s="235"/>
      <c r="N113" s="236"/>
      <c r="O113" s="236"/>
      <c r="P113" s="236"/>
      <c r="Q113" s="236"/>
      <c r="R113" s="236"/>
      <c r="S113" s="236"/>
      <c r="T113" s="237"/>
      <c r="AT113" s="238" t="s">
        <v>278</v>
      </c>
      <c r="AU113" s="238" t="s">
        <v>87</v>
      </c>
      <c r="AV113" s="13" t="s">
        <v>87</v>
      </c>
      <c r="AW113" s="13" t="s">
        <v>40</v>
      </c>
      <c r="AX113" s="13" t="s">
        <v>78</v>
      </c>
      <c r="AY113" s="238" t="s">
        <v>270</v>
      </c>
    </row>
    <row r="114" spans="2:51" s="14" customFormat="1" ht="13.5">
      <c r="B114" s="239"/>
      <c r="C114" s="240"/>
      <c r="D114" s="219" t="s">
        <v>278</v>
      </c>
      <c r="E114" s="241" t="s">
        <v>76</v>
      </c>
      <c r="F114" s="242" t="s">
        <v>281</v>
      </c>
      <c r="G114" s="240"/>
      <c r="H114" s="243">
        <v>7.8</v>
      </c>
      <c r="I114" s="244"/>
      <c r="J114" s="240"/>
      <c r="K114" s="240"/>
      <c r="L114" s="245"/>
      <c r="M114" s="246"/>
      <c r="N114" s="247"/>
      <c r="O114" s="247"/>
      <c r="P114" s="247"/>
      <c r="Q114" s="247"/>
      <c r="R114" s="247"/>
      <c r="S114" s="247"/>
      <c r="T114" s="248"/>
      <c r="AT114" s="249" t="s">
        <v>278</v>
      </c>
      <c r="AU114" s="249" t="s">
        <v>87</v>
      </c>
      <c r="AV114" s="14" t="s">
        <v>276</v>
      </c>
      <c r="AW114" s="14" t="s">
        <v>40</v>
      </c>
      <c r="AX114" s="14" t="s">
        <v>85</v>
      </c>
      <c r="AY114" s="249" t="s">
        <v>270</v>
      </c>
    </row>
    <row r="115" spans="2:65" s="1" customFormat="1" ht="38.25" customHeight="1">
      <c r="B115" s="41"/>
      <c r="C115" s="205" t="s">
        <v>125</v>
      </c>
      <c r="D115" s="205" t="s">
        <v>272</v>
      </c>
      <c r="E115" s="206" t="s">
        <v>294</v>
      </c>
      <c r="F115" s="207" t="s">
        <v>295</v>
      </c>
      <c r="G115" s="208" t="s">
        <v>164</v>
      </c>
      <c r="H115" s="209">
        <v>7.8</v>
      </c>
      <c r="I115" s="210"/>
      <c r="J115" s="211">
        <f>ROUND(I115*H115,2)</f>
        <v>0</v>
      </c>
      <c r="K115" s="207" t="s">
        <v>275</v>
      </c>
      <c r="L115" s="61"/>
      <c r="M115" s="212" t="s">
        <v>76</v>
      </c>
      <c r="N115" s="213" t="s">
        <v>48</v>
      </c>
      <c r="O115" s="42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AR115" s="24" t="s">
        <v>276</v>
      </c>
      <c r="AT115" s="24" t="s">
        <v>272</v>
      </c>
      <c r="AU115" s="24" t="s">
        <v>87</v>
      </c>
      <c r="AY115" s="24" t="s">
        <v>270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24" t="s">
        <v>85</v>
      </c>
      <c r="BK115" s="216">
        <f>ROUND(I115*H115,2)</f>
        <v>0</v>
      </c>
      <c r="BL115" s="24" t="s">
        <v>276</v>
      </c>
      <c r="BM115" s="24" t="s">
        <v>296</v>
      </c>
    </row>
    <row r="116" spans="2:51" s="13" customFormat="1" ht="13.5">
      <c r="B116" s="228"/>
      <c r="C116" s="229"/>
      <c r="D116" s="219" t="s">
        <v>278</v>
      </c>
      <c r="E116" s="230" t="s">
        <v>76</v>
      </c>
      <c r="F116" s="231" t="s">
        <v>162</v>
      </c>
      <c r="G116" s="229"/>
      <c r="H116" s="232">
        <v>7.8</v>
      </c>
      <c r="I116" s="233"/>
      <c r="J116" s="229"/>
      <c r="K116" s="229"/>
      <c r="L116" s="234"/>
      <c r="M116" s="235"/>
      <c r="N116" s="236"/>
      <c r="O116" s="236"/>
      <c r="P116" s="236"/>
      <c r="Q116" s="236"/>
      <c r="R116" s="236"/>
      <c r="S116" s="236"/>
      <c r="T116" s="237"/>
      <c r="AT116" s="238" t="s">
        <v>278</v>
      </c>
      <c r="AU116" s="238" t="s">
        <v>87</v>
      </c>
      <c r="AV116" s="13" t="s">
        <v>87</v>
      </c>
      <c r="AW116" s="13" t="s">
        <v>40</v>
      </c>
      <c r="AX116" s="13" t="s">
        <v>78</v>
      </c>
      <c r="AY116" s="238" t="s">
        <v>270</v>
      </c>
    </row>
    <row r="117" spans="2:51" s="14" customFormat="1" ht="13.5">
      <c r="B117" s="239"/>
      <c r="C117" s="240"/>
      <c r="D117" s="219" t="s">
        <v>278</v>
      </c>
      <c r="E117" s="241" t="s">
        <v>76</v>
      </c>
      <c r="F117" s="242" t="s">
        <v>281</v>
      </c>
      <c r="G117" s="240"/>
      <c r="H117" s="243">
        <v>7.8</v>
      </c>
      <c r="I117" s="244"/>
      <c r="J117" s="240"/>
      <c r="K117" s="240"/>
      <c r="L117" s="245"/>
      <c r="M117" s="246"/>
      <c r="N117" s="247"/>
      <c r="O117" s="247"/>
      <c r="P117" s="247"/>
      <c r="Q117" s="247"/>
      <c r="R117" s="247"/>
      <c r="S117" s="247"/>
      <c r="T117" s="248"/>
      <c r="AT117" s="249" t="s">
        <v>278</v>
      </c>
      <c r="AU117" s="249" t="s">
        <v>87</v>
      </c>
      <c r="AV117" s="14" t="s">
        <v>276</v>
      </c>
      <c r="AW117" s="14" t="s">
        <v>40</v>
      </c>
      <c r="AX117" s="14" t="s">
        <v>85</v>
      </c>
      <c r="AY117" s="249" t="s">
        <v>270</v>
      </c>
    </row>
    <row r="118" spans="2:65" s="1" customFormat="1" ht="38.25" customHeight="1">
      <c r="B118" s="41"/>
      <c r="C118" s="205" t="s">
        <v>188</v>
      </c>
      <c r="D118" s="205" t="s">
        <v>272</v>
      </c>
      <c r="E118" s="206" t="s">
        <v>297</v>
      </c>
      <c r="F118" s="207" t="s">
        <v>298</v>
      </c>
      <c r="G118" s="208" t="s">
        <v>164</v>
      </c>
      <c r="H118" s="209">
        <v>176.3</v>
      </c>
      <c r="I118" s="210"/>
      <c r="J118" s="211">
        <f>ROUND(I118*H118,2)</f>
        <v>0</v>
      </c>
      <c r="K118" s="207" t="s">
        <v>275</v>
      </c>
      <c r="L118" s="61"/>
      <c r="M118" s="212" t="s">
        <v>76</v>
      </c>
      <c r="N118" s="213" t="s">
        <v>48</v>
      </c>
      <c r="O118" s="42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AR118" s="24" t="s">
        <v>276</v>
      </c>
      <c r="AT118" s="24" t="s">
        <v>272</v>
      </c>
      <c r="AU118" s="24" t="s">
        <v>87</v>
      </c>
      <c r="AY118" s="24" t="s">
        <v>270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24" t="s">
        <v>85</v>
      </c>
      <c r="BK118" s="216">
        <f>ROUND(I118*H118,2)</f>
        <v>0</v>
      </c>
      <c r="BL118" s="24" t="s">
        <v>276</v>
      </c>
      <c r="BM118" s="24" t="s">
        <v>299</v>
      </c>
    </row>
    <row r="119" spans="2:51" s="13" customFormat="1" ht="13.5">
      <c r="B119" s="228"/>
      <c r="C119" s="229"/>
      <c r="D119" s="219" t="s">
        <v>278</v>
      </c>
      <c r="E119" s="230" t="s">
        <v>76</v>
      </c>
      <c r="F119" s="231" t="s">
        <v>300</v>
      </c>
      <c r="G119" s="229"/>
      <c r="H119" s="232">
        <v>176.3</v>
      </c>
      <c r="I119" s="233"/>
      <c r="J119" s="229"/>
      <c r="K119" s="229"/>
      <c r="L119" s="234"/>
      <c r="M119" s="235"/>
      <c r="N119" s="236"/>
      <c r="O119" s="236"/>
      <c r="P119" s="236"/>
      <c r="Q119" s="236"/>
      <c r="R119" s="236"/>
      <c r="S119" s="236"/>
      <c r="T119" s="237"/>
      <c r="AT119" s="238" t="s">
        <v>278</v>
      </c>
      <c r="AU119" s="238" t="s">
        <v>87</v>
      </c>
      <c r="AV119" s="13" t="s">
        <v>87</v>
      </c>
      <c r="AW119" s="13" t="s">
        <v>40</v>
      </c>
      <c r="AX119" s="13" t="s">
        <v>78</v>
      </c>
      <c r="AY119" s="238" t="s">
        <v>270</v>
      </c>
    </row>
    <row r="120" spans="2:51" s="14" customFormat="1" ht="13.5">
      <c r="B120" s="239"/>
      <c r="C120" s="240"/>
      <c r="D120" s="219" t="s">
        <v>278</v>
      </c>
      <c r="E120" s="241" t="s">
        <v>76</v>
      </c>
      <c r="F120" s="242" t="s">
        <v>281</v>
      </c>
      <c r="G120" s="240"/>
      <c r="H120" s="243">
        <v>176.3</v>
      </c>
      <c r="I120" s="244"/>
      <c r="J120" s="240"/>
      <c r="K120" s="240"/>
      <c r="L120" s="245"/>
      <c r="M120" s="246"/>
      <c r="N120" s="247"/>
      <c r="O120" s="247"/>
      <c r="P120" s="247"/>
      <c r="Q120" s="247"/>
      <c r="R120" s="247"/>
      <c r="S120" s="247"/>
      <c r="T120" s="248"/>
      <c r="AT120" s="249" t="s">
        <v>278</v>
      </c>
      <c r="AU120" s="249" t="s">
        <v>87</v>
      </c>
      <c r="AV120" s="14" t="s">
        <v>276</v>
      </c>
      <c r="AW120" s="14" t="s">
        <v>40</v>
      </c>
      <c r="AX120" s="14" t="s">
        <v>85</v>
      </c>
      <c r="AY120" s="249" t="s">
        <v>270</v>
      </c>
    </row>
    <row r="121" spans="2:65" s="1" customFormat="1" ht="25.5" customHeight="1">
      <c r="B121" s="41"/>
      <c r="C121" s="205" t="s">
        <v>158</v>
      </c>
      <c r="D121" s="205" t="s">
        <v>272</v>
      </c>
      <c r="E121" s="206" t="s">
        <v>301</v>
      </c>
      <c r="F121" s="207" t="s">
        <v>302</v>
      </c>
      <c r="G121" s="208" t="s">
        <v>164</v>
      </c>
      <c r="H121" s="209">
        <v>41.75</v>
      </c>
      <c r="I121" s="210"/>
      <c r="J121" s="211">
        <f>ROUND(I121*H121,2)</f>
        <v>0</v>
      </c>
      <c r="K121" s="207" t="s">
        <v>275</v>
      </c>
      <c r="L121" s="61"/>
      <c r="M121" s="212" t="s">
        <v>76</v>
      </c>
      <c r="N121" s="213" t="s">
        <v>48</v>
      </c>
      <c r="O121" s="42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AR121" s="24" t="s">
        <v>276</v>
      </c>
      <c r="AT121" s="24" t="s">
        <v>272</v>
      </c>
      <c r="AU121" s="24" t="s">
        <v>87</v>
      </c>
      <c r="AY121" s="24" t="s">
        <v>270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24" t="s">
        <v>85</v>
      </c>
      <c r="BK121" s="216">
        <f>ROUND(I121*H121,2)</f>
        <v>0</v>
      </c>
      <c r="BL121" s="24" t="s">
        <v>276</v>
      </c>
      <c r="BM121" s="24" t="s">
        <v>303</v>
      </c>
    </row>
    <row r="122" spans="2:51" s="13" customFormat="1" ht="13.5">
      <c r="B122" s="228"/>
      <c r="C122" s="229"/>
      <c r="D122" s="219" t="s">
        <v>278</v>
      </c>
      <c r="E122" s="230" t="s">
        <v>210</v>
      </c>
      <c r="F122" s="231" t="s">
        <v>304</v>
      </c>
      <c r="G122" s="229"/>
      <c r="H122" s="232">
        <v>41.75</v>
      </c>
      <c r="I122" s="233"/>
      <c r="J122" s="229"/>
      <c r="K122" s="229"/>
      <c r="L122" s="234"/>
      <c r="M122" s="235"/>
      <c r="N122" s="236"/>
      <c r="O122" s="236"/>
      <c r="P122" s="236"/>
      <c r="Q122" s="236"/>
      <c r="R122" s="236"/>
      <c r="S122" s="236"/>
      <c r="T122" s="237"/>
      <c r="AT122" s="238" t="s">
        <v>278</v>
      </c>
      <c r="AU122" s="238" t="s">
        <v>87</v>
      </c>
      <c r="AV122" s="13" t="s">
        <v>87</v>
      </c>
      <c r="AW122" s="13" t="s">
        <v>40</v>
      </c>
      <c r="AX122" s="13" t="s">
        <v>78</v>
      </c>
      <c r="AY122" s="238" t="s">
        <v>270</v>
      </c>
    </row>
    <row r="123" spans="2:51" s="14" customFormat="1" ht="13.5">
      <c r="B123" s="239"/>
      <c r="C123" s="240"/>
      <c r="D123" s="219" t="s">
        <v>278</v>
      </c>
      <c r="E123" s="241" t="s">
        <v>76</v>
      </c>
      <c r="F123" s="242" t="s">
        <v>281</v>
      </c>
      <c r="G123" s="240"/>
      <c r="H123" s="243">
        <v>41.75</v>
      </c>
      <c r="I123" s="244"/>
      <c r="J123" s="240"/>
      <c r="K123" s="240"/>
      <c r="L123" s="245"/>
      <c r="M123" s="246"/>
      <c r="N123" s="247"/>
      <c r="O123" s="247"/>
      <c r="P123" s="247"/>
      <c r="Q123" s="247"/>
      <c r="R123" s="247"/>
      <c r="S123" s="247"/>
      <c r="T123" s="248"/>
      <c r="AT123" s="249" t="s">
        <v>278</v>
      </c>
      <c r="AU123" s="249" t="s">
        <v>87</v>
      </c>
      <c r="AV123" s="14" t="s">
        <v>276</v>
      </c>
      <c r="AW123" s="14" t="s">
        <v>40</v>
      </c>
      <c r="AX123" s="14" t="s">
        <v>85</v>
      </c>
      <c r="AY123" s="249" t="s">
        <v>270</v>
      </c>
    </row>
    <row r="124" spans="2:65" s="1" customFormat="1" ht="38.25" customHeight="1">
      <c r="B124" s="41"/>
      <c r="C124" s="205" t="s">
        <v>139</v>
      </c>
      <c r="D124" s="205" t="s">
        <v>272</v>
      </c>
      <c r="E124" s="206" t="s">
        <v>305</v>
      </c>
      <c r="F124" s="207" t="s">
        <v>306</v>
      </c>
      <c r="G124" s="208" t="s">
        <v>164</v>
      </c>
      <c r="H124" s="209">
        <v>167</v>
      </c>
      <c r="I124" s="210"/>
      <c r="J124" s="211">
        <f>ROUND(I124*H124,2)</f>
        <v>0</v>
      </c>
      <c r="K124" s="207" t="s">
        <v>275</v>
      </c>
      <c r="L124" s="61"/>
      <c r="M124" s="212" t="s">
        <v>76</v>
      </c>
      <c r="N124" s="213" t="s">
        <v>48</v>
      </c>
      <c r="O124" s="42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AR124" s="24" t="s">
        <v>276</v>
      </c>
      <c r="AT124" s="24" t="s">
        <v>272</v>
      </c>
      <c r="AU124" s="24" t="s">
        <v>87</v>
      </c>
      <c r="AY124" s="24" t="s">
        <v>270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24" t="s">
        <v>85</v>
      </c>
      <c r="BK124" s="216">
        <f>ROUND(I124*H124,2)</f>
        <v>0</v>
      </c>
      <c r="BL124" s="24" t="s">
        <v>276</v>
      </c>
      <c r="BM124" s="24" t="s">
        <v>307</v>
      </c>
    </row>
    <row r="125" spans="2:51" s="13" customFormat="1" ht="13.5">
      <c r="B125" s="228"/>
      <c r="C125" s="229"/>
      <c r="D125" s="219" t="s">
        <v>278</v>
      </c>
      <c r="E125" s="230" t="s">
        <v>76</v>
      </c>
      <c r="F125" s="231" t="s">
        <v>210</v>
      </c>
      <c r="G125" s="229"/>
      <c r="H125" s="232">
        <v>41.75</v>
      </c>
      <c r="I125" s="233"/>
      <c r="J125" s="229"/>
      <c r="K125" s="229"/>
      <c r="L125" s="234"/>
      <c r="M125" s="235"/>
      <c r="N125" s="236"/>
      <c r="O125" s="236"/>
      <c r="P125" s="236"/>
      <c r="Q125" s="236"/>
      <c r="R125" s="236"/>
      <c r="S125" s="236"/>
      <c r="T125" s="237"/>
      <c r="AT125" s="238" t="s">
        <v>278</v>
      </c>
      <c r="AU125" s="238" t="s">
        <v>87</v>
      </c>
      <c r="AV125" s="13" t="s">
        <v>87</v>
      </c>
      <c r="AW125" s="13" t="s">
        <v>40</v>
      </c>
      <c r="AX125" s="13" t="s">
        <v>78</v>
      </c>
      <c r="AY125" s="238" t="s">
        <v>270</v>
      </c>
    </row>
    <row r="126" spans="2:51" s="14" customFormat="1" ht="13.5">
      <c r="B126" s="239"/>
      <c r="C126" s="240"/>
      <c r="D126" s="219" t="s">
        <v>278</v>
      </c>
      <c r="E126" s="241" t="s">
        <v>76</v>
      </c>
      <c r="F126" s="242" t="s">
        <v>281</v>
      </c>
      <c r="G126" s="240"/>
      <c r="H126" s="243">
        <v>41.75</v>
      </c>
      <c r="I126" s="244"/>
      <c r="J126" s="240"/>
      <c r="K126" s="240"/>
      <c r="L126" s="245"/>
      <c r="M126" s="246"/>
      <c r="N126" s="247"/>
      <c r="O126" s="247"/>
      <c r="P126" s="247"/>
      <c r="Q126" s="247"/>
      <c r="R126" s="247"/>
      <c r="S126" s="247"/>
      <c r="T126" s="248"/>
      <c r="AT126" s="249" t="s">
        <v>278</v>
      </c>
      <c r="AU126" s="249" t="s">
        <v>87</v>
      </c>
      <c r="AV126" s="14" t="s">
        <v>276</v>
      </c>
      <c r="AW126" s="14" t="s">
        <v>40</v>
      </c>
      <c r="AX126" s="14" t="s">
        <v>85</v>
      </c>
      <c r="AY126" s="249" t="s">
        <v>270</v>
      </c>
    </row>
    <row r="127" spans="2:51" s="13" customFormat="1" ht="13.5">
      <c r="B127" s="228"/>
      <c r="C127" s="229"/>
      <c r="D127" s="219" t="s">
        <v>278</v>
      </c>
      <c r="E127" s="229"/>
      <c r="F127" s="231" t="s">
        <v>308</v>
      </c>
      <c r="G127" s="229"/>
      <c r="H127" s="232">
        <v>167</v>
      </c>
      <c r="I127" s="233"/>
      <c r="J127" s="229"/>
      <c r="K127" s="229"/>
      <c r="L127" s="234"/>
      <c r="M127" s="235"/>
      <c r="N127" s="236"/>
      <c r="O127" s="236"/>
      <c r="P127" s="236"/>
      <c r="Q127" s="236"/>
      <c r="R127" s="236"/>
      <c r="S127" s="236"/>
      <c r="T127" s="237"/>
      <c r="AT127" s="238" t="s">
        <v>278</v>
      </c>
      <c r="AU127" s="238" t="s">
        <v>87</v>
      </c>
      <c r="AV127" s="13" t="s">
        <v>87</v>
      </c>
      <c r="AW127" s="13" t="s">
        <v>6</v>
      </c>
      <c r="AX127" s="13" t="s">
        <v>85</v>
      </c>
      <c r="AY127" s="238" t="s">
        <v>270</v>
      </c>
    </row>
    <row r="128" spans="2:65" s="1" customFormat="1" ht="16.5" customHeight="1">
      <c r="B128" s="41"/>
      <c r="C128" s="205" t="s">
        <v>309</v>
      </c>
      <c r="D128" s="205" t="s">
        <v>272</v>
      </c>
      <c r="E128" s="206" t="s">
        <v>310</v>
      </c>
      <c r="F128" s="207" t="s">
        <v>311</v>
      </c>
      <c r="G128" s="208" t="s">
        <v>164</v>
      </c>
      <c r="H128" s="209">
        <v>218.05</v>
      </c>
      <c r="I128" s="210"/>
      <c r="J128" s="211">
        <f>ROUND(I128*H128,2)</f>
        <v>0</v>
      </c>
      <c r="K128" s="207" t="s">
        <v>275</v>
      </c>
      <c r="L128" s="61"/>
      <c r="M128" s="212" t="s">
        <v>76</v>
      </c>
      <c r="N128" s="213" t="s">
        <v>48</v>
      </c>
      <c r="O128" s="42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AR128" s="24" t="s">
        <v>276</v>
      </c>
      <c r="AT128" s="24" t="s">
        <v>272</v>
      </c>
      <c r="AU128" s="24" t="s">
        <v>87</v>
      </c>
      <c r="AY128" s="24" t="s">
        <v>270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24" t="s">
        <v>85</v>
      </c>
      <c r="BK128" s="216">
        <f>ROUND(I128*H128,2)</f>
        <v>0</v>
      </c>
      <c r="BL128" s="24" t="s">
        <v>276</v>
      </c>
      <c r="BM128" s="24" t="s">
        <v>312</v>
      </c>
    </row>
    <row r="129" spans="2:51" s="13" customFormat="1" ht="13.5">
      <c r="B129" s="228"/>
      <c r="C129" s="229"/>
      <c r="D129" s="219" t="s">
        <v>278</v>
      </c>
      <c r="E129" s="230" t="s">
        <v>76</v>
      </c>
      <c r="F129" s="231" t="s">
        <v>313</v>
      </c>
      <c r="G129" s="229"/>
      <c r="H129" s="232">
        <v>218.05</v>
      </c>
      <c r="I129" s="233"/>
      <c r="J129" s="229"/>
      <c r="K129" s="229"/>
      <c r="L129" s="234"/>
      <c r="M129" s="235"/>
      <c r="N129" s="236"/>
      <c r="O129" s="236"/>
      <c r="P129" s="236"/>
      <c r="Q129" s="236"/>
      <c r="R129" s="236"/>
      <c r="S129" s="236"/>
      <c r="T129" s="237"/>
      <c r="AT129" s="238" t="s">
        <v>278</v>
      </c>
      <c r="AU129" s="238" t="s">
        <v>87</v>
      </c>
      <c r="AV129" s="13" t="s">
        <v>87</v>
      </c>
      <c r="AW129" s="13" t="s">
        <v>40</v>
      </c>
      <c r="AX129" s="13" t="s">
        <v>78</v>
      </c>
      <c r="AY129" s="238" t="s">
        <v>270</v>
      </c>
    </row>
    <row r="130" spans="2:51" s="14" customFormat="1" ht="13.5">
      <c r="B130" s="239"/>
      <c r="C130" s="240"/>
      <c r="D130" s="219" t="s">
        <v>278</v>
      </c>
      <c r="E130" s="241" t="s">
        <v>76</v>
      </c>
      <c r="F130" s="242" t="s">
        <v>281</v>
      </c>
      <c r="G130" s="240"/>
      <c r="H130" s="243">
        <v>218.05</v>
      </c>
      <c r="I130" s="244"/>
      <c r="J130" s="240"/>
      <c r="K130" s="240"/>
      <c r="L130" s="245"/>
      <c r="M130" s="246"/>
      <c r="N130" s="247"/>
      <c r="O130" s="247"/>
      <c r="P130" s="247"/>
      <c r="Q130" s="247"/>
      <c r="R130" s="247"/>
      <c r="S130" s="247"/>
      <c r="T130" s="248"/>
      <c r="AT130" s="249" t="s">
        <v>278</v>
      </c>
      <c r="AU130" s="249" t="s">
        <v>87</v>
      </c>
      <c r="AV130" s="14" t="s">
        <v>276</v>
      </c>
      <c r="AW130" s="14" t="s">
        <v>40</v>
      </c>
      <c r="AX130" s="14" t="s">
        <v>85</v>
      </c>
      <c r="AY130" s="249" t="s">
        <v>270</v>
      </c>
    </row>
    <row r="131" spans="2:65" s="1" customFormat="1" ht="16.5" customHeight="1">
      <c r="B131" s="41"/>
      <c r="C131" s="205" t="s">
        <v>314</v>
      </c>
      <c r="D131" s="205" t="s">
        <v>272</v>
      </c>
      <c r="E131" s="206" t="s">
        <v>315</v>
      </c>
      <c r="F131" s="207" t="s">
        <v>316</v>
      </c>
      <c r="G131" s="208" t="s">
        <v>317</v>
      </c>
      <c r="H131" s="209">
        <v>392.49</v>
      </c>
      <c r="I131" s="210"/>
      <c r="J131" s="211">
        <f>ROUND(I131*H131,2)</f>
        <v>0</v>
      </c>
      <c r="K131" s="207" t="s">
        <v>275</v>
      </c>
      <c r="L131" s="61"/>
      <c r="M131" s="212" t="s">
        <v>76</v>
      </c>
      <c r="N131" s="213" t="s">
        <v>48</v>
      </c>
      <c r="O131" s="42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AR131" s="24" t="s">
        <v>276</v>
      </c>
      <c r="AT131" s="24" t="s">
        <v>272</v>
      </c>
      <c r="AU131" s="24" t="s">
        <v>87</v>
      </c>
      <c r="AY131" s="24" t="s">
        <v>270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24" t="s">
        <v>85</v>
      </c>
      <c r="BK131" s="216">
        <f>ROUND(I131*H131,2)</f>
        <v>0</v>
      </c>
      <c r="BL131" s="24" t="s">
        <v>276</v>
      </c>
      <c r="BM131" s="24" t="s">
        <v>318</v>
      </c>
    </row>
    <row r="132" spans="2:51" s="13" customFormat="1" ht="13.5">
      <c r="B132" s="228"/>
      <c r="C132" s="229"/>
      <c r="D132" s="219" t="s">
        <v>278</v>
      </c>
      <c r="E132" s="230" t="s">
        <v>76</v>
      </c>
      <c r="F132" s="231" t="s">
        <v>319</v>
      </c>
      <c r="G132" s="229"/>
      <c r="H132" s="232">
        <v>392.49</v>
      </c>
      <c r="I132" s="233"/>
      <c r="J132" s="229"/>
      <c r="K132" s="229"/>
      <c r="L132" s="234"/>
      <c r="M132" s="235"/>
      <c r="N132" s="236"/>
      <c r="O132" s="236"/>
      <c r="P132" s="236"/>
      <c r="Q132" s="236"/>
      <c r="R132" s="236"/>
      <c r="S132" s="236"/>
      <c r="T132" s="237"/>
      <c r="AT132" s="238" t="s">
        <v>278</v>
      </c>
      <c r="AU132" s="238" t="s">
        <v>87</v>
      </c>
      <c r="AV132" s="13" t="s">
        <v>87</v>
      </c>
      <c r="AW132" s="13" t="s">
        <v>40</v>
      </c>
      <c r="AX132" s="13" t="s">
        <v>78</v>
      </c>
      <c r="AY132" s="238" t="s">
        <v>270</v>
      </c>
    </row>
    <row r="133" spans="2:51" s="14" customFormat="1" ht="13.5">
      <c r="B133" s="239"/>
      <c r="C133" s="240"/>
      <c r="D133" s="219" t="s">
        <v>278</v>
      </c>
      <c r="E133" s="241" t="s">
        <v>76</v>
      </c>
      <c r="F133" s="242" t="s">
        <v>281</v>
      </c>
      <c r="G133" s="240"/>
      <c r="H133" s="243">
        <v>392.49</v>
      </c>
      <c r="I133" s="244"/>
      <c r="J133" s="240"/>
      <c r="K133" s="240"/>
      <c r="L133" s="245"/>
      <c r="M133" s="246"/>
      <c r="N133" s="247"/>
      <c r="O133" s="247"/>
      <c r="P133" s="247"/>
      <c r="Q133" s="247"/>
      <c r="R133" s="247"/>
      <c r="S133" s="247"/>
      <c r="T133" s="248"/>
      <c r="AT133" s="249" t="s">
        <v>278</v>
      </c>
      <c r="AU133" s="249" t="s">
        <v>87</v>
      </c>
      <c r="AV133" s="14" t="s">
        <v>276</v>
      </c>
      <c r="AW133" s="14" t="s">
        <v>40</v>
      </c>
      <c r="AX133" s="14" t="s">
        <v>85</v>
      </c>
      <c r="AY133" s="249" t="s">
        <v>270</v>
      </c>
    </row>
    <row r="134" spans="2:65" s="1" customFormat="1" ht="25.5" customHeight="1">
      <c r="B134" s="41"/>
      <c r="C134" s="205" t="s">
        <v>320</v>
      </c>
      <c r="D134" s="205" t="s">
        <v>272</v>
      </c>
      <c r="E134" s="206" t="s">
        <v>321</v>
      </c>
      <c r="F134" s="207" t="s">
        <v>322</v>
      </c>
      <c r="G134" s="208" t="s">
        <v>164</v>
      </c>
      <c r="H134" s="209">
        <v>42</v>
      </c>
      <c r="I134" s="210"/>
      <c r="J134" s="211">
        <f>ROUND(I134*H134,2)</f>
        <v>0</v>
      </c>
      <c r="K134" s="207" t="s">
        <v>275</v>
      </c>
      <c r="L134" s="61"/>
      <c r="M134" s="212" t="s">
        <v>76</v>
      </c>
      <c r="N134" s="213" t="s">
        <v>48</v>
      </c>
      <c r="O134" s="42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AR134" s="24" t="s">
        <v>276</v>
      </c>
      <c r="AT134" s="24" t="s">
        <v>272</v>
      </c>
      <c r="AU134" s="24" t="s">
        <v>87</v>
      </c>
      <c r="AY134" s="24" t="s">
        <v>270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24" t="s">
        <v>85</v>
      </c>
      <c r="BK134" s="216">
        <f>ROUND(I134*H134,2)</f>
        <v>0</v>
      </c>
      <c r="BL134" s="24" t="s">
        <v>276</v>
      </c>
      <c r="BM134" s="24" t="s">
        <v>323</v>
      </c>
    </row>
    <row r="135" spans="2:51" s="12" customFormat="1" ht="13.5">
      <c r="B135" s="217"/>
      <c r="C135" s="218"/>
      <c r="D135" s="219" t="s">
        <v>278</v>
      </c>
      <c r="E135" s="220" t="s">
        <v>76</v>
      </c>
      <c r="F135" s="221" t="s">
        <v>285</v>
      </c>
      <c r="G135" s="218"/>
      <c r="H135" s="220" t="s">
        <v>76</v>
      </c>
      <c r="I135" s="222"/>
      <c r="J135" s="218"/>
      <c r="K135" s="218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278</v>
      </c>
      <c r="AU135" s="227" t="s">
        <v>87</v>
      </c>
      <c r="AV135" s="12" t="s">
        <v>85</v>
      </c>
      <c r="AW135" s="12" t="s">
        <v>40</v>
      </c>
      <c r="AX135" s="12" t="s">
        <v>78</v>
      </c>
      <c r="AY135" s="227" t="s">
        <v>270</v>
      </c>
    </row>
    <row r="136" spans="2:51" s="13" customFormat="1" ht="13.5">
      <c r="B136" s="228"/>
      <c r="C136" s="229"/>
      <c r="D136" s="219" t="s">
        <v>278</v>
      </c>
      <c r="E136" s="230" t="s">
        <v>224</v>
      </c>
      <c r="F136" s="231" t="s">
        <v>324</v>
      </c>
      <c r="G136" s="229"/>
      <c r="H136" s="232">
        <v>42</v>
      </c>
      <c r="I136" s="233"/>
      <c r="J136" s="229"/>
      <c r="K136" s="229"/>
      <c r="L136" s="234"/>
      <c r="M136" s="235"/>
      <c r="N136" s="236"/>
      <c r="O136" s="236"/>
      <c r="P136" s="236"/>
      <c r="Q136" s="236"/>
      <c r="R136" s="236"/>
      <c r="S136" s="236"/>
      <c r="T136" s="237"/>
      <c r="AT136" s="238" t="s">
        <v>278</v>
      </c>
      <c r="AU136" s="238" t="s">
        <v>87</v>
      </c>
      <c r="AV136" s="13" t="s">
        <v>87</v>
      </c>
      <c r="AW136" s="13" t="s">
        <v>40</v>
      </c>
      <c r="AX136" s="13" t="s">
        <v>78</v>
      </c>
      <c r="AY136" s="238" t="s">
        <v>270</v>
      </c>
    </row>
    <row r="137" spans="2:51" s="14" customFormat="1" ht="13.5">
      <c r="B137" s="239"/>
      <c r="C137" s="240"/>
      <c r="D137" s="219" t="s">
        <v>278</v>
      </c>
      <c r="E137" s="241" t="s">
        <v>76</v>
      </c>
      <c r="F137" s="242" t="s">
        <v>281</v>
      </c>
      <c r="G137" s="240"/>
      <c r="H137" s="243">
        <v>42</v>
      </c>
      <c r="I137" s="244"/>
      <c r="J137" s="240"/>
      <c r="K137" s="240"/>
      <c r="L137" s="245"/>
      <c r="M137" s="246"/>
      <c r="N137" s="247"/>
      <c r="O137" s="247"/>
      <c r="P137" s="247"/>
      <c r="Q137" s="247"/>
      <c r="R137" s="247"/>
      <c r="S137" s="247"/>
      <c r="T137" s="248"/>
      <c r="AT137" s="249" t="s">
        <v>278</v>
      </c>
      <c r="AU137" s="249" t="s">
        <v>87</v>
      </c>
      <c r="AV137" s="14" t="s">
        <v>276</v>
      </c>
      <c r="AW137" s="14" t="s">
        <v>40</v>
      </c>
      <c r="AX137" s="14" t="s">
        <v>85</v>
      </c>
      <c r="AY137" s="249" t="s">
        <v>270</v>
      </c>
    </row>
    <row r="138" spans="2:65" s="1" customFormat="1" ht="25.5" customHeight="1">
      <c r="B138" s="41"/>
      <c r="C138" s="205" t="s">
        <v>325</v>
      </c>
      <c r="D138" s="205" t="s">
        <v>272</v>
      </c>
      <c r="E138" s="206" t="s">
        <v>326</v>
      </c>
      <c r="F138" s="207" t="s">
        <v>327</v>
      </c>
      <c r="G138" s="208" t="s">
        <v>164</v>
      </c>
      <c r="H138" s="209">
        <v>3.6</v>
      </c>
      <c r="I138" s="210"/>
      <c r="J138" s="211">
        <f>ROUND(I138*H138,2)</f>
        <v>0</v>
      </c>
      <c r="K138" s="207" t="s">
        <v>275</v>
      </c>
      <c r="L138" s="61"/>
      <c r="M138" s="212" t="s">
        <v>76</v>
      </c>
      <c r="N138" s="213" t="s">
        <v>48</v>
      </c>
      <c r="O138" s="42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AR138" s="24" t="s">
        <v>276</v>
      </c>
      <c r="AT138" s="24" t="s">
        <v>272</v>
      </c>
      <c r="AU138" s="24" t="s">
        <v>87</v>
      </c>
      <c r="AY138" s="24" t="s">
        <v>270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24" t="s">
        <v>85</v>
      </c>
      <c r="BK138" s="216">
        <f>ROUND(I138*H138,2)</f>
        <v>0</v>
      </c>
      <c r="BL138" s="24" t="s">
        <v>276</v>
      </c>
      <c r="BM138" s="24" t="s">
        <v>328</v>
      </c>
    </row>
    <row r="139" spans="2:51" s="12" customFormat="1" ht="13.5">
      <c r="B139" s="217"/>
      <c r="C139" s="218"/>
      <c r="D139" s="219" t="s">
        <v>278</v>
      </c>
      <c r="E139" s="220" t="s">
        <v>76</v>
      </c>
      <c r="F139" s="221" t="s">
        <v>329</v>
      </c>
      <c r="G139" s="218"/>
      <c r="H139" s="220" t="s">
        <v>76</v>
      </c>
      <c r="I139" s="222"/>
      <c r="J139" s="218"/>
      <c r="K139" s="218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278</v>
      </c>
      <c r="AU139" s="227" t="s">
        <v>87</v>
      </c>
      <c r="AV139" s="12" t="s">
        <v>85</v>
      </c>
      <c r="AW139" s="12" t="s">
        <v>40</v>
      </c>
      <c r="AX139" s="12" t="s">
        <v>78</v>
      </c>
      <c r="AY139" s="227" t="s">
        <v>270</v>
      </c>
    </row>
    <row r="140" spans="2:51" s="13" customFormat="1" ht="13.5">
      <c r="B140" s="228"/>
      <c r="C140" s="229"/>
      <c r="D140" s="219" t="s">
        <v>278</v>
      </c>
      <c r="E140" s="230" t="s">
        <v>165</v>
      </c>
      <c r="F140" s="231" t="s">
        <v>330</v>
      </c>
      <c r="G140" s="229"/>
      <c r="H140" s="232">
        <v>3.6</v>
      </c>
      <c r="I140" s="233"/>
      <c r="J140" s="229"/>
      <c r="K140" s="229"/>
      <c r="L140" s="234"/>
      <c r="M140" s="235"/>
      <c r="N140" s="236"/>
      <c r="O140" s="236"/>
      <c r="P140" s="236"/>
      <c r="Q140" s="236"/>
      <c r="R140" s="236"/>
      <c r="S140" s="236"/>
      <c r="T140" s="237"/>
      <c r="AT140" s="238" t="s">
        <v>278</v>
      </c>
      <c r="AU140" s="238" t="s">
        <v>87</v>
      </c>
      <c r="AV140" s="13" t="s">
        <v>87</v>
      </c>
      <c r="AW140" s="13" t="s">
        <v>40</v>
      </c>
      <c r="AX140" s="13" t="s">
        <v>78</v>
      </c>
      <c r="AY140" s="238" t="s">
        <v>270</v>
      </c>
    </row>
    <row r="141" spans="2:51" s="14" customFormat="1" ht="13.5">
      <c r="B141" s="239"/>
      <c r="C141" s="240"/>
      <c r="D141" s="219" t="s">
        <v>278</v>
      </c>
      <c r="E141" s="241" t="s">
        <v>76</v>
      </c>
      <c r="F141" s="242" t="s">
        <v>281</v>
      </c>
      <c r="G141" s="240"/>
      <c r="H141" s="243">
        <v>3.6</v>
      </c>
      <c r="I141" s="244"/>
      <c r="J141" s="240"/>
      <c r="K141" s="240"/>
      <c r="L141" s="245"/>
      <c r="M141" s="246"/>
      <c r="N141" s="247"/>
      <c r="O141" s="247"/>
      <c r="P141" s="247"/>
      <c r="Q141" s="247"/>
      <c r="R141" s="247"/>
      <c r="S141" s="247"/>
      <c r="T141" s="248"/>
      <c r="AT141" s="249" t="s">
        <v>278</v>
      </c>
      <c r="AU141" s="249" t="s">
        <v>87</v>
      </c>
      <c r="AV141" s="14" t="s">
        <v>276</v>
      </c>
      <c r="AW141" s="14" t="s">
        <v>40</v>
      </c>
      <c r="AX141" s="14" t="s">
        <v>85</v>
      </c>
      <c r="AY141" s="249" t="s">
        <v>270</v>
      </c>
    </row>
    <row r="142" spans="2:65" s="1" customFormat="1" ht="38.25" customHeight="1">
      <c r="B142" s="41"/>
      <c r="C142" s="205" t="s">
        <v>331</v>
      </c>
      <c r="D142" s="205" t="s">
        <v>272</v>
      </c>
      <c r="E142" s="206" t="s">
        <v>332</v>
      </c>
      <c r="F142" s="207" t="s">
        <v>333</v>
      </c>
      <c r="G142" s="208" t="s">
        <v>164</v>
      </c>
      <c r="H142" s="209">
        <v>3.15</v>
      </c>
      <c r="I142" s="210"/>
      <c r="J142" s="211">
        <f>ROUND(I142*H142,2)</f>
        <v>0</v>
      </c>
      <c r="K142" s="207" t="s">
        <v>275</v>
      </c>
      <c r="L142" s="61"/>
      <c r="M142" s="212" t="s">
        <v>76</v>
      </c>
      <c r="N142" s="213" t="s">
        <v>48</v>
      </c>
      <c r="O142" s="42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AR142" s="24" t="s">
        <v>276</v>
      </c>
      <c r="AT142" s="24" t="s">
        <v>272</v>
      </c>
      <c r="AU142" s="24" t="s">
        <v>87</v>
      </c>
      <c r="AY142" s="24" t="s">
        <v>270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24" t="s">
        <v>85</v>
      </c>
      <c r="BK142" s="216">
        <f>ROUND(I142*H142,2)</f>
        <v>0</v>
      </c>
      <c r="BL142" s="24" t="s">
        <v>276</v>
      </c>
      <c r="BM142" s="24" t="s">
        <v>334</v>
      </c>
    </row>
    <row r="143" spans="2:51" s="12" customFormat="1" ht="13.5">
      <c r="B143" s="217"/>
      <c r="C143" s="218"/>
      <c r="D143" s="219" t="s">
        <v>278</v>
      </c>
      <c r="E143" s="220" t="s">
        <v>76</v>
      </c>
      <c r="F143" s="221" t="s">
        <v>335</v>
      </c>
      <c r="G143" s="218"/>
      <c r="H143" s="220" t="s">
        <v>76</v>
      </c>
      <c r="I143" s="222"/>
      <c r="J143" s="218"/>
      <c r="K143" s="218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278</v>
      </c>
      <c r="AU143" s="227" t="s">
        <v>87</v>
      </c>
      <c r="AV143" s="12" t="s">
        <v>85</v>
      </c>
      <c r="AW143" s="12" t="s">
        <v>40</v>
      </c>
      <c r="AX143" s="12" t="s">
        <v>78</v>
      </c>
      <c r="AY143" s="227" t="s">
        <v>270</v>
      </c>
    </row>
    <row r="144" spans="2:51" s="13" customFormat="1" ht="13.5">
      <c r="B144" s="228"/>
      <c r="C144" s="229"/>
      <c r="D144" s="219" t="s">
        <v>278</v>
      </c>
      <c r="E144" s="230" t="s">
        <v>168</v>
      </c>
      <c r="F144" s="231" t="s">
        <v>336</v>
      </c>
      <c r="G144" s="229"/>
      <c r="H144" s="232">
        <v>3.15</v>
      </c>
      <c r="I144" s="233"/>
      <c r="J144" s="229"/>
      <c r="K144" s="229"/>
      <c r="L144" s="234"/>
      <c r="M144" s="235"/>
      <c r="N144" s="236"/>
      <c r="O144" s="236"/>
      <c r="P144" s="236"/>
      <c r="Q144" s="236"/>
      <c r="R144" s="236"/>
      <c r="S144" s="236"/>
      <c r="T144" s="237"/>
      <c r="AT144" s="238" t="s">
        <v>278</v>
      </c>
      <c r="AU144" s="238" t="s">
        <v>87</v>
      </c>
      <c r="AV144" s="13" t="s">
        <v>87</v>
      </c>
      <c r="AW144" s="13" t="s">
        <v>40</v>
      </c>
      <c r="AX144" s="13" t="s">
        <v>78</v>
      </c>
      <c r="AY144" s="238" t="s">
        <v>270</v>
      </c>
    </row>
    <row r="145" spans="2:51" s="14" customFormat="1" ht="13.5">
      <c r="B145" s="239"/>
      <c r="C145" s="240"/>
      <c r="D145" s="219" t="s">
        <v>278</v>
      </c>
      <c r="E145" s="241" t="s">
        <v>76</v>
      </c>
      <c r="F145" s="242" t="s">
        <v>281</v>
      </c>
      <c r="G145" s="240"/>
      <c r="H145" s="243">
        <v>3.15</v>
      </c>
      <c r="I145" s="244"/>
      <c r="J145" s="240"/>
      <c r="K145" s="240"/>
      <c r="L145" s="245"/>
      <c r="M145" s="246"/>
      <c r="N145" s="247"/>
      <c r="O145" s="247"/>
      <c r="P145" s="247"/>
      <c r="Q145" s="247"/>
      <c r="R145" s="247"/>
      <c r="S145" s="247"/>
      <c r="T145" s="248"/>
      <c r="AT145" s="249" t="s">
        <v>278</v>
      </c>
      <c r="AU145" s="249" t="s">
        <v>87</v>
      </c>
      <c r="AV145" s="14" t="s">
        <v>276</v>
      </c>
      <c r="AW145" s="14" t="s">
        <v>40</v>
      </c>
      <c r="AX145" s="14" t="s">
        <v>85</v>
      </c>
      <c r="AY145" s="249" t="s">
        <v>270</v>
      </c>
    </row>
    <row r="146" spans="2:65" s="1" customFormat="1" ht="16.5" customHeight="1">
      <c r="B146" s="41"/>
      <c r="C146" s="250" t="s">
        <v>337</v>
      </c>
      <c r="D146" s="250" t="s">
        <v>338</v>
      </c>
      <c r="E146" s="251" t="s">
        <v>339</v>
      </c>
      <c r="F146" s="252" t="s">
        <v>340</v>
      </c>
      <c r="G146" s="253" t="s">
        <v>317</v>
      </c>
      <c r="H146" s="254">
        <v>13.5</v>
      </c>
      <c r="I146" s="255"/>
      <c r="J146" s="256">
        <f>ROUND(I146*H146,2)</f>
        <v>0</v>
      </c>
      <c r="K146" s="252" t="s">
        <v>275</v>
      </c>
      <c r="L146" s="257"/>
      <c r="M146" s="258" t="s">
        <v>76</v>
      </c>
      <c r="N146" s="259" t="s">
        <v>48</v>
      </c>
      <c r="O146" s="42"/>
      <c r="P146" s="214">
        <f>O146*H146</f>
        <v>0</v>
      </c>
      <c r="Q146" s="214">
        <v>1</v>
      </c>
      <c r="R146" s="214">
        <f>Q146*H146</f>
        <v>13.5</v>
      </c>
      <c r="S146" s="214">
        <v>0</v>
      </c>
      <c r="T146" s="215">
        <f>S146*H146</f>
        <v>0</v>
      </c>
      <c r="AR146" s="24" t="s">
        <v>139</v>
      </c>
      <c r="AT146" s="24" t="s">
        <v>338</v>
      </c>
      <c r="AU146" s="24" t="s">
        <v>87</v>
      </c>
      <c r="AY146" s="24" t="s">
        <v>270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24" t="s">
        <v>85</v>
      </c>
      <c r="BK146" s="216">
        <f>ROUND(I146*H146,2)</f>
        <v>0</v>
      </c>
      <c r="BL146" s="24" t="s">
        <v>276</v>
      </c>
      <c r="BM146" s="24" t="s">
        <v>341</v>
      </c>
    </row>
    <row r="147" spans="2:51" s="12" customFormat="1" ht="13.5">
      <c r="B147" s="217"/>
      <c r="C147" s="218"/>
      <c r="D147" s="219" t="s">
        <v>278</v>
      </c>
      <c r="E147" s="220" t="s">
        <v>76</v>
      </c>
      <c r="F147" s="221" t="s">
        <v>342</v>
      </c>
      <c r="G147" s="218"/>
      <c r="H147" s="220" t="s">
        <v>76</v>
      </c>
      <c r="I147" s="222"/>
      <c r="J147" s="218"/>
      <c r="K147" s="218"/>
      <c r="L147" s="223"/>
      <c r="M147" s="224"/>
      <c r="N147" s="225"/>
      <c r="O147" s="225"/>
      <c r="P147" s="225"/>
      <c r="Q147" s="225"/>
      <c r="R147" s="225"/>
      <c r="S147" s="225"/>
      <c r="T147" s="226"/>
      <c r="AT147" s="227" t="s">
        <v>278</v>
      </c>
      <c r="AU147" s="227" t="s">
        <v>87</v>
      </c>
      <c r="AV147" s="12" t="s">
        <v>85</v>
      </c>
      <c r="AW147" s="12" t="s">
        <v>40</v>
      </c>
      <c r="AX147" s="12" t="s">
        <v>78</v>
      </c>
      <c r="AY147" s="227" t="s">
        <v>270</v>
      </c>
    </row>
    <row r="148" spans="2:51" s="13" customFormat="1" ht="13.5">
      <c r="B148" s="228"/>
      <c r="C148" s="229"/>
      <c r="D148" s="219" t="s">
        <v>278</v>
      </c>
      <c r="E148" s="230" t="s">
        <v>76</v>
      </c>
      <c r="F148" s="231" t="s">
        <v>343</v>
      </c>
      <c r="G148" s="229"/>
      <c r="H148" s="232">
        <v>13.5</v>
      </c>
      <c r="I148" s="233"/>
      <c r="J148" s="229"/>
      <c r="K148" s="229"/>
      <c r="L148" s="234"/>
      <c r="M148" s="235"/>
      <c r="N148" s="236"/>
      <c r="O148" s="236"/>
      <c r="P148" s="236"/>
      <c r="Q148" s="236"/>
      <c r="R148" s="236"/>
      <c r="S148" s="236"/>
      <c r="T148" s="237"/>
      <c r="AT148" s="238" t="s">
        <v>278</v>
      </c>
      <c r="AU148" s="238" t="s">
        <v>87</v>
      </c>
      <c r="AV148" s="13" t="s">
        <v>87</v>
      </c>
      <c r="AW148" s="13" t="s">
        <v>40</v>
      </c>
      <c r="AX148" s="13" t="s">
        <v>78</v>
      </c>
      <c r="AY148" s="238" t="s">
        <v>270</v>
      </c>
    </row>
    <row r="149" spans="2:51" s="14" customFormat="1" ht="13.5">
      <c r="B149" s="239"/>
      <c r="C149" s="240"/>
      <c r="D149" s="219" t="s">
        <v>278</v>
      </c>
      <c r="E149" s="241" t="s">
        <v>76</v>
      </c>
      <c r="F149" s="242" t="s">
        <v>281</v>
      </c>
      <c r="G149" s="240"/>
      <c r="H149" s="243">
        <v>13.5</v>
      </c>
      <c r="I149" s="244"/>
      <c r="J149" s="240"/>
      <c r="K149" s="240"/>
      <c r="L149" s="245"/>
      <c r="M149" s="246"/>
      <c r="N149" s="247"/>
      <c r="O149" s="247"/>
      <c r="P149" s="247"/>
      <c r="Q149" s="247"/>
      <c r="R149" s="247"/>
      <c r="S149" s="247"/>
      <c r="T149" s="248"/>
      <c r="AT149" s="249" t="s">
        <v>278</v>
      </c>
      <c r="AU149" s="249" t="s">
        <v>87</v>
      </c>
      <c r="AV149" s="14" t="s">
        <v>276</v>
      </c>
      <c r="AW149" s="14" t="s">
        <v>40</v>
      </c>
      <c r="AX149" s="14" t="s">
        <v>85</v>
      </c>
      <c r="AY149" s="249" t="s">
        <v>270</v>
      </c>
    </row>
    <row r="150" spans="2:65" s="1" customFormat="1" ht="25.5" customHeight="1">
      <c r="B150" s="41"/>
      <c r="C150" s="205" t="s">
        <v>10</v>
      </c>
      <c r="D150" s="205" t="s">
        <v>272</v>
      </c>
      <c r="E150" s="206" t="s">
        <v>344</v>
      </c>
      <c r="F150" s="207" t="s">
        <v>345</v>
      </c>
      <c r="G150" s="208" t="s">
        <v>113</v>
      </c>
      <c r="H150" s="209">
        <v>976.87</v>
      </c>
      <c r="I150" s="210"/>
      <c r="J150" s="211">
        <f>ROUND(I150*H150,2)</f>
        <v>0</v>
      </c>
      <c r="K150" s="207" t="s">
        <v>275</v>
      </c>
      <c r="L150" s="61"/>
      <c r="M150" s="212" t="s">
        <v>76</v>
      </c>
      <c r="N150" s="213" t="s">
        <v>48</v>
      </c>
      <c r="O150" s="42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AR150" s="24" t="s">
        <v>276</v>
      </c>
      <c r="AT150" s="24" t="s">
        <v>272</v>
      </c>
      <c r="AU150" s="24" t="s">
        <v>87</v>
      </c>
      <c r="AY150" s="24" t="s">
        <v>270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24" t="s">
        <v>85</v>
      </c>
      <c r="BK150" s="216">
        <f>ROUND(I150*H150,2)</f>
        <v>0</v>
      </c>
      <c r="BL150" s="24" t="s">
        <v>276</v>
      </c>
      <c r="BM150" s="24" t="s">
        <v>346</v>
      </c>
    </row>
    <row r="151" spans="2:51" s="13" customFormat="1" ht="13.5">
      <c r="B151" s="228"/>
      <c r="C151" s="229"/>
      <c r="D151" s="219" t="s">
        <v>278</v>
      </c>
      <c r="E151" s="230" t="s">
        <v>76</v>
      </c>
      <c r="F151" s="231" t="s">
        <v>347</v>
      </c>
      <c r="G151" s="229"/>
      <c r="H151" s="232">
        <v>976.87</v>
      </c>
      <c r="I151" s="233"/>
      <c r="J151" s="229"/>
      <c r="K151" s="229"/>
      <c r="L151" s="234"/>
      <c r="M151" s="235"/>
      <c r="N151" s="236"/>
      <c r="O151" s="236"/>
      <c r="P151" s="236"/>
      <c r="Q151" s="236"/>
      <c r="R151" s="236"/>
      <c r="S151" s="236"/>
      <c r="T151" s="237"/>
      <c r="AT151" s="238" t="s">
        <v>278</v>
      </c>
      <c r="AU151" s="238" t="s">
        <v>87</v>
      </c>
      <c r="AV151" s="13" t="s">
        <v>87</v>
      </c>
      <c r="AW151" s="13" t="s">
        <v>40</v>
      </c>
      <c r="AX151" s="13" t="s">
        <v>78</v>
      </c>
      <c r="AY151" s="238" t="s">
        <v>270</v>
      </c>
    </row>
    <row r="152" spans="2:51" s="14" customFormat="1" ht="13.5">
      <c r="B152" s="239"/>
      <c r="C152" s="240"/>
      <c r="D152" s="219" t="s">
        <v>278</v>
      </c>
      <c r="E152" s="241" t="s">
        <v>76</v>
      </c>
      <c r="F152" s="242" t="s">
        <v>281</v>
      </c>
      <c r="G152" s="240"/>
      <c r="H152" s="243">
        <v>976.87</v>
      </c>
      <c r="I152" s="244"/>
      <c r="J152" s="240"/>
      <c r="K152" s="240"/>
      <c r="L152" s="245"/>
      <c r="M152" s="246"/>
      <c r="N152" s="247"/>
      <c r="O152" s="247"/>
      <c r="P152" s="247"/>
      <c r="Q152" s="247"/>
      <c r="R152" s="247"/>
      <c r="S152" s="247"/>
      <c r="T152" s="248"/>
      <c r="AT152" s="249" t="s">
        <v>278</v>
      </c>
      <c r="AU152" s="249" t="s">
        <v>87</v>
      </c>
      <c r="AV152" s="14" t="s">
        <v>276</v>
      </c>
      <c r="AW152" s="14" t="s">
        <v>40</v>
      </c>
      <c r="AX152" s="14" t="s">
        <v>85</v>
      </c>
      <c r="AY152" s="249" t="s">
        <v>270</v>
      </c>
    </row>
    <row r="153" spans="2:63" s="11" customFormat="1" ht="22.35" customHeight="1">
      <c r="B153" s="189"/>
      <c r="C153" s="190"/>
      <c r="D153" s="191" t="s">
        <v>77</v>
      </c>
      <c r="E153" s="203" t="s">
        <v>320</v>
      </c>
      <c r="F153" s="203" t="s">
        <v>348</v>
      </c>
      <c r="G153" s="190"/>
      <c r="H153" s="190"/>
      <c r="I153" s="193"/>
      <c r="J153" s="204">
        <f>BK153</f>
        <v>0</v>
      </c>
      <c r="K153" s="190"/>
      <c r="L153" s="195"/>
      <c r="M153" s="196"/>
      <c r="N153" s="197"/>
      <c r="O153" s="197"/>
      <c r="P153" s="198">
        <f>SUM(P154:P176)</f>
        <v>0</v>
      </c>
      <c r="Q153" s="197"/>
      <c r="R153" s="198">
        <f>SUM(R154:R176)</f>
        <v>0.00030000000000000003</v>
      </c>
      <c r="S153" s="197"/>
      <c r="T153" s="199">
        <f>SUM(T154:T176)</f>
        <v>0</v>
      </c>
      <c r="AR153" s="200" t="s">
        <v>85</v>
      </c>
      <c r="AT153" s="201" t="s">
        <v>77</v>
      </c>
      <c r="AU153" s="201" t="s">
        <v>87</v>
      </c>
      <c r="AY153" s="200" t="s">
        <v>270</v>
      </c>
      <c r="BK153" s="202">
        <f>SUM(BK154:BK176)</f>
        <v>0</v>
      </c>
    </row>
    <row r="154" spans="2:65" s="1" customFormat="1" ht="25.5" customHeight="1">
      <c r="B154" s="41"/>
      <c r="C154" s="205" t="s">
        <v>349</v>
      </c>
      <c r="D154" s="205" t="s">
        <v>272</v>
      </c>
      <c r="E154" s="206" t="s">
        <v>350</v>
      </c>
      <c r="F154" s="207" t="s">
        <v>351</v>
      </c>
      <c r="G154" s="208" t="s">
        <v>113</v>
      </c>
      <c r="H154" s="209">
        <v>35</v>
      </c>
      <c r="I154" s="210"/>
      <c r="J154" s="211">
        <f>ROUND(I154*H154,2)</f>
        <v>0</v>
      </c>
      <c r="K154" s="207" t="s">
        <v>275</v>
      </c>
      <c r="L154" s="61"/>
      <c r="M154" s="212" t="s">
        <v>76</v>
      </c>
      <c r="N154" s="213" t="s">
        <v>48</v>
      </c>
      <c r="O154" s="42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AR154" s="24" t="s">
        <v>276</v>
      </c>
      <c r="AT154" s="24" t="s">
        <v>272</v>
      </c>
      <c r="AU154" s="24" t="s">
        <v>161</v>
      </c>
      <c r="AY154" s="24" t="s">
        <v>270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24" t="s">
        <v>85</v>
      </c>
      <c r="BK154" s="216">
        <f>ROUND(I154*H154,2)</f>
        <v>0</v>
      </c>
      <c r="BL154" s="24" t="s">
        <v>276</v>
      </c>
      <c r="BM154" s="24" t="s">
        <v>352</v>
      </c>
    </row>
    <row r="155" spans="2:51" s="12" customFormat="1" ht="13.5">
      <c r="B155" s="217"/>
      <c r="C155" s="218"/>
      <c r="D155" s="219" t="s">
        <v>278</v>
      </c>
      <c r="E155" s="220" t="s">
        <v>76</v>
      </c>
      <c r="F155" s="221" t="s">
        <v>353</v>
      </c>
      <c r="G155" s="218"/>
      <c r="H155" s="220" t="s">
        <v>76</v>
      </c>
      <c r="I155" s="222"/>
      <c r="J155" s="218"/>
      <c r="K155" s="218"/>
      <c r="L155" s="223"/>
      <c r="M155" s="224"/>
      <c r="N155" s="225"/>
      <c r="O155" s="225"/>
      <c r="P155" s="225"/>
      <c r="Q155" s="225"/>
      <c r="R155" s="225"/>
      <c r="S155" s="225"/>
      <c r="T155" s="226"/>
      <c r="AT155" s="227" t="s">
        <v>278</v>
      </c>
      <c r="AU155" s="227" t="s">
        <v>161</v>
      </c>
      <c r="AV155" s="12" t="s">
        <v>85</v>
      </c>
      <c r="AW155" s="12" t="s">
        <v>40</v>
      </c>
      <c r="AX155" s="12" t="s">
        <v>78</v>
      </c>
      <c r="AY155" s="227" t="s">
        <v>270</v>
      </c>
    </row>
    <row r="156" spans="2:51" s="13" customFormat="1" ht="13.5">
      <c r="B156" s="228"/>
      <c r="C156" s="229"/>
      <c r="D156" s="219" t="s">
        <v>278</v>
      </c>
      <c r="E156" s="230" t="s">
        <v>202</v>
      </c>
      <c r="F156" s="231" t="s">
        <v>203</v>
      </c>
      <c r="G156" s="229"/>
      <c r="H156" s="232">
        <v>35</v>
      </c>
      <c r="I156" s="233"/>
      <c r="J156" s="229"/>
      <c r="K156" s="229"/>
      <c r="L156" s="234"/>
      <c r="M156" s="235"/>
      <c r="N156" s="236"/>
      <c r="O156" s="236"/>
      <c r="P156" s="236"/>
      <c r="Q156" s="236"/>
      <c r="R156" s="236"/>
      <c r="S156" s="236"/>
      <c r="T156" s="237"/>
      <c r="AT156" s="238" t="s">
        <v>278</v>
      </c>
      <c r="AU156" s="238" t="s">
        <v>161</v>
      </c>
      <c r="AV156" s="13" t="s">
        <v>87</v>
      </c>
      <c r="AW156" s="13" t="s">
        <v>40</v>
      </c>
      <c r="AX156" s="13" t="s">
        <v>78</v>
      </c>
      <c r="AY156" s="238" t="s">
        <v>270</v>
      </c>
    </row>
    <row r="157" spans="2:51" s="14" customFormat="1" ht="13.5">
      <c r="B157" s="239"/>
      <c r="C157" s="240"/>
      <c r="D157" s="219" t="s">
        <v>278</v>
      </c>
      <c r="E157" s="241" t="s">
        <v>76</v>
      </c>
      <c r="F157" s="242" t="s">
        <v>281</v>
      </c>
      <c r="G157" s="240"/>
      <c r="H157" s="243">
        <v>35</v>
      </c>
      <c r="I157" s="244"/>
      <c r="J157" s="240"/>
      <c r="K157" s="240"/>
      <c r="L157" s="245"/>
      <c r="M157" s="246"/>
      <c r="N157" s="247"/>
      <c r="O157" s="247"/>
      <c r="P157" s="247"/>
      <c r="Q157" s="247"/>
      <c r="R157" s="247"/>
      <c r="S157" s="247"/>
      <c r="T157" s="248"/>
      <c r="AT157" s="249" t="s">
        <v>278</v>
      </c>
      <c r="AU157" s="249" t="s">
        <v>161</v>
      </c>
      <c r="AV157" s="14" t="s">
        <v>276</v>
      </c>
      <c r="AW157" s="14" t="s">
        <v>40</v>
      </c>
      <c r="AX157" s="14" t="s">
        <v>85</v>
      </c>
      <c r="AY157" s="249" t="s">
        <v>270</v>
      </c>
    </row>
    <row r="158" spans="2:65" s="1" customFormat="1" ht="25.5" customHeight="1">
      <c r="B158" s="41"/>
      <c r="C158" s="205" t="s">
        <v>354</v>
      </c>
      <c r="D158" s="205" t="s">
        <v>272</v>
      </c>
      <c r="E158" s="206" t="s">
        <v>355</v>
      </c>
      <c r="F158" s="207" t="s">
        <v>356</v>
      </c>
      <c r="G158" s="208" t="s">
        <v>113</v>
      </c>
      <c r="H158" s="209">
        <v>35</v>
      </c>
      <c r="I158" s="210"/>
      <c r="J158" s="211">
        <f>ROUND(I158*H158,2)</f>
        <v>0</v>
      </c>
      <c r="K158" s="207" t="s">
        <v>275</v>
      </c>
      <c r="L158" s="61"/>
      <c r="M158" s="212" t="s">
        <v>76</v>
      </c>
      <c r="N158" s="213" t="s">
        <v>48</v>
      </c>
      <c r="O158" s="42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AR158" s="24" t="s">
        <v>276</v>
      </c>
      <c r="AT158" s="24" t="s">
        <v>272</v>
      </c>
      <c r="AU158" s="24" t="s">
        <v>161</v>
      </c>
      <c r="AY158" s="24" t="s">
        <v>270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24" t="s">
        <v>85</v>
      </c>
      <c r="BK158" s="216">
        <f>ROUND(I158*H158,2)</f>
        <v>0</v>
      </c>
      <c r="BL158" s="24" t="s">
        <v>276</v>
      </c>
      <c r="BM158" s="24" t="s">
        <v>357</v>
      </c>
    </row>
    <row r="159" spans="2:51" s="13" customFormat="1" ht="13.5">
      <c r="B159" s="228"/>
      <c r="C159" s="229"/>
      <c r="D159" s="219" t="s">
        <v>278</v>
      </c>
      <c r="E159" s="230" t="s">
        <v>76</v>
      </c>
      <c r="F159" s="231" t="s">
        <v>202</v>
      </c>
      <c r="G159" s="229"/>
      <c r="H159" s="232">
        <v>35</v>
      </c>
      <c r="I159" s="233"/>
      <c r="J159" s="229"/>
      <c r="K159" s="229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278</v>
      </c>
      <c r="AU159" s="238" t="s">
        <v>161</v>
      </c>
      <c r="AV159" s="13" t="s">
        <v>87</v>
      </c>
      <c r="AW159" s="13" t="s">
        <v>40</v>
      </c>
      <c r="AX159" s="13" t="s">
        <v>78</v>
      </c>
      <c r="AY159" s="238" t="s">
        <v>270</v>
      </c>
    </row>
    <row r="160" spans="2:51" s="14" customFormat="1" ht="13.5">
      <c r="B160" s="239"/>
      <c r="C160" s="240"/>
      <c r="D160" s="219" t="s">
        <v>278</v>
      </c>
      <c r="E160" s="241" t="s">
        <v>76</v>
      </c>
      <c r="F160" s="242" t="s">
        <v>281</v>
      </c>
      <c r="G160" s="240"/>
      <c r="H160" s="243">
        <v>35</v>
      </c>
      <c r="I160" s="244"/>
      <c r="J160" s="240"/>
      <c r="K160" s="240"/>
      <c r="L160" s="245"/>
      <c r="M160" s="246"/>
      <c r="N160" s="247"/>
      <c r="O160" s="247"/>
      <c r="P160" s="247"/>
      <c r="Q160" s="247"/>
      <c r="R160" s="247"/>
      <c r="S160" s="247"/>
      <c r="T160" s="248"/>
      <c r="AT160" s="249" t="s">
        <v>278</v>
      </c>
      <c r="AU160" s="249" t="s">
        <v>161</v>
      </c>
      <c r="AV160" s="14" t="s">
        <v>276</v>
      </c>
      <c r="AW160" s="14" t="s">
        <v>40</v>
      </c>
      <c r="AX160" s="14" t="s">
        <v>85</v>
      </c>
      <c r="AY160" s="249" t="s">
        <v>270</v>
      </c>
    </row>
    <row r="161" spans="2:65" s="1" customFormat="1" ht="25.5" customHeight="1">
      <c r="B161" s="41"/>
      <c r="C161" s="205" t="s">
        <v>358</v>
      </c>
      <c r="D161" s="205" t="s">
        <v>272</v>
      </c>
      <c r="E161" s="206" t="s">
        <v>359</v>
      </c>
      <c r="F161" s="207" t="s">
        <v>360</v>
      </c>
      <c r="G161" s="208" t="s">
        <v>155</v>
      </c>
      <c r="H161" s="209">
        <v>6</v>
      </c>
      <c r="I161" s="210"/>
      <c r="J161" s="211">
        <f>ROUND(I161*H161,2)</f>
        <v>0</v>
      </c>
      <c r="K161" s="207" t="s">
        <v>275</v>
      </c>
      <c r="L161" s="61"/>
      <c r="M161" s="212" t="s">
        <v>76</v>
      </c>
      <c r="N161" s="213" t="s">
        <v>48</v>
      </c>
      <c r="O161" s="42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AR161" s="24" t="s">
        <v>276</v>
      </c>
      <c r="AT161" s="24" t="s">
        <v>272</v>
      </c>
      <c r="AU161" s="24" t="s">
        <v>161</v>
      </c>
      <c r="AY161" s="24" t="s">
        <v>270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24" t="s">
        <v>85</v>
      </c>
      <c r="BK161" s="216">
        <f>ROUND(I161*H161,2)</f>
        <v>0</v>
      </c>
      <c r="BL161" s="24" t="s">
        <v>276</v>
      </c>
      <c r="BM161" s="24" t="s">
        <v>361</v>
      </c>
    </row>
    <row r="162" spans="2:51" s="12" customFormat="1" ht="13.5">
      <c r="B162" s="217"/>
      <c r="C162" s="218"/>
      <c r="D162" s="219" t="s">
        <v>278</v>
      </c>
      <c r="E162" s="220" t="s">
        <v>76</v>
      </c>
      <c r="F162" s="221" t="s">
        <v>362</v>
      </c>
      <c r="G162" s="218"/>
      <c r="H162" s="220" t="s">
        <v>76</v>
      </c>
      <c r="I162" s="222"/>
      <c r="J162" s="218"/>
      <c r="K162" s="218"/>
      <c r="L162" s="223"/>
      <c r="M162" s="224"/>
      <c r="N162" s="225"/>
      <c r="O162" s="225"/>
      <c r="P162" s="225"/>
      <c r="Q162" s="225"/>
      <c r="R162" s="225"/>
      <c r="S162" s="225"/>
      <c r="T162" s="226"/>
      <c r="AT162" s="227" t="s">
        <v>278</v>
      </c>
      <c r="AU162" s="227" t="s">
        <v>161</v>
      </c>
      <c r="AV162" s="12" t="s">
        <v>85</v>
      </c>
      <c r="AW162" s="12" t="s">
        <v>40</v>
      </c>
      <c r="AX162" s="12" t="s">
        <v>78</v>
      </c>
      <c r="AY162" s="227" t="s">
        <v>270</v>
      </c>
    </row>
    <row r="163" spans="2:51" s="13" customFormat="1" ht="13.5">
      <c r="B163" s="228"/>
      <c r="C163" s="229"/>
      <c r="D163" s="219" t="s">
        <v>278</v>
      </c>
      <c r="E163" s="230" t="s">
        <v>200</v>
      </c>
      <c r="F163" s="231" t="s">
        <v>188</v>
      </c>
      <c r="G163" s="229"/>
      <c r="H163" s="232">
        <v>6</v>
      </c>
      <c r="I163" s="233"/>
      <c r="J163" s="229"/>
      <c r="K163" s="229"/>
      <c r="L163" s="234"/>
      <c r="M163" s="235"/>
      <c r="N163" s="236"/>
      <c r="O163" s="236"/>
      <c r="P163" s="236"/>
      <c r="Q163" s="236"/>
      <c r="R163" s="236"/>
      <c r="S163" s="236"/>
      <c r="T163" s="237"/>
      <c r="AT163" s="238" t="s">
        <v>278</v>
      </c>
      <c r="AU163" s="238" t="s">
        <v>161</v>
      </c>
      <c r="AV163" s="13" t="s">
        <v>87</v>
      </c>
      <c r="AW163" s="13" t="s">
        <v>40</v>
      </c>
      <c r="AX163" s="13" t="s">
        <v>78</v>
      </c>
      <c r="AY163" s="238" t="s">
        <v>270</v>
      </c>
    </row>
    <row r="164" spans="2:51" s="14" customFormat="1" ht="13.5">
      <c r="B164" s="239"/>
      <c r="C164" s="240"/>
      <c r="D164" s="219" t="s">
        <v>278</v>
      </c>
      <c r="E164" s="241" t="s">
        <v>76</v>
      </c>
      <c r="F164" s="242" t="s">
        <v>281</v>
      </c>
      <c r="G164" s="240"/>
      <c r="H164" s="243">
        <v>6</v>
      </c>
      <c r="I164" s="244"/>
      <c r="J164" s="240"/>
      <c r="K164" s="240"/>
      <c r="L164" s="245"/>
      <c r="M164" s="246"/>
      <c r="N164" s="247"/>
      <c r="O164" s="247"/>
      <c r="P164" s="247"/>
      <c r="Q164" s="247"/>
      <c r="R164" s="247"/>
      <c r="S164" s="247"/>
      <c r="T164" s="248"/>
      <c r="AT164" s="249" t="s">
        <v>278</v>
      </c>
      <c r="AU164" s="249" t="s">
        <v>161</v>
      </c>
      <c r="AV164" s="14" t="s">
        <v>276</v>
      </c>
      <c r="AW164" s="14" t="s">
        <v>40</v>
      </c>
      <c r="AX164" s="14" t="s">
        <v>85</v>
      </c>
      <c r="AY164" s="249" t="s">
        <v>270</v>
      </c>
    </row>
    <row r="165" spans="2:65" s="1" customFormat="1" ht="25.5" customHeight="1">
      <c r="B165" s="41"/>
      <c r="C165" s="205" t="s">
        <v>363</v>
      </c>
      <c r="D165" s="205" t="s">
        <v>272</v>
      </c>
      <c r="E165" s="206" t="s">
        <v>364</v>
      </c>
      <c r="F165" s="207" t="s">
        <v>365</v>
      </c>
      <c r="G165" s="208" t="s">
        <v>155</v>
      </c>
      <c r="H165" s="209">
        <v>6</v>
      </c>
      <c r="I165" s="210"/>
      <c r="J165" s="211">
        <f>ROUND(I165*H165,2)</f>
        <v>0</v>
      </c>
      <c r="K165" s="207" t="s">
        <v>275</v>
      </c>
      <c r="L165" s="61"/>
      <c r="M165" s="212" t="s">
        <v>76</v>
      </c>
      <c r="N165" s="213" t="s">
        <v>48</v>
      </c>
      <c r="O165" s="42"/>
      <c r="P165" s="214">
        <f>O165*H165</f>
        <v>0</v>
      </c>
      <c r="Q165" s="214">
        <v>5E-05</v>
      </c>
      <c r="R165" s="214">
        <f>Q165*H165</f>
        <v>0.00030000000000000003</v>
      </c>
      <c r="S165" s="214">
        <v>0</v>
      </c>
      <c r="T165" s="215">
        <f>S165*H165</f>
        <v>0</v>
      </c>
      <c r="AR165" s="24" t="s">
        <v>276</v>
      </c>
      <c r="AT165" s="24" t="s">
        <v>272</v>
      </c>
      <c r="AU165" s="24" t="s">
        <v>161</v>
      </c>
      <c r="AY165" s="24" t="s">
        <v>270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24" t="s">
        <v>85</v>
      </c>
      <c r="BK165" s="216">
        <f>ROUND(I165*H165,2)</f>
        <v>0</v>
      </c>
      <c r="BL165" s="24" t="s">
        <v>276</v>
      </c>
      <c r="BM165" s="24" t="s">
        <v>366</v>
      </c>
    </row>
    <row r="166" spans="2:51" s="13" customFormat="1" ht="13.5">
      <c r="B166" s="228"/>
      <c r="C166" s="229"/>
      <c r="D166" s="219" t="s">
        <v>278</v>
      </c>
      <c r="E166" s="230" t="s">
        <v>76</v>
      </c>
      <c r="F166" s="231" t="s">
        <v>200</v>
      </c>
      <c r="G166" s="229"/>
      <c r="H166" s="232">
        <v>6</v>
      </c>
      <c r="I166" s="233"/>
      <c r="J166" s="229"/>
      <c r="K166" s="229"/>
      <c r="L166" s="234"/>
      <c r="M166" s="235"/>
      <c r="N166" s="236"/>
      <c r="O166" s="236"/>
      <c r="P166" s="236"/>
      <c r="Q166" s="236"/>
      <c r="R166" s="236"/>
      <c r="S166" s="236"/>
      <c r="T166" s="237"/>
      <c r="AT166" s="238" t="s">
        <v>278</v>
      </c>
      <c r="AU166" s="238" t="s">
        <v>161</v>
      </c>
      <c r="AV166" s="13" t="s">
        <v>87</v>
      </c>
      <c r="AW166" s="13" t="s">
        <v>40</v>
      </c>
      <c r="AX166" s="13" t="s">
        <v>78</v>
      </c>
      <c r="AY166" s="238" t="s">
        <v>270</v>
      </c>
    </row>
    <row r="167" spans="2:51" s="14" customFormat="1" ht="13.5">
      <c r="B167" s="239"/>
      <c r="C167" s="240"/>
      <c r="D167" s="219" t="s">
        <v>278</v>
      </c>
      <c r="E167" s="241" t="s">
        <v>76</v>
      </c>
      <c r="F167" s="242" t="s">
        <v>281</v>
      </c>
      <c r="G167" s="240"/>
      <c r="H167" s="243">
        <v>6</v>
      </c>
      <c r="I167" s="244"/>
      <c r="J167" s="240"/>
      <c r="K167" s="240"/>
      <c r="L167" s="245"/>
      <c r="M167" s="246"/>
      <c r="N167" s="247"/>
      <c r="O167" s="247"/>
      <c r="P167" s="247"/>
      <c r="Q167" s="247"/>
      <c r="R167" s="247"/>
      <c r="S167" s="247"/>
      <c r="T167" s="248"/>
      <c r="AT167" s="249" t="s">
        <v>278</v>
      </c>
      <c r="AU167" s="249" t="s">
        <v>161</v>
      </c>
      <c r="AV167" s="14" t="s">
        <v>276</v>
      </c>
      <c r="AW167" s="14" t="s">
        <v>40</v>
      </c>
      <c r="AX167" s="14" t="s">
        <v>85</v>
      </c>
      <c r="AY167" s="249" t="s">
        <v>270</v>
      </c>
    </row>
    <row r="168" spans="2:65" s="1" customFormat="1" ht="38.25" customHeight="1">
      <c r="B168" s="41"/>
      <c r="C168" s="205" t="s">
        <v>367</v>
      </c>
      <c r="D168" s="205" t="s">
        <v>272</v>
      </c>
      <c r="E168" s="206" t="s">
        <v>368</v>
      </c>
      <c r="F168" s="207" t="s">
        <v>369</v>
      </c>
      <c r="G168" s="208" t="s">
        <v>155</v>
      </c>
      <c r="H168" s="209">
        <v>6</v>
      </c>
      <c r="I168" s="210"/>
      <c r="J168" s="211">
        <f>ROUND(I168*H168,2)</f>
        <v>0</v>
      </c>
      <c r="K168" s="207" t="s">
        <v>275</v>
      </c>
      <c r="L168" s="61"/>
      <c r="M168" s="212" t="s">
        <v>76</v>
      </c>
      <c r="N168" s="213" t="s">
        <v>48</v>
      </c>
      <c r="O168" s="42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AR168" s="24" t="s">
        <v>276</v>
      </c>
      <c r="AT168" s="24" t="s">
        <v>272</v>
      </c>
      <c r="AU168" s="24" t="s">
        <v>161</v>
      </c>
      <c r="AY168" s="24" t="s">
        <v>270</v>
      </c>
      <c r="BE168" s="216">
        <f>IF(N168="základní",J168,0)</f>
        <v>0</v>
      </c>
      <c r="BF168" s="216">
        <f>IF(N168="snížená",J168,0)</f>
        <v>0</v>
      </c>
      <c r="BG168" s="216">
        <f>IF(N168="zákl. přenesená",J168,0)</f>
        <v>0</v>
      </c>
      <c r="BH168" s="216">
        <f>IF(N168="sníž. přenesená",J168,0)</f>
        <v>0</v>
      </c>
      <c r="BI168" s="216">
        <f>IF(N168="nulová",J168,0)</f>
        <v>0</v>
      </c>
      <c r="BJ168" s="24" t="s">
        <v>85</v>
      </c>
      <c r="BK168" s="216">
        <f>ROUND(I168*H168,2)</f>
        <v>0</v>
      </c>
      <c r="BL168" s="24" t="s">
        <v>276</v>
      </c>
      <c r="BM168" s="24" t="s">
        <v>370</v>
      </c>
    </row>
    <row r="169" spans="2:51" s="13" customFormat="1" ht="13.5">
      <c r="B169" s="228"/>
      <c r="C169" s="229"/>
      <c r="D169" s="219" t="s">
        <v>278</v>
      </c>
      <c r="E169" s="230" t="s">
        <v>76</v>
      </c>
      <c r="F169" s="231" t="s">
        <v>200</v>
      </c>
      <c r="G169" s="229"/>
      <c r="H169" s="232">
        <v>6</v>
      </c>
      <c r="I169" s="233"/>
      <c r="J169" s="229"/>
      <c r="K169" s="229"/>
      <c r="L169" s="234"/>
      <c r="M169" s="235"/>
      <c r="N169" s="236"/>
      <c r="O169" s="236"/>
      <c r="P169" s="236"/>
      <c r="Q169" s="236"/>
      <c r="R169" s="236"/>
      <c r="S169" s="236"/>
      <c r="T169" s="237"/>
      <c r="AT169" s="238" t="s">
        <v>278</v>
      </c>
      <c r="AU169" s="238" t="s">
        <v>161</v>
      </c>
      <c r="AV169" s="13" t="s">
        <v>87</v>
      </c>
      <c r="AW169" s="13" t="s">
        <v>40</v>
      </c>
      <c r="AX169" s="13" t="s">
        <v>78</v>
      </c>
      <c r="AY169" s="238" t="s">
        <v>270</v>
      </c>
    </row>
    <row r="170" spans="2:51" s="14" customFormat="1" ht="13.5">
      <c r="B170" s="239"/>
      <c r="C170" s="240"/>
      <c r="D170" s="219" t="s">
        <v>278</v>
      </c>
      <c r="E170" s="241" t="s">
        <v>76</v>
      </c>
      <c r="F170" s="242" t="s">
        <v>281</v>
      </c>
      <c r="G170" s="240"/>
      <c r="H170" s="243">
        <v>6</v>
      </c>
      <c r="I170" s="244"/>
      <c r="J170" s="240"/>
      <c r="K170" s="240"/>
      <c r="L170" s="245"/>
      <c r="M170" s="246"/>
      <c r="N170" s="247"/>
      <c r="O170" s="247"/>
      <c r="P170" s="247"/>
      <c r="Q170" s="247"/>
      <c r="R170" s="247"/>
      <c r="S170" s="247"/>
      <c r="T170" s="248"/>
      <c r="AT170" s="249" t="s">
        <v>278</v>
      </c>
      <c r="AU170" s="249" t="s">
        <v>161</v>
      </c>
      <c r="AV170" s="14" t="s">
        <v>276</v>
      </c>
      <c r="AW170" s="14" t="s">
        <v>40</v>
      </c>
      <c r="AX170" s="14" t="s">
        <v>85</v>
      </c>
      <c r="AY170" s="249" t="s">
        <v>270</v>
      </c>
    </row>
    <row r="171" spans="2:65" s="1" customFormat="1" ht="38.25" customHeight="1">
      <c r="B171" s="41"/>
      <c r="C171" s="205" t="s">
        <v>9</v>
      </c>
      <c r="D171" s="205" t="s">
        <v>272</v>
      </c>
      <c r="E171" s="206" t="s">
        <v>371</v>
      </c>
      <c r="F171" s="207" t="s">
        <v>372</v>
      </c>
      <c r="G171" s="208" t="s">
        <v>155</v>
      </c>
      <c r="H171" s="209">
        <v>6</v>
      </c>
      <c r="I171" s="210"/>
      <c r="J171" s="211">
        <f>ROUND(I171*H171,2)</f>
        <v>0</v>
      </c>
      <c r="K171" s="207" t="s">
        <v>275</v>
      </c>
      <c r="L171" s="61"/>
      <c r="M171" s="212" t="s">
        <v>76</v>
      </c>
      <c r="N171" s="213" t="s">
        <v>48</v>
      </c>
      <c r="O171" s="42"/>
      <c r="P171" s="214">
        <f>O171*H171</f>
        <v>0</v>
      </c>
      <c r="Q171" s="214">
        <v>0</v>
      </c>
      <c r="R171" s="214">
        <f>Q171*H171</f>
        <v>0</v>
      </c>
      <c r="S171" s="214">
        <v>0</v>
      </c>
      <c r="T171" s="215">
        <f>S171*H171</f>
        <v>0</v>
      </c>
      <c r="AR171" s="24" t="s">
        <v>276</v>
      </c>
      <c r="AT171" s="24" t="s">
        <v>272</v>
      </c>
      <c r="AU171" s="24" t="s">
        <v>161</v>
      </c>
      <c r="AY171" s="24" t="s">
        <v>270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24" t="s">
        <v>85</v>
      </c>
      <c r="BK171" s="216">
        <f>ROUND(I171*H171,2)</f>
        <v>0</v>
      </c>
      <c r="BL171" s="24" t="s">
        <v>276</v>
      </c>
      <c r="BM171" s="24" t="s">
        <v>373</v>
      </c>
    </row>
    <row r="172" spans="2:51" s="13" customFormat="1" ht="13.5">
      <c r="B172" s="228"/>
      <c r="C172" s="229"/>
      <c r="D172" s="219" t="s">
        <v>278</v>
      </c>
      <c r="E172" s="230" t="s">
        <v>76</v>
      </c>
      <c r="F172" s="231" t="s">
        <v>200</v>
      </c>
      <c r="G172" s="229"/>
      <c r="H172" s="232">
        <v>6</v>
      </c>
      <c r="I172" s="233"/>
      <c r="J172" s="229"/>
      <c r="K172" s="229"/>
      <c r="L172" s="234"/>
      <c r="M172" s="235"/>
      <c r="N172" s="236"/>
      <c r="O172" s="236"/>
      <c r="P172" s="236"/>
      <c r="Q172" s="236"/>
      <c r="R172" s="236"/>
      <c r="S172" s="236"/>
      <c r="T172" s="237"/>
      <c r="AT172" s="238" t="s">
        <v>278</v>
      </c>
      <c r="AU172" s="238" t="s">
        <v>161</v>
      </c>
      <c r="AV172" s="13" t="s">
        <v>87</v>
      </c>
      <c r="AW172" s="13" t="s">
        <v>40</v>
      </c>
      <c r="AX172" s="13" t="s">
        <v>78</v>
      </c>
      <c r="AY172" s="238" t="s">
        <v>270</v>
      </c>
    </row>
    <row r="173" spans="2:51" s="14" customFormat="1" ht="13.5">
      <c r="B173" s="239"/>
      <c r="C173" s="240"/>
      <c r="D173" s="219" t="s">
        <v>278</v>
      </c>
      <c r="E173" s="241" t="s">
        <v>76</v>
      </c>
      <c r="F173" s="242" t="s">
        <v>281</v>
      </c>
      <c r="G173" s="240"/>
      <c r="H173" s="243">
        <v>6</v>
      </c>
      <c r="I173" s="244"/>
      <c r="J173" s="240"/>
      <c r="K173" s="240"/>
      <c r="L173" s="245"/>
      <c r="M173" s="246"/>
      <c r="N173" s="247"/>
      <c r="O173" s="247"/>
      <c r="P173" s="247"/>
      <c r="Q173" s="247"/>
      <c r="R173" s="247"/>
      <c r="S173" s="247"/>
      <c r="T173" s="248"/>
      <c r="AT173" s="249" t="s">
        <v>278</v>
      </c>
      <c r="AU173" s="249" t="s">
        <v>161</v>
      </c>
      <c r="AV173" s="14" t="s">
        <v>276</v>
      </c>
      <c r="AW173" s="14" t="s">
        <v>40</v>
      </c>
      <c r="AX173" s="14" t="s">
        <v>85</v>
      </c>
      <c r="AY173" s="249" t="s">
        <v>270</v>
      </c>
    </row>
    <row r="174" spans="2:65" s="1" customFormat="1" ht="25.5" customHeight="1">
      <c r="B174" s="41"/>
      <c r="C174" s="205" t="s">
        <v>374</v>
      </c>
      <c r="D174" s="205" t="s">
        <v>272</v>
      </c>
      <c r="E174" s="206" t="s">
        <v>375</v>
      </c>
      <c r="F174" s="207" t="s">
        <v>376</v>
      </c>
      <c r="G174" s="208" t="s">
        <v>155</v>
      </c>
      <c r="H174" s="209">
        <v>6</v>
      </c>
      <c r="I174" s="210"/>
      <c r="J174" s="211">
        <f>ROUND(I174*H174,2)</f>
        <v>0</v>
      </c>
      <c r="K174" s="207" t="s">
        <v>275</v>
      </c>
      <c r="L174" s="61"/>
      <c r="M174" s="212" t="s">
        <v>76</v>
      </c>
      <c r="N174" s="213" t="s">
        <v>48</v>
      </c>
      <c r="O174" s="42"/>
      <c r="P174" s="214">
        <f>O174*H174</f>
        <v>0</v>
      </c>
      <c r="Q174" s="214">
        <v>0</v>
      </c>
      <c r="R174" s="214">
        <f>Q174*H174</f>
        <v>0</v>
      </c>
      <c r="S174" s="214">
        <v>0</v>
      </c>
      <c r="T174" s="215">
        <f>S174*H174</f>
        <v>0</v>
      </c>
      <c r="AR174" s="24" t="s">
        <v>276</v>
      </c>
      <c r="AT174" s="24" t="s">
        <v>272</v>
      </c>
      <c r="AU174" s="24" t="s">
        <v>161</v>
      </c>
      <c r="AY174" s="24" t="s">
        <v>270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24" t="s">
        <v>85</v>
      </c>
      <c r="BK174" s="216">
        <f>ROUND(I174*H174,2)</f>
        <v>0</v>
      </c>
      <c r="BL174" s="24" t="s">
        <v>276</v>
      </c>
      <c r="BM174" s="24" t="s">
        <v>377</v>
      </c>
    </row>
    <row r="175" spans="2:51" s="13" customFormat="1" ht="13.5">
      <c r="B175" s="228"/>
      <c r="C175" s="229"/>
      <c r="D175" s="219" t="s">
        <v>278</v>
      </c>
      <c r="E175" s="230" t="s">
        <v>76</v>
      </c>
      <c r="F175" s="231" t="s">
        <v>200</v>
      </c>
      <c r="G175" s="229"/>
      <c r="H175" s="232">
        <v>6</v>
      </c>
      <c r="I175" s="233"/>
      <c r="J175" s="229"/>
      <c r="K175" s="229"/>
      <c r="L175" s="234"/>
      <c r="M175" s="235"/>
      <c r="N175" s="236"/>
      <c r="O175" s="236"/>
      <c r="P175" s="236"/>
      <c r="Q175" s="236"/>
      <c r="R175" s="236"/>
      <c r="S175" s="236"/>
      <c r="T175" s="237"/>
      <c r="AT175" s="238" t="s">
        <v>278</v>
      </c>
      <c r="AU175" s="238" t="s">
        <v>161</v>
      </c>
      <c r="AV175" s="13" t="s">
        <v>87</v>
      </c>
      <c r="AW175" s="13" t="s">
        <v>40</v>
      </c>
      <c r="AX175" s="13" t="s">
        <v>78</v>
      </c>
      <c r="AY175" s="238" t="s">
        <v>270</v>
      </c>
    </row>
    <row r="176" spans="2:51" s="14" customFormat="1" ht="13.5">
      <c r="B176" s="239"/>
      <c r="C176" s="240"/>
      <c r="D176" s="219" t="s">
        <v>278</v>
      </c>
      <c r="E176" s="241" t="s">
        <v>76</v>
      </c>
      <c r="F176" s="242" t="s">
        <v>281</v>
      </c>
      <c r="G176" s="240"/>
      <c r="H176" s="243">
        <v>6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AT176" s="249" t="s">
        <v>278</v>
      </c>
      <c r="AU176" s="249" t="s">
        <v>161</v>
      </c>
      <c r="AV176" s="14" t="s">
        <v>276</v>
      </c>
      <c r="AW176" s="14" t="s">
        <v>40</v>
      </c>
      <c r="AX176" s="14" t="s">
        <v>85</v>
      </c>
      <c r="AY176" s="249" t="s">
        <v>270</v>
      </c>
    </row>
    <row r="177" spans="2:63" s="11" customFormat="1" ht="22.35" customHeight="1">
      <c r="B177" s="189"/>
      <c r="C177" s="190"/>
      <c r="D177" s="191" t="s">
        <v>77</v>
      </c>
      <c r="E177" s="203" t="s">
        <v>358</v>
      </c>
      <c r="F177" s="203" t="s">
        <v>378</v>
      </c>
      <c r="G177" s="190"/>
      <c r="H177" s="190"/>
      <c r="I177" s="193"/>
      <c r="J177" s="204">
        <f>BK177</f>
        <v>0</v>
      </c>
      <c r="K177" s="190"/>
      <c r="L177" s="195"/>
      <c r="M177" s="196"/>
      <c r="N177" s="197"/>
      <c r="O177" s="197"/>
      <c r="P177" s="198">
        <f>SUM(P178:P294)</f>
        <v>0</v>
      </c>
      <c r="Q177" s="197"/>
      <c r="R177" s="198">
        <f>SUM(R178:R294)</f>
        <v>3.611419</v>
      </c>
      <c r="S177" s="197"/>
      <c r="T177" s="199">
        <f>SUM(T178:T294)</f>
        <v>0</v>
      </c>
      <c r="AR177" s="200" t="s">
        <v>85</v>
      </c>
      <c r="AT177" s="201" t="s">
        <v>77</v>
      </c>
      <c r="AU177" s="201" t="s">
        <v>87</v>
      </c>
      <c r="AY177" s="200" t="s">
        <v>270</v>
      </c>
      <c r="BK177" s="202">
        <f>SUM(BK178:BK294)</f>
        <v>0</v>
      </c>
    </row>
    <row r="178" spans="2:65" s="1" customFormat="1" ht="25.5" customHeight="1">
      <c r="B178" s="41"/>
      <c r="C178" s="205" t="s">
        <v>379</v>
      </c>
      <c r="D178" s="205" t="s">
        <v>272</v>
      </c>
      <c r="E178" s="206" t="s">
        <v>380</v>
      </c>
      <c r="F178" s="207" t="s">
        <v>381</v>
      </c>
      <c r="G178" s="208" t="s">
        <v>164</v>
      </c>
      <c r="H178" s="209">
        <v>49.8</v>
      </c>
      <c r="I178" s="210"/>
      <c r="J178" s="211">
        <f>ROUND(I178*H178,2)</f>
        <v>0</v>
      </c>
      <c r="K178" s="207" t="s">
        <v>275</v>
      </c>
      <c r="L178" s="61"/>
      <c r="M178" s="212" t="s">
        <v>76</v>
      </c>
      <c r="N178" s="213" t="s">
        <v>48</v>
      </c>
      <c r="O178" s="42"/>
      <c r="P178" s="214">
        <f>O178*H178</f>
        <v>0</v>
      </c>
      <c r="Q178" s="214">
        <v>0</v>
      </c>
      <c r="R178" s="214">
        <f>Q178*H178</f>
        <v>0</v>
      </c>
      <c r="S178" s="214">
        <v>0</v>
      </c>
      <c r="T178" s="215">
        <f>S178*H178</f>
        <v>0</v>
      </c>
      <c r="AR178" s="24" t="s">
        <v>276</v>
      </c>
      <c r="AT178" s="24" t="s">
        <v>272</v>
      </c>
      <c r="AU178" s="24" t="s">
        <v>161</v>
      </c>
      <c r="AY178" s="24" t="s">
        <v>270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24" t="s">
        <v>85</v>
      </c>
      <c r="BK178" s="216">
        <f>ROUND(I178*H178,2)</f>
        <v>0</v>
      </c>
      <c r="BL178" s="24" t="s">
        <v>276</v>
      </c>
      <c r="BM178" s="24" t="s">
        <v>382</v>
      </c>
    </row>
    <row r="179" spans="2:51" s="13" customFormat="1" ht="13.5">
      <c r="B179" s="228"/>
      <c r="C179" s="229"/>
      <c r="D179" s="219" t="s">
        <v>278</v>
      </c>
      <c r="E179" s="230" t="s">
        <v>76</v>
      </c>
      <c r="F179" s="231" t="s">
        <v>383</v>
      </c>
      <c r="G179" s="229"/>
      <c r="H179" s="232">
        <v>49.8</v>
      </c>
      <c r="I179" s="233"/>
      <c r="J179" s="229"/>
      <c r="K179" s="229"/>
      <c r="L179" s="234"/>
      <c r="M179" s="235"/>
      <c r="N179" s="236"/>
      <c r="O179" s="236"/>
      <c r="P179" s="236"/>
      <c r="Q179" s="236"/>
      <c r="R179" s="236"/>
      <c r="S179" s="236"/>
      <c r="T179" s="237"/>
      <c r="AT179" s="238" t="s">
        <v>278</v>
      </c>
      <c r="AU179" s="238" t="s">
        <v>161</v>
      </c>
      <c r="AV179" s="13" t="s">
        <v>87</v>
      </c>
      <c r="AW179" s="13" t="s">
        <v>40</v>
      </c>
      <c r="AX179" s="13" t="s">
        <v>78</v>
      </c>
      <c r="AY179" s="238" t="s">
        <v>270</v>
      </c>
    </row>
    <row r="180" spans="2:51" s="14" customFormat="1" ht="13.5">
      <c r="B180" s="239"/>
      <c r="C180" s="240"/>
      <c r="D180" s="219" t="s">
        <v>278</v>
      </c>
      <c r="E180" s="241" t="s">
        <v>76</v>
      </c>
      <c r="F180" s="242" t="s">
        <v>281</v>
      </c>
      <c r="G180" s="240"/>
      <c r="H180" s="243">
        <v>49.8</v>
      </c>
      <c r="I180" s="244"/>
      <c r="J180" s="240"/>
      <c r="K180" s="240"/>
      <c r="L180" s="245"/>
      <c r="M180" s="246"/>
      <c r="N180" s="247"/>
      <c r="O180" s="247"/>
      <c r="P180" s="247"/>
      <c r="Q180" s="247"/>
      <c r="R180" s="247"/>
      <c r="S180" s="247"/>
      <c r="T180" s="248"/>
      <c r="AT180" s="249" t="s">
        <v>278</v>
      </c>
      <c r="AU180" s="249" t="s">
        <v>161</v>
      </c>
      <c r="AV180" s="14" t="s">
        <v>276</v>
      </c>
      <c r="AW180" s="14" t="s">
        <v>40</v>
      </c>
      <c r="AX180" s="14" t="s">
        <v>85</v>
      </c>
      <c r="AY180" s="249" t="s">
        <v>270</v>
      </c>
    </row>
    <row r="181" spans="2:65" s="1" customFormat="1" ht="16.5" customHeight="1">
      <c r="B181" s="41"/>
      <c r="C181" s="205" t="s">
        <v>384</v>
      </c>
      <c r="D181" s="205" t="s">
        <v>272</v>
      </c>
      <c r="E181" s="206" t="s">
        <v>385</v>
      </c>
      <c r="F181" s="207" t="s">
        <v>386</v>
      </c>
      <c r="G181" s="208" t="s">
        <v>164</v>
      </c>
      <c r="H181" s="209">
        <v>49.8</v>
      </c>
      <c r="I181" s="210"/>
      <c r="J181" s="211">
        <f>ROUND(I181*H181,2)</f>
        <v>0</v>
      </c>
      <c r="K181" s="207" t="s">
        <v>275</v>
      </c>
      <c r="L181" s="61"/>
      <c r="M181" s="212" t="s">
        <v>76</v>
      </c>
      <c r="N181" s="213" t="s">
        <v>48</v>
      </c>
      <c r="O181" s="42"/>
      <c r="P181" s="214">
        <f>O181*H181</f>
        <v>0</v>
      </c>
      <c r="Q181" s="214">
        <v>0</v>
      </c>
      <c r="R181" s="214">
        <f>Q181*H181</f>
        <v>0</v>
      </c>
      <c r="S181" s="214">
        <v>0</v>
      </c>
      <c r="T181" s="215">
        <f>S181*H181</f>
        <v>0</v>
      </c>
      <c r="AR181" s="24" t="s">
        <v>276</v>
      </c>
      <c r="AT181" s="24" t="s">
        <v>272</v>
      </c>
      <c r="AU181" s="24" t="s">
        <v>161</v>
      </c>
      <c r="AY181" s="24" t="s">
        <v>270</v>
      </c>
      <c r="BE181" s="216">
        <f>IF(N181="základní",J181,0)</f>
        <v>0</v>
      </c>
      <c r="BF181" s="216">
        <f>IF(N181="snížená",J181,0)</f>
        <v>0</v>
      </c>
      <c r="BG181" s="216">
        <f>IF(N181="zákl. přenesená",J181,0)</f>
        <v>0</v>
      </c>
      <c r="BH181" s="216">
        <f>IF(N181="sníž. přenesená",J181,0)</f>
        <v>0</v>
      </c>
      <c r="BI181" s="216">
        <f>IF(N181="nulová",J181,0)</f>
        <v>0</v>
      </c>
      <c r="BJ181" s="24" t="s">
        <v>85</v>
      </c>
      <c r="BK181" s="216">
        <f>ROUND(I181*H181,2)</f>
        <v>0</v>
      </c>
      <c r="BL181" s="24" t="s">
        <v>276</v>
      </c>
      <c r="BM181" s="24" t="s">
        <v>387</v>
      </c>
    </row>
    <row r="182" spans="2:51" s="13" customFormat="1" ht="13.5">
      <c r="B182" s="228"/>
      <c r="C182" s="229"/>
      <c r="D182" s="219" t="s">
        <v>278</v>
      </c>
      <c r="E182" s="230" t="s">
        <v>76</v>
      </c>
      <c r="F182" s="231" t="s">
        <v>383</v>
      </c>
      <c r="G182" s="229"/>
      <c r="H182" s="232">
        <v>49.8</v>
      </c>
      <c r="I182" s="233"/>
      <c r="J182" s="229"/>
      <c r="K182" s="229"/>
      <c r="L182" s="234"/>
      <c r="M182" s="235"/>
      <c r="N182" s="236"/>
      <c r="O182" s="236"/>
      <c r="P182" s="236"/>
      <c r="Q182" s="236"/>
      <c r="R182" s="236"/>
      <c r="S182" s="236"/>
      <c r="T182" s="237"/>
      <c r="AT182" s="238" t="s">
        <v>278</v>
      </c>
      <c r="AU182" s="238" t="s">
        <v>161</v>
      </c>
      <c r="AV182" s="13" t="s">
        <v>87</v>
      </c>
      <c r="AW182" s="13" t="s">
        <v>40</v>
      </c>
      <c r="AX182" s="13" t="s">
        <v>78</v>
      </c>
      <c r="AY182" s="238" t="s">
        <v>270</v>
      </c>
    </row>
    <row r="183" spans="2:51" s="14" customFormat="1" ht="13.5">
      <c r="B183" s="239"/>
      <c r="C183" s="240"/>
      <c r="D183" s="219" t="s">
        <v>278</v>
      </c>
      <c r="E183" s="241" t="s">
        <v>76</v>
      </c>
      <c r="F183" s="242" t="s">
        <v>281</v>
      </c>
      <c r="G183" s="240"/>
      <c r="H183" s="243">
        <v>49.8</v>
      </c>
      <c r="I183" s="244"/>
      <c r="J183" s="240"/>
      <c r="K183" s="240"/>
      <c r="L183" s="245"/>
      <c r="M183" s="246"/>
      <c r="N183" s="247"/>
      <c r="O183" s="247"/>
      <c r="P183" s="247"/>
      <c r="Q183" s="247"/>
      <c r="R183" s="247"/>
      <c r="S183" s="247"/>
      <c r="T183" s="248"/>
      <c r="AT183" s="249" t="s">
        <v>278</v>
      </c>
      <c r="AU183" s="249" t="s">
        <v>161</v>
      </c>
      <c r="AV183" s="14" t="s">
        <v>276</v>
      </c>
      <c r="AW183" s="14" t="s">
        <v>40</v>
      </c>
      <c r="AX183" s="14" t="s">
        <v>85</v>
      </c>
      <c r="AY183" s="249" t="s">
        <v>270</v>
      </c>
    </row>
    <row r="184" spans="2:65" s="1" customFormat="1" ht="25.5" customHeight="1">
      <c r="B184" s="41"/>
      <c r="C184" s="205" t="s">
        <v>388</v>
      </c>
      <c r="D184" s="205" t="s">
        <v>272</v>
      </c>
      <c r="E184" s="206" t="s">
        <v>389</v>
      </c>
      <c r="F184" s="207" t="s">
        <v>390</v>
      </c>
      <c r="G184" s="208" t="s">
        <v>113</v>
      </c>
      <c r="H184" s="209">
        <v>498</v>
      </c>
      <c r="I184" s="210"/>
      <c r="J184" s="211">
        <f>ROUND(I184*H184,2)</f>
        <v>0</v>
      </c>
      <c r="K184" s="207" t="s">
        <v>275</v>
      </c>
      <c r="L184" s="61"/>
      <c r="M184" s="212" t="s">
        <v>76</v>
      </c>
      <c r="N184" s="213" t="s">
        <v>48</v>
      </c>
      <c r="O184" s="42"/>
      <c r="P184" s="214">
        <f>O184*H184</f>
        <v>0</v>
      </c>
      <c r="Q184" s="214">
        <v>0</v>
      </c>
      <c r="R184" s="214">
        <f>Q184*H184</f>
        <v>0</v>
      </c>
      <c r="S184" s="214">
        <v>0</v>
      </c>
      <c r="T184" s="215">
        <f>S184*H184</f>
        <v>0</v>
      </c>
      <c r="AR184" s="24" t="s">
        <v>276</v>
      </c>
      <c r="AT184" s="24" t="s">
        <v>272</v>
      </c>
      <c r="AU184" s="24" t="s">
        <v>161</v>
      </c>
      <c r="AY184" s="24" t="s">
        <v>270</v>
      </c>
      <c r="BE184" s="216">
        <f>IF(N184="základní",J184,0)</f>
        <v>0</v>
      </c>
      <c r="BF184" s="216">
        <f>IF(N184="snížená",J184,0)</f>
        <v>0</v>
      </c>
      <c r="BG184" s="216">
        <f>IF(N184="zákl. přenesená",J184,0)</f>
        <v>0</v>
      </c>
      <c r="BH184" s="216">
        <f>IF(N184="sníž. přenesená",J184,0)</f>
        <v>0</v>
      </c>
      <c r="BI184" s="216">
        <f>IF(N184="nulová",J184,0)</f>
        <v>0</v>
      </c>
      <c r="BJ184" s="24" t="s">
        <v>85</v>
      </c>
      <c r="BK184" s="216">
        <f>ROUND(I184*H184,2)</f>
        <v>0</v>
      </c>
      <c r="BL184" s="24" t="s">
        <v>276</v>
      </c>
      <c r="BM184" s="24" t="s">
        <v>391</v>
      </c>
    </row>
    <row r="185" spans="2:51" s="12" customFormat="1" ht="13.5">
      <c r="B185" s="217"/>
      <c r="C185" s="218"/>
      <c r="D185" s="219" t="s">
        <v>278</v>
      </c>
      <c r="E185" s="220" t="s">
        <v>76</v>
      </c>
      <c r="F185" s="221" t="s">
        <v>353</v>
      </c>
      <c r="G185" s="218"/>
      <c r="H185" s="220" t="s">
        <v>76</v>
      </c>
      <c r="I185" s="222"/>
      <c r="J185" s="218"/>
      <c r="K185" s="218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278</v>
      </c>
      <c r="AU185" s="227" t="s">
        <v>161</v>
      </c>
      <c r="AV185" s="12" t="s">
        <v>85</v>
      </c>
      <c r="AW185" s="12" t="s">
        <v>40</v>
      </c>
      <c r="AX185" s="12" t="s">
        <v>78</v>
      </c>
      <c r="AY185" s="227" t="s">
        <v>270</v>
      </c>
    </row>
    <row r="186" spans="2:51" s="13" customFormat="1" ht="13.5">
      <c r="B186" s="228"/>
      <c r="C186" s="229"/>
      <c r="D186" s="219" t="s">
        <v>278</v>
      </c>
      <c r="E186" s="230" t="s">
        <v>115</v>
      </c>
      <c r="F186" s="231" t="s">
        <v>117</v>
      </c>
      <c r="G186" s="229"/>
      <c r="H186" s="232">
        <v>498</v>
      </c>
      <c r="I186" s="233"/>
      <c r="J186" s="229"/>
      <c r="K186" s="229"/>
      <c r="L186" s="234"/>
      <c r="M186" s="235"/>
      <c r="N186" s="236"/>
      <c r="O186" s="236"/>
      <c r="P186" s="236"/>
      <c r="Q186" s="236"/>
      <c r="R186" s="236"/>
      <c r="S186" s="236"/>
      <c r="T186" s="237"/>
      <c r="AT186" s="238" t="s">
        <v>278</v>
      </c>
      <c r="AU186" s="238" t="s">
        <v>161</v>
      </c>
      <c r="AV186" s="13" t="s">
        <v>87</v>
      </c>
      <c r="AW186" s="13" t="s">
        <v>40</v>
      </c>
      <c r="AX186" s="13" t="s">
        <v>78</v>
      </c>
      <c r="AY186" s="238" t="s">
        <v>270</v>
      </c>
    </row>
    <row r="187" spans="2:51" s="14" customFormat="1" ht="13.5">
      <c r="B187" s="239"/>
      <c r="C187" s="240"/>
      <c r="D187" s="219" t="s">
        <v>278</v>
      </c>
      <c r="E187" s="241" t="s">
        <v>76</v>
      </c>
      <c r="F187" s="242" t="s">
        <v>281</v>
      </c>
      <c r="G187" s="240"/>
      <c r="H187" s="243">
        <v>498</v>
      </c>
      <c r="I187" s="244"/>
      <c r="J187" s="240"/>
      <c r="K187" s="240"/>
      <c r="L187" s="245"/>
      <c r="M187" s="246"/>
      <c r="N187" s="247"/>
      <c r="O187" s="247"/>
      <c r="P187" s="247"/>
      <c r="Q187" s="247"/>
      <c r="R187" s="247"/>
      <c r="S187" s="247"/>
      <c r="T187" s="248"/>
      <c r="AT187" s="249" t="s">
        <v>278</v>
      </c>
      <c r="AU187" s="249" t="s">
        <v>161</v>
      </c>
      <c r="AV187" s="14" t="s">
        <v>276</v>
      </c>
      <c r="AW187" s="14" t="s">
        <v>40</v>
      </c>
      <c r="AX187" s="14" t="s">
        <v>85</v>
      </c>
      <c r="AY187" s="249" t="s">
        <v>270</v>
      </c>
    </row>
    <row r="188" spans="2:65" s="1" customFormat="1" ht="25.5" customHeight="1">
      <c r="B188" s="41"/>
      <c r="C188" s="205" t="s">
        <v>392</v>
      </c>
      <c r="D188" s="205" t="s">
        <v>272</v>
      </c>
      <c r="E188" s="206" t="s">
        <v>393</v>
      </c>
      <c r="F188" s="207" t="s">
        <v>394</v>
      </c>
      <c r="G188" s="208" t="s">
        <v>113</v>
      </c>
      <c r="H188" s="209">
        <v>498</v>
      </c>
      <c r="I188" s="210"/>
      <c r="J188" s="211">
        <f>ROUND(I188*H188,2)</f>
        <v>0</v>
      </c>
      <c r="K188" s="207" t="s">
        <v>275</v>
      </c>
      <c r="L188" s="61"/>
      <c r="M188" s="212" t="s">
        <v>76</v>
      </c>
      <c r="N188" s="213" t="s">
        <v>48</v>
      </c>
      <c r="O188" s="42"/>
      <c r="P188" s="214">
        <f>O188*H188</f>
        <v>0</v>
      </c>
      <c r="Q188" s="214">
        <v>0</v>
      </c>
      <c r="R188" s="214">
        <f>Q188*H188</f>
        <v>0</v>
      </c>
      <c r="S188" s="214">
        <v>0</v>
      </c>
      <c r="T188" s="215">
        <f>S188*H188</f>
        <v>0</v>
      </c>
      <c r="AR188" s="24" t="s">
        <v>276</v>
      </c>
      <c r="AT188" s="24" t="s">
        <v>272</v>
      </c>
      <c r="AU188" s="24" t="s">
        <v>161</v>
      </c>
      <c r="AY188" s="24" t="s">
        <v>270</v>
      </c>
      <c r="BE188" s="216">
        <f>IF(N188="základní",J188,0)</f>
        <v>0</v>
      </c>
      <c r="BF188" s="216">
        <f>IF(N188="snížená",J188,0)</f>
        <v>0</v>
      </c>
      <c r="BG188" s="216">
        <f>IF(N188="zákl. přenesená",J188,0)</f>
        <v>0</v>
      </c>
      <c r="BH188" s="216">
        <f>IF(N188="sníž. přenesená",J188,0)</f>
        <v>0</v>
      </c>
      <c r="BI188" s="216">
        <f>IF(N188="nulová",J188,0)</f>
        <v>0</v>
      </c>
      <c r="BJ188" s="24" t="s">
        <v>85</v>
      </c>
      <c r="BK188" s="216">
        <f>ROUND(I188*H188,2)</f>
        <v>0</v>
      </c>
      <c r="BL188" s="24" t="s">
        <v>276</v>
      </c>
      <c r="BM188" s="24" t="s">
        <v>395</v>
      </c>
    </row>
    <row r="189" spans="2:51" s="13" customFormat="1" ht="13.5">
      <c r="B189" s="228"/>
      <c r="C189" s="229"/>
      <c r="D189" s="219" t="s">
        <v>278</v>
      </c>
      <c r="E189" s="230" t="s">
        <v>76</v>
      </c>
      <c r="F189" s="231" t="s">
        <v>115</v>
      </c>
      <c r="G189" s="229"/>
      <c r="H189" s="232">
        <v>498</v>
      </c>
      <c r="I189" s="233"/>
      <c r="J189" s="229"/>
      <c r="K189" s="229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278</v>
      </c>
      <c r="AU189" s="238" t="s">
        <v>161</v>
      </c>
      <c r="AV189" s="13" t="s">
        <v>87</v>
      </c>
      <c r="AW189" s="13" t="s">
        <v>40</v>
      </c>
      <c r="AX189" s="13" t="s">
        <v>78</v>
      </c>
      <c r="AY189" s="238" t="s">
        <v>270</v>
      </c>
    </row>
    <row r="190" spans="2:51" s="14" customFormat="1" ht="13.5">
      <c r="B190" s="239"/>
      <c r="C190" s="240"/>
      <c r="D190" s="219" t="s">
        <v>278</v>
      </c>
      <c r="E190" s="241" t="s">
        <v>76</v>
      </c>
      <c r="F190" s="242" t="s">
        <v>281</v>
      </c>
      <c r="G190" s="240"/>
      <c r="H190" s="243">
        <v>498</v>
      </c>
      <c r="I190" s="244"/>
      <c r="J190" s="240"/>
      <c r="K190" s="240"/>
      <c r="L190" s="245"/>
      <c r="M190" s="246"/>
      <c r="N190" s="247"/>
      <c r="O190" s="247"/>
      <c r="P190" s="247"/>
      <c r="Q190" s="247"/>
      <c r="R190" s="247"/>
      <c r="S190" s="247"/>
      <c r="T190" s="248"/>
      <c r="AT190" s="249" t="s">
        <v>278</v>
      </c>
      <c r="AU190" s="249" t="s">
        <v>161</v>
      </c>
      <c r="AV190" s="14" t="s">
        <v>276</v>
      </c>
      <c r="AW190" s="14" t="s">
        <v>40</v>
      </c>
      <c r="AX190" s="14" t="s">
        <v>85</v>
      </c>
      <c r="AY190" s="249" t="s">
        <v>270</v>
      </c>
    </row>
    <row r="191" spans="2:65" s="1" customFormat="1" ht="16.5" customHeight="1">
      <c r="B191" s="41"/>
      <c r="C191" s="250" t="s">
        <v>396</v>
      </c>
      <c r="D191" s="250" t="s">
        <v>338</v>
      </c>
      <c r="E191" s="251" t="s">
        <v>397</v>
      </c>
      <c r="F191" s="252" t="s">
        <v>398</v>
      </c>
      <c r="G191" s="253" t="s">
        <v>399</v>
      </c>
      <c r="H191" s="254">
        <v>7.47</v>
      </c>
      <c r="I191" s="255"/>
      <c r="J191" s="256">
        <f>ROUND(I191*H191,2)</f>
        <v>0</v>
      </c>
      <c r="K191" s="252" t="s">
        <v>275</v>
      </c>
      <c r="L191" s="257"/>
      <c r="M191" s="258" t="s">
        <v>76</v>
      </c>
      <c r="N191" s="259" t="s">
        <v>48</v>
      </c>
      <c r="O191" s="42"/>
      <c r="P191" s="214">
        <f>O191*H191</f>
        <v>0</v>
      </c>
      <c r="Q191" s="214">
        <v>0.001</v>
      </c>
      <c r="R191" s="214">
        <f>Q191*H191</f>
        <v>0.00747</v>
      </c>
      <c r="S191" s="214">
        <v>0</v>
      </c>
      <c r="T191" s="215">
        <f>S191*H191</f>
        <v>0</v>
      </c>
      <c r="AR191" s="24" t="s">
        <v>139</v>
      </c>
      <c r="AT191" s="24" t="s">
        <v>338</v>
      </c>
      <c r="AU191" s="24" t="s">
        <v>161</v>
      </c>
      <c r="AY191" s="24" t="s">
        <v>270</v>
      </c>
      <c r="BE191" s="216">
        <f>IF(N191="základní",J191,0)</f>
        <v>0</v>
      </c>
      <c r="BF191" s="216">
        <f>IF(N191="snížená",J191,0)</f>
        <v>0</v>
      </c>
      <c r="BG191" s="216">
        <f>IF(N191="zákl. přenesená",J191,0)</f>
        <v>0</v>
      </c>
      <c r="BH191" s="216">
        <f>IF(N191="sníž. přenesená",J191,0)</f>
        <v>0</v>
      </c>
      <c r="BI191" s="216">
        <f>IF(N191="nulová",J191,0)</f>
        <v>0</v>
      </c>
      <c r="BJ191" s="24" t="s">
        <v>85</v>
      </c>
      <c r="BK191" s="216">
        <f>ROUND(I191*H191,2)</f>
        <v>0</v>
      </c>
      <c r="BL191" s="24" t="s">
        <v>276</v>
      </c>
      <c r="BM191" s="24" t="s">
        <v>400</v>
      </c>
    </row>
    <row r="192" spans="2:51" s="13" customFormat="1" ht="13.5">
      <c r="B192" s="228"/>
      <c r="C192" s="229"/>
      <c r="D192" s="219" t="s">
        <v>278</v>
      </c>
      <c r="E192" s="230" t="s">
        <v>76</v>
      </c>
      <c r="F192" s="231" t="s">
        <v>115</v>
      </c>
      <c r="G192" s="229"/>
      <c r="H192" s="232">
        <v>498</v>
      </c>
      <c r="I192" s="233"/>
      <c r="J192" s="229"/>
      <c r="K192" s="229"/>
      <c r="L192" s="234"/>
      <c r="M192" s="235"/>
      <c r="N192" s="236"/>
      <c r="O192" s="236"/>
      <c r="P192" s="236"/>
      <c r="Q192" s="236"/>
      <c r="R192" s="236"/>
      <c r="S192" s="236"/>
      <c r="T192" s="237"/>
      <c r="AT192" s="238" t="s">
        <v>278</v>
      </c>
      <c r="AU192" s="238" t="s">
        <v>161</v>
      </c>
      <c r="AV192" s="13" t="s">
        <v>87</v>
      </c>
      <c r="AW192" s="13" t="s">
        <v>40</v>
      </c>
      <c r="AX192" s="13" t="s">
        <v>78</v>
      </c>
      <c r="AY192" s="238" t="s">
        <v>270</v>
      </c>
    </row>
    <row r="193" spans="2:51" s="14" customFormat="1" ht="13.5">
      <c r="B193" s="239"/>
      <c r="C193" s="240"/>
      <c r="D193" s="219" t="s">
        <v>278</v>
      </c>
      <c r="E193" s="241" t="s">
        <v>76</v>
      </c>
      <c r="F193" s="242" t="s">
        <v>281</v>
      </c>
      <c r="G193" s="240"/>
      <c r="H193" s="243">
        <v>498</v>
      </c>
      <c r="I193" s="244"/>
      <c r="J193" s="240"/>
      <c r="K193" s="240"/>
      <c r="L193" s="245"/>
      <c r="M193" s="246"/>
      <c r="N193" s="247"/>
      <c r="O193" s="247"/>
      <c r="P193" s="247"/>
      <c r="Q193" s="247"/>
      <c r="R193" s="247"/>
      <c r="S193" s="247"/>
      <c r="T193" s="248"/>
      <c r="AT193" s="249" t="s">
        <v>278</v>
      </c>
      <c r="AU193" s="249" t="s">
        <v>161</v>
      </c>
      <c r="AV193" s="14" t="s">
        <v>276</v>
      </c>
      <c r="AW193" s="14" t="s">
        <v>40</v>
      </c>
      <c r="AX193" s="14" t="s">
        <v>85</v>
      </c>
      <c r="AY193" s="249" t="s">
        <v>270</v>
      </c>
    </row>
    <row r="194" spans="2:51" s="13" customFormat="1" ht="13.5">
      <c r="B194" s="228"/>
      <c r="C194" s="229"/>
      <c r="D194" s="219" t="s">
        <v>278</v>
      </c>
      <c r="E194" s="229"/>
      <c r="F194" s="231" t="s">
        <v>401</v>
      </c>
      <c r="G194" s="229"/>
      <c r="H194" s="232">
        <v>7.47</v>
      </c>
      <c r="I194" s="233"/>
      <c r="J194" s="229"/>
      <c r="K194" s="229"/>
      <c r="L194" s="234"/>
      <c r="M194" s="235"/>
      <c r="N194" s="236"/>
      <c r="O194" s="236"/>
      <c r="P194" s="236"/>
      <c r="Q194" s="236"/>
      <c r="R194" s="236"/>
      <c r="S194" s="236"/>
      <c r="T194" s="237"/>
      <c r="AT194" s="238" t="s">
        <v>278</v>
      </c>
      <c r="AU194" s="238" t="s">
        <v>161</v>
      </c>
      <c r="AV194" s="13" t="s">
        <v>87</v>
      </c>
      <c r="AW194" s="13" t="s">
        <v>6</v>
      </c>
      <c r="AX194" s="13" t="s">
        <v>85</v>
      </c>
      <c r="AY194" s="238" t="s">
        <v>270</v>
      </c>
    </row>
    <row r="195" spans="2:65" s="1" customFormat="1" ht="38.25" customHeight="1">
      <c r="B195" s="41"/>
      <c r="C195" s="205" t="s">
        <v>402</v>
      </c>
      <c r="D195" s="205" t="s">
        <v>272</v>
      </c>
      <c r="E195" s="206" t="s">
        <v>403</v>
      </c>
      <c r="F195" s="207" t="s">
        <v>404</v>
      </c>
      <c r="G195" s="208" t="s">
        <v>113</v>
      </c>
      <c r="H195" s="209">
        <v>498</v>
      </c>
      <c r="I195" s="210"/>
      <c r="J195" s="211">
        <f>ROUND(I195*H195,2)</f>
        <v>0</v>
      </c>
      <c r="K195" s="207" t="s">
        <v>275</v>
      </c>
      <c r="L195" s="61"/>
      <c r="M195" s="212" t="s">
        <v>76</v>
      </c>
      <c r="N195" s="213" t="s">
        <v>48</v>
      </c>
      <c r="O195" s="42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AR195" s="24" t="s">
        <v>276</v>
      </c>
      <c r="AT195" s="24" t="s">
        <v>272</v>
      </c>
      <c r="AU195" s="24" t="s">
        <v>161</v>
      </c>
      <c r="AY195" s="24" t="s">
        <v>270</v>
      </c>
      <c r="BE195" s="216">
        <f>IF(N195="základní",J195,0)</f>
        <v>0</v>
      </c>
      <c r="BF195" s="216">
        <f>IF(N195="snížená",J195,0)</f>
        <v>0</v>
      </c>
      <c r="BG195" s="216">
        <f>IF(N195="zákl. přenesená",J195,0)</f>
        <v>0</v>
      </c>
      <c r="BH195" s="216">
        <f>IF(N195="sníž. přenesená",J195,0)</f>
        <v>0</v>
      </c>
      <c r="BI195" s="216">
        <f>IF(N195="nulová",J195,0)</f>
        <v>0</v>
      </c>
      <c r="BJ195" s="24" t="s">
        <v>85</v>
      </c>
      <c r="BK195" s="216">
        <f>ROUND(I195*H195,2)</f>
        <v>0</v>
      </c>
      <c r="BL195" s="24" t="s">
        <v>276</v>
      </c>
      <c r="BM195" s="24" t="s">
        <v>405</v>
      </c>
    </row>
    <row r="196" spans="2:51" s="13" customFormat="1" ht="13.5">
      <c r="B196" s="228"/>
      <c r="C196" s="229"/>
      <c r="D196" s="219" t="s">
        <v>278</v>
      </c>
      <c r="E196" s="230" t="s">
        <v>76</v>
      </c>
      <c r="F196" s="231" t="s">
        <v>115</v>
      </c>
      <c r="G196" s="229"/>
      <c r="H196" s="232">
        <v>498</v>
      </c>
      <c r="I196" s="233"/>
      <c r="J196" s="229"/>
      <c r="K196" s="229"/>
      <c r="L196" s="234"/>
      <c r="M196" s="235"/>
      <c r="N196" s="236"/>
      <c r="O196" s="236"/>
      <c r="P196" s="236"/>
      <c r="Q196" s="236"/>
      <c r="R196" s="236"/>
      <c r="S196" s="236"/>
      <c r="T196" s="237"/>
      <c r="AT196" s="238" t="s">
        <v>278</v>
      </c>
      <c r="AU196" s="238" t="s">
        <v>161</v>
      </c>
      <c r="AV196" s="13" t="s">
        <v>87</v>
      </c>
      <c r="AW196" s="13" t="s">
        <v>40</v>
      </c>
      <c r="AX196" s="13" t="s">
        <v>78</v>
      </c>
      <c r="AY196" s="238" t="s">
        <v>270</v>
      </c>
    </row>
    <row r="197" spans="2:51" s="14" customFormat="1" ht="13.5">
      <c r="B197" s="239"/>
      <c r="C197" s="240"/>
      <c r="D197" s="219" t="s">
        <v>278</v>
      </c>
      <c r="E197" s="241" t="s">
        <v>76</v>
      </c>
      <c r="F197" s="242" t="s">
        <v>281</v>
      </c>
      <c r="G197" s="240"/>
      <c r="H197" s="243">
        <v>498</v>
      </c>
      <c r="I197" s="244"/>
      <c r="J197" s="240"/>
      <c r="K197" s="240"/>
      <c r="L197" s="245"/>
      <c r="M197" s="246"/>
      <c r="N197" s="247"/>
      <c r="O197" s="247"/>
      <c r="P197" s="247"/>
      <c r="Q197" s="247"/>
      <c r="R197" s="247"/>
      <c r="S197" s="247"/>
      <c r="T197" s="248"/>
      <c r="AT197" s="249" t="s">
        <v>278</v>
      </c>
      <c r="AU197" s="249" t="s">
        <v>161</v>
      </c>
      <c r="AV197" s="14" t="s">
        <v>276</v>
      </c>
      <c r="AW197" s="14" t="s">
        <v>40</v>
      </c>
      <c r="AX197" s="14" t="s">
        <v>85</v>
      </c>
      <c r="AY197" s="249" t="s">
        <v>270</v>
      </c>
    </row>
    <row r="198" spans="2:65" s="1" customFormat="1" ht="16.5" customHeight="1">
      <c r="B198" s="41"/>
      <c r="C198" s="250" t="s">
        <v>406</v>
      </c>
      <c r="D198" s="250" t="s">
        <v>338</v>
      </c>
      <c r="E198" s="251" t="s">
        <v>407</v>
      </c>
      <c r="F198" s="252" t="s">
        <v>408</v>
      </c>
      <c r="G198" s="253" t="s">
        <v>409</v>
      </c>
      <c r="H198" s="254">
        <v>0.199</v>
      </c>
      <c r="I198" s="255"/>
      <c r="J198" s="256">
        <f>ROUND(I198*H198,2)</f>
        <v>0</v>
      </c>
      <c r="K198" s="252" t="s">
        <v>275</v>
      </c>
      <c r="L198" s="257"/>
      <c r="M198" s="258" t="s">
        <v>76</v>
      </c>
      <c r="N198" s="259" t="s">
        <v>48</v>
      </c>
      <c r="O198" s="42"/>
      <c r="P198" s="214">
        <f>O198*H198</f>
        <v>0</v>
      </c>
      <c r="Q198" s="214">
        <v>0.001</v>
      </c>
      <c r="R198" s="214">
        <f>Q198*H198</f>
        <v>0.000199</v>
      </c>
      <c r="S198" s="214">
        <v>0</v>
      </c>
      <c r="T198" s="215">
        <f>S198*H198</f>
        <v>0</v>
      </c>
      <c r="AR198" s="24" t="s">
        <v>139</v>
      </c>
      <c r="AT198" s="24" t="s">
        <v>338</v>
      </c>
      <c r="AU198" s="24" t="s">
        <v>161</v>
      </c>
      <c r="AY198" s="24" t="s">
        <v>270</v>
      </c>
      <c r="BE198" s="216">
        <f>IF(N198="základní",J198,0)</f>
        <v>0</v>
      </c>
      <c r="BF198" s="216">
        <f>IF(N198="snížená",J198,0)</f>
        <v>0</v>
      </c>
      <c r="BG198" s="216">
        <f>IF(N198="zákl. přenesená",J198,0)</f>
        <v>0</v>
      </c>
      <c r="BH198" s="216">
        <f>IF(N198="sníž. přenesená",J198,0)</f>
        <v>0</v>
      </c>
      <c r="BI198" s="216">
        <f>IF(N198="nulová",J198,0)</f>
        <v>0</v>
      </c>
      <c r="BJ198" s="24" t="s">
        <v>85</v>
      </c>
      <c r="BK198" s="216">
        <f>ROUND(I198*H198,2)</f>
        <v>0</v>
      </c>
      <c r="BL198" s="24" t="s">
        <v>276</v>
      </c>
      <c r="BM198" s="24" t="s">
        <v>410</v>
      </c>
    </row>
    <row r="199" spans="2:51" s="13" customFormat="1" ht="13.5">
      <c r="B199" s="228"/>
      <c r="C199" s="229"/>
      <c r="D199" s="219" t="s">
        <v>278</v>
      </c>
      <c r="E199" s="230" t="s">
        <v>76</v>
      </c>
      <c r="F199" s="231" t="s">
        <v>411</v>
      </c>
      <c r="G199" s="229"/>
      <c r="H199" s="232">
        <v>0.199</v>
      </c>
      <c r="I199" s="233"/>
      <c r="J199" s="229"/>
      <c r="K199" s="229"/>
      <c r="L199" s="234"/>
      <c r="M199" s="235"/>
      <c r="N199" s="236"/>
      <c r="O199" s="236"/>
      <c r="P199" s="236"/>
      <c r="Q199" s="236"/>
      <c r="R199" s="236"/>
      <c r="S199" s="236"/>
      <c r="T199" s="237"/>
      <c r="AT199" s="238" t="s">
        <v>278</v>
      </c>
      <c r="AU199" s="238" t="s">
        <v>161</v>
      </c>
      <c r="AV199" s="13" t="s">
        <v>87</v>
      </c>
      <c r="AW199" s="13" t="s">
        <v>40</v>
      </c>
      <c r="AX199" s="13" t="s">
        <v>78</v>
      </c>
      <c r="AY199" s="238" t="s">
        <v>270</v>
      </c>
    </row>
    <row r="200" spans="2:51" s="14" customFormat="1" ht="13.5">
      <c r="B200" s="239"/>
      <c r="C200" s="240"/>
      <c r="D200" s="219" t="s">
        <v>278</v>
      </c>
      <c r="E200" s="241" t="s">
        <v>76</v>
      </c>
      <c r="F200" s="242" t="s">
        <v>281</v>
      </c>
      <c r="G200" s="240"/>
      <c r="H200" s="243">
        <v>0.199</v>
      </c>
      <c r="I200" s="244"/>
      <c r="J200" s="240"/>
      <c r="K200" s="240"/>
      <c r="L200" s="245"/>
      <c r="M200" s="246"/>
      <c r="N200" s="247"/>
      <c r="O200" s="247"/>
      <c r="P200" s="247"/>
      <c r="Q200" s="247"/>
      <c r="R200" s="247"/>
      <c r="S200" s="247"/>
      <c r="T200" s="248"/>
      <c r="AT200" s="249" t="s">
        <v>278</v>
      </c>
      <c r="AU200" s="249" t="s">
        <v>161</v>
      </c>
      <c r="AV200" s="14" t="s">
        <v>276</v>
      </c>
      <c r="AW200" s="14" t="s">
        <v>40</v>
      </c>
      <c r="AX200" s="14" t="s">
        <v>85</v>
      </c>
      <c r="AY200" s="249" t="s">
        <v>270</v>
      </c>
    </row>
    <row r="201" spans="2:65" s="1" customFormat="1" ht="25.5" customHeight="1">
      <c r="B201" s="41"/>
      <c r="C201" s="205" t="s">
        <v>412</v>
      </c>
      <c r="D201" s="205" t="s">
        <v>272</v>
      </c>
      <c r="E201" s="206" t="s">
        <v>413</v>
      </c>
      <c r="F201" s="207" t="s">
        <v>414</v>
      </c>
      <c r="G201" s="208" t="s">
        <v>317</v>
      </c>
      <c r="H201" s="209">
        <v>0.004</v>
      </c>
      <c r="I201" s="210"/>
      <c r="J201" s="211">
        <f>ROUND(I201*H201,2)</f>
        <v>0</v>
      </c>
      <c r="K201" s="207" t="s">
        <v>275</v>
      </c>
      <c r="L201" s="61"/>
      <c r="M201" s="212" t="s">
        <v>76</v>
      </c>
      <c r="N201" s="213" t="s">
        <v>48</v>
      </c>
      <c r="O201" s="42"/>
      <c r="P201" s="214">
        <f>O201*H201</f>
        <v>0</v>
      </c>
      <c r="Q201" s="214">
        <v>0</v>
      </c>
      <c r="R201" s="214">
        <f>Q201*H201</f>
        <v>0</v>
      </c>
      <c r="S201" s="214">
        <v>0</v>
      </c>
      <c r="T201" s="215">
        <f>S201*H201</f>
        <v>0</v>
      </c>
      <c r="AR201" s="24" t="s">
        <v>276</v>
      </c>
      <c r="AT201" s="24" t="s">
        <v>272</v>
      </c>
      <c r="AU201" s="24" t="s">
        <v>161</v>
      </c>
      <c r="AY201" s="24" t="s">
        <v>270</v>
      </c>
      <c r="BE201" s="216">
        <f>IF(N201="základní",J201,0)</f>
        <v>0</v>
      </c>
      <c r="BF201" s="216">
        <f>IF(N201="snížená",J201,0)</f>
        <v>0</v>
      </c>
      <c r="BG201" s="216">
        <f>IF(N201="zákl. přenesená",J201,0)</f>
        <v>0</v>
      </c>
      <c r="BH201" s="216">
        <f>IF(N201="sníž. přenesená",J201,0)</f>
        <v>0</v>
      </c>
      <c r="BI201" s="216">
        <f>IF(N201="nulová",J201,0)</f>
        <v>0</v>
      </c>
      <c r="BJ201" s="24" t="s">
        <v>85</v>
      </c>
      <c r="BK201" s="216">
        <f>ROUND(I201*H201,2)</f>
        <v>0</v>
      </c>
      <c r="BL201" s="24" t="s">
        <v>276</v>
      </c>
      <c r="BM201" s="24" t="s">
        <v>415</v>
      </c>
    </row>
    <row r="202" spans="2:47" s="1" customFormat="1" ht="27">
      <c r="B202" s="41"/>
      <c r="C202" s="63"/>
      <c r="D202" s="219" t="s">
        <v>416</v>
      </c>
      <c r="E202" s="63"/>
      <c r="F202" s="260" t="s">
        <v>417</v>
      </c>
      <c r="G202" s="63"/>
      <c r="H202" s="63"/>
      <c r="I202" s="174"/>
      <c r="J202" s="63"/>
      <c r="K202" s="63"/>
      <c r="L202" s="61"/>
      <c r="M202" s="261"/>
      <c r="N202" s="42"/>
      <c r="O202" s="42"/>
      <c r="P202" s="42"/>
      <c r="Q202" s="42"/>
      <c r="R202" s="42"/>
      <c r="S202" s="42"/>
      <c r="T202" s="78"/>
      <c r="AT202" s="24" t="s">
        <v>416</v>
      </c>
      <c r="AU202" s="24" t="s">
        <v>161</v>
      </c>
    </row>
    <row r="203" spans="2:51" s="12" customFormat="1" ht="13.5">
      <c r="B203" s="217"/>
      <c r="C203" s="218"/>
      <c r="D203" s="219" t="s">
        <v>278</v>
      </c>
      <c r="E203" s="220" t="s">
        <v>76</v>
      </c>
      <c r="F203" s="221" t="s">
        <v>418</v>
      </c>
      <c r="G203" s="218"/>
      <c r="H203" s="220" t="s">
        <v>76</v>
      </c>
      <c r="I203" s="222"/>
      <c r="J203" s="218"/>
      <c r="K203" s="218"/>
      <c r="L203" s="223"/>
      <c r="M203" s="224"/>
      <c r="N203" s="225"/>
      <c r="O203" s="225"/>
      <c r="P203" s="225"/>
      <c r="Q203" s="225"/>
      <c r="R203" s="225"/>
      <c r="S203" s="225"/>
      <c r="T203" s="226"/>
      <c r="AT203" s="227" t="s">
        <v>278</v>
      </c>
      <c r="AU203" s="227" t="s">
        <v>161</v>
      </c>
      <c r="AV203" s="12" t="s">
        <v>85</v>
      </c>
      <c r="AW203" s="12" t="s">
        <v>40</v>
      </c>
      <c r="AX203" s="12" t="s">
        <v>78</v>
      </c>
      <c r="AY203" s="227" t="s">
        <v>270</v>
      </c>
    </row>
    <row r="204" spans="2:51" s="13" customFormat="1" ht="13.5">
      <c r="B204" s="228"/>
      <c r="C204" s="229"/>
      <c r="D204" s="219" t="s">
        <v>278</v>
      </c>
      <c r="E204" s="230" t="s">
        <v>76</v>
      </c>
      <c r="F204" s="231" t="s">
        <v>419</v>
      </c>
      <c r="G204" s="229"/>
      <c r="H204" s="232">
        <v>0.004</v>
      </c>
      <c r="I204" s="233"/>
      <c r="J204" s="229"/>
      <c r="K204" s="229"/>
      <c r="L204" s="234"/>
      <c r="M204" s="235"/>
      <c r="N204" s="236"/>
      <c r="O204" s="236"/>
      <c r="P204" s="236"/>
      <c r="Q204" s="236"/>
      <c r="R204" s="236"/>
      <c r="S204" s="236"/>
      <c r="T204" s="237"/>
      <c r="AT204" s="238" t="s">
        <v>278</v>
      </c>
      <c r="AU204" s="238" t="s">
        <v>161</v>
      </c>
      <c r="AV204" s="13" t="s">
        <v>87</v>
      </c>
      <c r="AW204" s="13" t="s">
        <v>40</v>
      </c>
      <c r="AX204" s="13" t="s">
        <v>78</v>
      </c>
      <c r="AY204" s="238" t="s">
        <v>270</v>
      </c>
    </row>
    <row r="205" spans="2:51" s="14" customFormat="1" ht="13.5">
      <c r="B205" s="239"/>
      <c r="C205" s="240"/>
      <c r="D205" s="219" t="s">
        <v>278</v>
      </c>
      <c r="E205" s="241" t="s">
        <v>76</v>
      </c>
      <c r="F205" s="242" t="s">
        <v>281</v>
      </c>
      <c r="G205" s="240"/>
      <c r="H205" s="243">
        <v>0.004</v>
      </c>
      <c r="I205" s="244"/>
      <c r="J205" s="240"/>
      <c r="K205" s="240"/>
      <c r="L205" s="245"/>
      <c r="M205" s="246"/>
      <c r="N205" s="247"/>
      <c r="O205" s="247"/>
      <c r="P205" s="247"/>
      <c r="Q205" s="247"/>
      <c r="R205" s="247"/>
      <c r="S205" s="247"/>
      <c r="T205" s="248"/>
      <c r="AT205" s="249" t="s">
        <v>278</v>
      </c>
      <c r="AU205" s="249" t="s">
        <v>161</v>
      </c>
      <c r="AV205" s="14" t="s">
        <v>276</v>
      </c>
      <c r="AW205" s="14" t="s">
        <v>40</v>
      </c>
      <c r="AX205" s="14" t="s">
        <v>85</v>
      </c>
      <c r="AY205" s="249" t="s">
        <v>270</v>
      </c>
    </row>
    <row r="206" spans="2:65" s="1" customFormat="1" ht="16.5" customHeight="1">
      <c r="B206" s="41"/>
      <c r="C206" s="205" t="s">
        <v>420</v>
      </c>
      <c r="D206" s="205" t="s">
        <v>272</v>
      </c>
      <c r="E206" s="206" t="s">
        <v>421</v>
      </c>
      <c r="F206" s="207" t="s">
        <v>422</v>
      </c>
      <c r="G206" s="208" t="s">
        <v>113</v>
      </c>
      <c r="H206" s="209">
        <v>498</v>
      </c>
      <c r="I206" s="210"/>
      <c r="J206" s="211">
        <f>ROUND(I206*H206,2)</f>
        <v>0</v>
      </c>
      <c r="K206" s="207" t="s">
        <v>275</v>
      </c>
      <c r="L206" s="61"/>
      <c r="M206" s="212" t="s">
        <v>76</v>
      </c>
      <c r="N206" s="213" t="s">
        <v>48</v>
      </c>
      <c r="O206" s="42"/>
      <c r="P206" s="214">
        <f>O206*H206</f>
        <v>0</v>
      </c>
      <c r="Q206" s="214">
        <v>0</v>
      </c>
      <c r="R206" s="214">
        <f>Q206*H206</f>
        <v>0</v>
      </c>
      <c r="S206" s="214">
        <v>0</v>
      </c>
      <c r="T206" s="215">
        <f>S206*H206</f>
        <v>0</v>
      </c>
      <c r="AR206" s="24" t="s">
        <v>276</v>
      </c>
      <c r="AT206" s="24" t="s">
        <v>272</v>
      </c>
      <c r="AU206" s="24" t="s">
        <v>161</v>
      </c>
      <c r="AY206" s="24" t="s">
        <v>270</v>
      </c>
      <c r="BE206" s="216">
        <f>IF(N206="základní",J206,0)</f>
        <v>0</v>
      </c>
      <c r="BF206" s="216">
        <f>IF(N206="snížená",J206,0)</f>
        <v>0</v>
      </c>
      <c r="BG206" s="216">
        <f>IF(N206="zákl. přenesená",J206,0)</f>
        <v>0</v>
      </c>
      <c r="BH206" s="216">
        <f>IF(N206="sníž. přenesená",J206,0)</f>
        <v>0</v>
      </c>
      <c r="BI206" s="216">
        <f>IF(N206="nulová",J206,0)</f>
        <v>0</v>
      </c>
      <c r="BJ206" s="24" t="s">
        <v>85</v>
      </c>
      <c r="BK206" s="216">
        <f>ROUND(I206*H206,2)</f>
        <v>0</v>
      </c>
      <c r="BL206" s="24" t="s">
        <v>276</v>
      </c>
      <c r="BM206" s="24" t="s">
        <v>423</v>
      </c>
    </row>
    <row r="207" spans="2:51" s="13" customFormat="1" ht="13.5">
      <c r="B207" s="228"/>
      <c r="C207" s="229"/>
      <c r="D207" s="219" t="s">
        <v>278</v>
      </c>
      <c r="E207" s="230" t="s">
        <v>76</v>
      </c>
      <c r="F207" s="231" t="s">
        <v>115</v>
      </c>
      <c r="G207" s="229"/>
      <c r="H207" s="232">
        <v>498</v>
      </c>
      <c r="I207" s="233"/>
      <c r="J207" s="229"/>
      <c r="K207" s="229"/>
      <c r="L207" s="234"/>
      <c r="M207" s="235"/>
      <c r="N207" s="236"/>
      <c r="O207" s="236"/>
      <c r="P207" s="236"/>
      <c r="Q207" s="236"/>
      <c r="R207" s="236"/>
      <c r="S207" s="236"/>
      <c r="T207" s="237"/>
      <c r="AT207" s="238" t="s">
        <v>278</v>
      </c>
      <c r="AU207" s="238" t="s">
        <v>161</v>
      </c>
      <c r="AV207" s="13" t="s">
        <v>87</v>
      </c>
      <c r="AW207" s="13" t="s">
        <v>40</v>
      </c>
      <c r="AX207" s="13" t="s">
        <v>78</v>
      </c>
      <c r="AY207" s="238" t="s">
        <v>270</v>
      </c>
    </row>
    <row r="208" spans="2:51" s="14" customFormat="1" ht="13.5">
      <c r="B208" s="239"/>
      <c r="C208" s="240"/>
      <c r="D208" s="219" t="s">
        <v>278</v>
      </c>
      <c r="E208" s="241" t="s">
        <v>76</v>
      </c>
      <c r="F208" s="242" t="s">
        <v>281</v>
      </c>
      <c r="G208" s="240"/>
      <c r="H208" s="243">
        <v>498</v>
      </c>
      <c r="I208" s="244"/>
      <c r="J208" s="240"/>
      <c r="K208" s="240"/>
      <c r="L208" s="245"/>
      <c r="M208" s="246"/>
      <c r="N208" s="247"/>
      <c r="O208" s="247"/>
      <c r="P208" s="247"/>
      <c r="Q208" s="247"/>
      <c r="R208" s="247"/>
      <c r="S208" s="247"/>
      <c r="T208" s="248"/>
      <c r="AT208" s="249" t="s">
        <v>278</v>
      </c>
      <c r="AU208" s="249" t="s">
        <v>161</v>
      </c>
      <c r="AV208" s="14" t="s">
        <v>276</v>
      </c>
      <c r="AW208" s="14" t="s">
        <v>40</v>
      </c>
      <c r="AX208" s="14" t="s">
        <v>85</v>
      </c>
      <c r="AY208" s="249" t="s">
        <v>270</v>
      </c>
    </row>
    <row r="209" spans="2:65" s="1" customFormat="1" ht="25.5" customHeight="1">
      <c r="B209" s="41"/>
      <c r="C209" s="205" t="s">
        <v>424</v>
      </c>
      <c r="D209" s="205" t="s">
        <v>272</v>
      </c>
      <c r="E209" s="206" t="s">
        <v>425</v>
      </c>
      <c r="F209" s="207" t="s">
        <v>426</v>
      </c>
      <c r="G209" s="208" t="s">
        <v>155</v>
      </c>
      <c r="H209" s="209">
        <v>1</v>
      </c>
      <c r="I209" s="210"/>
      <c r="J209" s="211">
        <f>ROUND(I209*H209,2)</f>
        <v>0</v>
      </c>
      <c r="K209" s="207" t="s">
        <v>76</v>
      </c>
      <c r="L209" s="61"/>
      <c r="M209" s="212" t="s">
        <v>76</v>
      </c>
      <c r="N209" s="213" t="s">
        <v>48</v>
      </c>
      <c r="O209" s="42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AR209" s="24" t="s">
        <v>276</v>
      </c>
      <c r="AT209" s="24" t="s">
        <v>272</v>
      </c>
      <c r="AU209" s="24" t="s">
        <v>161</v>
      </c>
      <c r="AY209" s="24" t="s">
        <v>270</v>
      </c>
      <c r="BE209" s="216">
        <f>IF(N209="základní",J209,0)</f>
        <v>0</v>
      </c>
      <c r="BF209" s="216">
        <f>IF(N209="snížená",J209,0)</f>
        <v>0</v>
      </c>
      <c r="BG209" s="216">
        <f>IF(N209="zákl. přenesená",J209,0)</f>
        <v>0</v>
      </c>
      <c r="BH209" s="216">
        <f>IF(N209="sníž. přenesená",J209,0)</f>
        <v>0</v>
      </c>
      <c r="BI209" s="216">
        <f>IF(N209="nulová",J209,0)</f>
        <v>0</v>
      </c>
      <c r="BJ209" s="24" t="s">
        <v>85</v>
      </c>
      <c r="BK209" s="216">
        <f>ROUND(I209*H209,2)</f>
        <v>0</v>
      </c>
      <c r="BL209" s="24" t="s">
        <v>276</v>
      </c>
      <c r="BM209" s="24" t="s">
        <v>427</v>
      </c>
    </row>
    <row r="210" spans="2:51" s="12" customFormat="1" ht="13.5">
      <c r="B210" s="217"/>
      <c r="C210" s="218"/>
      <c r="D210" s="219" t="s">
        <v>278</v>
      </c>
      <c r="E210" s="220" t="s">
        <v>76</v>
      </c>
      <c r="F210" s="221" t="s">
        <v>362</v>
      </c>
      <c r="G210" s="218"/>
      <c r="H210" s="220" t="s">
        <v>76</v>
      </c>
      <c r="I210" s="222"/>
      <c r="J210" s="218"/>
      <c r="K210" s="218"/>
      <c r="L210" s="223"/>
      <c r="M210" s="224"/>
      <c r="N210" s="225"/>
      <c r="O210" s="225"/>
      <c r="P210" s="225"/>
      <c r="Q210" s="225"/>
      <c r="R210" s="225"/>
      <c r="S210" s="225"/>
      <c r="T210" s="226"/>
      <c r="AT210" s="227" t="s">
        <v>278</v>
      </c>
      <c r="AU210" s="227" t="s">
        <v>161</v>
      </c>
      <c r="AV210" s="12" t="s">
        <v>85</v>
      </c>
      <c r="AW210" s="12" t="s">
        <v>40</v>
      </c>
      <c r="AX210" s="12" t="s">
        <v>78</v>
      </c>
      <c r="AY210" s="227" t="s">
        <v>270</v>
      </c>
    </row>
    <row r="211" spans="2:51" s="13" customFormat="1" ht="13.5">
      <c r="B211" s="228"/>
      <c r="C211" s="229"/>
      <c r="D211" s="219" t="s">
        <v>278</v>
      </c>
      <c r="E211" s="230" t="s">
        <v>76</v>
      </c>
      <c r="F211" s="231" t="s">
        <v>85</v>
      </c>
      <c r="G211" s="229"/>
      <c r="H211" s="232">
        <v>1</v>
      </c>
      <c r="I211" s="233"/>
      <c r="J211" s="229"/>
      <c r="K211" s="229"/>
      <c r="L211" s="234"/>
      <c r="M211" s="235"/>
      <c r="N211" s="236"/>
      <c r="O211" s="236"/>
      <c r="P211" s="236"/>
      <c r="Q211" s="236"/>
      <c r="R211" s="236"/>
      <c r="S211" s="236"/>
      <c r="T211" s="237"/>
      <c r="AT211" s="238" t="s">
        <v>278</v>
      </c>
      <c r="AU211" s="238" t="s">
        <v>161</v>
      </c>
      <c r="AV211" s="13" t="s">
        <v>87</v>
      </c>
      <c r="AW211" s="13" t="s">
        <v>40</v>
      </c>
      <c r="AX211" s="13" t="s">
        <v>78</v>
      </c>
      <c r="AY211" s="238" t="s">
        <v>270</v>
      </c>
    </row>
    <row r="212" spans="2:51" s="14" customFormat="1" ht="13.5">
      <c r="B212" s="239"/>
      <c r="C212" s="240"/>
      <c r="D212" s="219" t="s">
        <v>278</v>
      </c>
      <c r="E212" s="241" t="s">
        <v>76</v>
      </c>
      <c r="F212" s="242" t="s">
        <v>281</v>
      </c>
      <c r="G212" s="240"/>
      <c r="H212" s="243">
        <v>1</v>
      </c>
      <c r="I212" s="244"/>
      <c r="J212" s="240"/>
      <c r="K212" s="240"/>
      <c r="L212" s="245"/>
      <c r="M212" s="246"/>
      <c r="N212" s="247"/>
      <c r="O212" s="247"/>
      <c r="P212" s="247"/>
      <c r="Q212" s="247"/>
      <c r="R212" s="247"/>
      <c r="S212" s="247"/>
      <c r="T212" s="248"/>
      <c r="AT212" s="249" t="s">
        <v>278</v>
      </c>
      <c r="AU212" s="249" t="s">
        <v>161</v>
      </c>
      <c r="AV212" s="14" t="s">
        <v>276</v>
      </c>
      <c r="AW212" s="14" t="s">
        <v>40</v>
      </c>
      <c r="AX212" s="14" t="s">
        <v>85</v>
      </c>
      <c r="AY212" s="249" t="s">
        <v>270</v>
      </c>
    </row>
    <row r="213" spans="2:65" s="1" customFormat="1" ht="25.5" customHeight="1">
      <c r="B213" s="41"/>
      <c r="C213" s="205" t="s">
        <v>428</v>
      </c>
      <c r="D213" s="205" t="s">
        <v>272</v>
      </c>
      <c r="E213" s="206" t="s">
        <v>429</v>
      </c>
      <c r="F213" s="207" t="s">
        <v>430</v>
      </c>
      <c r="G213" s="208" t="s">
        <v>155</v>
      </c>
      <c r="H213" s="209">
        <v>5</v>
      </c>
      <c r="I213" s="210"/>
      <c r="J213" s="211">
        <f>ROUND(I213*H213,2)</f>
        <v>0</v>
      </c>
      <c r="K213" s="207" t="s">
        <v>275</v>
      </c>
      <c r="L213" s="61"/>
      <c r="M213" s="212" t="s">
        <v>76</v>
      </c>
      <c r="N213" s="213" t="s">
        <v>48</v>
      </c>
      <c r="O213" s="42"/>
      <c r="P213" s="214">
        <f>O213*H213</f>
        <v>0</v>
      </c>
      <c r="Q213" s="214">
        <v>0</v>
      </c>
      <c r="R213" s="214">
        <f>Q213*H213</f>
        <v>0</v>
      </c>
      <c r="S213" s="214">
        <v>0</v>
      </c>
      <c r="T213" s="215">
        <f>S213*H213</f>
        <v>0</v>
      </c>
      <c r="AR213" s="24" t="s">
        <v>276</v>
      </c>
      <c r="AT213" s="24" t="s">
        <v>272</v>
      </c>
      <c r="AU213" s="24" t="s">
        <v>161</v>
      </c>
      <c r="AY213" s="24" t="s">
        <v>270</v>
      </c>
      <c r="BE213" s="216">
        <f>IF(N213="základní",J213,0)</f>
        <v>0</v>
      </c>
      <c r="BF213" s="216">
        <f>IF(N213="snížená",J213,0)</f>
        <v>0</v>
      </c>
      <c r="BG213" s="216">
        <f>IF(N213="zákl. přenesená",J213,0)</f>
        <v>0</v>
      </c>
      <c r="BH213" s="216">
        <f>IF(N213="sníž. přenesená",J213,0)</f>
        <v>0</v>
      </c>
      <c r="BI213" s="216">
        <f>IF(N213="nulová",J213,0)</f>
        <v>0</v>
      </c>
      <c r="BJ213" s="24" t="s">
        <v>85</v>
      </c>
      <c r="BK213" s="216">
        <f>ROUND(I213*H213,2)</f>
        <v>0</v>
      </c>
      <c r="BL213" s="24" t="s">
        <v>276</v>
      </c>
      <c r="BM213" s="24" t="s">
        <v>431</v>
      </c>
    </row>
    <row r="214" spans="2:51" s="13" customFormat="1" ht="13.5">
      <c r="B214" s="228"/>
      <c r="C214" s="229"/>
      <c r="D214" s="219" t="s">
        <v>278</v>
      </c>
      <c r="E214" s="230" t="s">
        <v>76</v>
      </c>
      <c r="F214" s="231" t="s">
        <v>432</v>
      </c>
      <c r="G214" s="229"/>
      <c r="H214" s="232">
        <v>5</v>
      </c>
      <c r="I214" s="233"/>
      <c r="J214" s="229"/>
      <c r="K214" s="229"/>
      <c r="L214" s="234"/>
      <c r="M214" s="235"/>
      <c r="N214" s="236"/>
      <c r="O214" s="236"/>
      <c r="P214" s="236"/>
      <c r="Q214" s="236"/>
      <c r="R214" s="236"/>
      <c r="S214" s="236"/>
      <c r="T214" s="237"/>
      <c r="AT214" s="238" t="s">
        <v>278</v>
      </c>
      <c r="AU214" s="238" t="s">
        <v>161</v>
      </c>
      <c r="AV214" s="13" t="s">
        <v>87</v>
      </c>
      <c r="AW214" s="13" t="s">
        <v>40</v>
      </c>
      <c r="AX214" s="13" t="s">
        <v>78</v>
      </c>
      <c r="AY214" s="238" t="s">
        <v>270</v>
      </c>
    </row>
    <row r="215" spans="2:51" s="14" customFormat="1" ht="13.5">
      <c r="B215" s="239"/>
      <c r="C215" s="240"/>
      <c r="D215" s="219" t="s">
        <v>278</v>
      </c>
      <c r="E215" s="241" t="s">
        <v>76</v>
      </c>
      <c r="F215" s="242" t="s">
        <v>281</v>
      </c>
      <c r="G215" s="240"/>
      <c r="H215" s="243">
        <v>5</v>
      </c>
      <c r="I215" s="244"/>
      <c r="J215" s="240"/>
      <c r="K215" s="240"/>
      <c r="L215" s="245"/>
      <c r="M215" s="246"/>
      <c r="N215" s="247"/>
      <c r="O215" s="247"/>
      <c r="P215" s="247"/>
      <c r="Q215" s="247"/>
      <c r="R215" s="247"/>
      <c r="S215" s="247"/>
      <c r="T215" s="248"/>
      <c r="AT215" s="249" t="s">
        <v>278</v>
      </c>
      <c r="AU215" s="249" t="s">
        <v>161</v>
      </c>
      <c r="AV215" s="14" t="s">
        <v>276</v>
      </c>
      <c r="AW215" s="14" t="s">
        <v>40</v>
      </c>
      <c r="AX215" s="14" t="s">
        <v>85</v>
      </c>
      <c r="AY215" s="249" t="s">
        <v>270</v>
      </c>
    </row>
    <row r="216" spans="2:65" s="1" customFormat="1" ht="25.5" customHeight="1">
      <c r="B216" s="41"/>
      <c r="C216" s="205" t="s">
        <v>433</v>
      </c>
      <c r="D216" s="205" t="s">
        <v>272</v>
      </c>
      <c r="E216" s="206" t="s">
        <v>434</v>
      </c>
      <c r="F216" s="207" t="s">
        <v>435</v>
      </c>
      <c r="G216" s="208" t="s">
        <v>155</v>
      </c>
      <c r="H216" s="209">
        <v>5</v>
      </c>
      <c r="I216" s="210"/>
      <c r="J216" s="211">
        <f>ROUND(I216*H216,2)</f>
        <v>0</v>
      </c>
      <c r="K216" s="207" t="s">
        <v>275</v>
      </c>
      <c r="L216" s="61"/>
      <c r="M216" s="212" t="s">
        <v>76</v>
      </c>
      <c r="N216" s="213" t="s">
        <v>48</v>
      </c>
      <c r="O216" s="42"/>
      <c r="P216" s="214">
        <f>O216*H216</f>
        <v>0</v>
      </c>
      <c r="Q216" s="214">
        <v>0</v>
      </c>
      <c r="R216" s="214">
        <f>Q216*H216</f>
        <v>0</v>
      </c>
      <c r="S216" s="214">
        <v>0</v>
      </c>
      <c r="T216" s="215">
        <f>S216*H216</f>
        <v>0</v>
      </c>
      <c r="AR216" s="24" t="s">
        <v>276</v>
      </c>
      <c r="AT216" s="24" t="s">
        <v>272</v>
      </c>
      <c r="AU216" s="24" t="s">
        <v>161</v>
      </c>
      <c r="AY216" s="24" t="s">
        <v>270</v>
      </c>
      <c r="BE216" s="216">
        <f>IF(N216="základní",J216,0)</f>
        <v>0</v>
      </c>
      <c r="BF216" s="216">
        <f>IF(N216="snížená",J216,0)</f>
        <v>0</v>
      </c>
      <c r="BG216" s="216">
        <f>IF(N216="zákl. přenesená",J216,0)</f>
        <v>0</v>
      </c>
      <c r="BH216" s="216">
        <f>IF(N216="sníž. přenesená",J216,0)</f>
        <v>0</v>
      </c>
      <c r="BI216" s="216">
        <f>IF(N216="nulová",J216,0)</f>
        <v>0</v>
      </c>
      <c r="BJ216" s="24" t="s">
        <v>85</v>
      </c>
      <c r="BK216" s="216">
        <f>ROUND(I216*H216,2)</f>
        <v>0</v>
      </c>
      <c r="BL216" s="24" t="s">
        <v>276</v>
      </c>
      <c r="BM216" s="24" t="s">
        <v>436</v>
      </c>
    </row>
    <row r="217" spans="2:51" s="13" customFormat="1" ht="13.5">
      <c r="B217" s="228"/>
      <c r="C217" s="229"/>
      <c r="D217" s="219" t="s">
        <v>278</v>
      </c>
      <c r="E217" s="230" t="s">
        <v>76</v>
      </c>
      <c r="F217" s="231" t="s">
        <v>432</v>
      </c>
      <c r="G217" s="229"/>
      <c r="H217" s="232">
        <v>5</v>
      </c>
      <c r="I217" s="233"/>
      <c r="J217" s="229"/>
      <c r="K217" s="229"/>
      <c r="L217" s="234"/>
      <c r="M217" s="235"/>
      <c r="N217" s="236"/>
      <c r="O217" s="236"/>
      <c r="P217" s="236"/>
      <c r="Q217" s="236"/>
      <c r="R217" s="236"/>
      <c r="S217" s="236"/>
      <c r="T217" s="237"/>
      <c r="AT217" s="238" t="s">
        <v>278</v>
      </c>
      <c r="AU217" s="238" t="s">
        <v>161</v>
      </c>
      <c r="AV217" s="13" t="s">
        <v>87</v>
      </c>
      <c r="AW217" s="13" t="s">
        <v>40</v>
      </c>
      <c r="AX217" s="13" t="s">
        <v>78</v>
      </c>
      <c r="AY217" s="238" t="s">
        <v>270</v>
      </c>
    </row>
    <row r="218" spans="2:51" s="14" customFormat="1" ht="13.5">
      <c r="B218" s="239"/>
      <c r="C218" s="240"/>
      <c r="D218" s="219" t="s">
        <v>278</v>
      </c>
      <c r="E218" s="241" t="s">
        <v>76</v>
      </c>
      <c r="F218" s="242" t="s">
        <v>281</v>
      </c>
      <c r="G218" s="240"/>
      <c r="H218" s="243">
        <v>5</v>
      </c>
      <c r="I218" s="244"/>
      <c r="J218" s="240"/>
      <c r="K218" s="240"/>
      <c r="L218" s="245"/>
      <c r="M218" s="246"/>
      <c r="N218" s="247"/>
      <c r="O218" s="247"/>
      <c r="P218" s="247"/>
      <c r="Q218" s="247"/>
      <c r="R218" s="247"/>
      <c r="S218" s="247"/>
      <c r="T218" s="248"/>
      <c r="AT218" s="249" t="s">
        <v>278</v>
      </c>
      <c r="AU218" s="249" t="s">
        <v>161</v>
      </c>
      <c r="AV218" s="14" t="s">
        <v>276</v>
      </c>
      <c r="AW218" s="14" t="s">
        <v>40</v>
      </c>
      <c r="AX218" s="14" t="s">
        <v>85</v>
      </c>
      <c r="AY218" s="249" t="s">
        <v>270</v>
      </c>
    </row>
    <row r="219" spans="2:65" s="1" customFormat="1" ht="16.5" customHeight="1">
      <c r="B219" s="41"/>
      <c r="C219" s="250" t="s">
        <v>203</v>
      </c>
      <c r="D219" s="250" t="s">
        <v>338</v>
      </c>
      <c r="E219" s="251" t="s">
        <v>437</v>
      </c>
      <c r="F219" s="252" t="s">
        <v>438</v>
      </c>
      <c r="G219" s="253" t="s">
        <v>155</v>
      </c>
      <c r="H219" s="254">
        <v>2</v>
      </c>
      <c r="I219" s="255"/>
      <c r="J219" s="256">
        <f>ROUND(I219*H219,2)</f>
        <v>0</v>
      </c>
      <c r="K219" s="252" t="s">
        <v>76</v>
      </c>
      <c r="L219" s="257"/>
      <c r="M219" s="258" t="s">
        <v>76</v>
      </c>
      <c r="N219" s="259" t="s">
        <v>48</v>
      </c>
      <c r="O219" s="42"/>
      <c r="P219" s="214">
        <f>O219*H219</f>
        <v>0</v>
      </c>
      <c r="Q219" s="214">
        <v>0</v>
      </c>
      <c r="R219" s="214">
        <f>Q219*H219</f>
        <v>0</v>
      </c>
      <c r="S219" s="214">
        <v>0</v>
      </c>
      <c r="T219" s="215">
        <f>S219*H219</f>
        <v>0</v>
      </c>
      <c r="AR219" s="24" t="s">
        <v>139</v>
      </c>
      <c r="AT219" s="24" t="s">
        <v>338</v>
      </c>
      <c r="AU219" s="24" t="s">
        <v>161</v>
      </c>
      <c r="AY219" s="24" t="s">
        <v>270</v>
      </c>
      <c r="BE219" s="216">
        <f>IF(N219="základní",J219,0)</f>
        <v>0</v>
      </c>
      <c r="BF219" s="216">
        <f>IF(N219="snížená",J219,0)</f>
        <v>0</v>
      </c>
      <c r="BG219" s="216">
        <f>IF(N219="zákl. přenesená",J219,0)</f>
        <v>0</v>
      </c>
      <c r="BH219" s="216">
        <f>IF(N219="sníž. přenesená",J219,0)</f>
        <v>0</v>
      </c>
      <c r="BI219" s="216">
        <f>IF(N219="nulová",J219,0)</f>
        <v>0</v>
      </c>
      <c r="BJ219" s="24" t="s">
        <v>85</v>
      </c>
      <c r="BK219" s="216">
        <f>ROUND(I219*H219,2)</f>
        <v>0</v>
      </c>
      <c r="BL219" s="24" t="s">
        <v>276</v>
      </c>
      <c r="BM219" s="24" t="s">
        <v>439</v>
      </c>
    </row>
    <row r="220" spans="2:47" s="1" customFormat="1" ht="27">
      <c r="B220" s="41"/>
      <c r="C220" s="63"/>
      <c r="D220" s="219" t="s">
        <v>416</v>
      </c>
      <c r="E220" s="63"/>
      <c r="F220" s="260" t="s">
        <v>440</v>
      </c>
      <c r="G220" s="63"/>
      <c r="H220" s="63"/>
      <c r="I220" s="174"/>
      <c r="J220" s="63"/>
      <c r="K220" s="63"/>
      <c r="L220" s="61"/>
      <c r="M220" s="261"/>
      <c r="N220" s="42"/>
      <c r="O220" s="42"/>
      <c r="P220" s="42"/>
      <c r="Q220" s="42"/>
      <c r="R220" s="42"/>
      <c r="S220" s="42"/>
      <c r="T220" s="78"/>
      <c r="AT220" s="24" t="s">
        <v>416</v>
      </c>
      <c r="AU220" s="24" t="s">
        <v>161</v>
      </c>
    </row>
    <row r="221" spans="2:51" s="12" customFormat="1" ht="13.5">
      <c r="B221" s="217"/>
      <c r="C221" s="218"/>
      <c r="D221" s="219" t="s">
        <v>278</v>
      </c>
      <c r="E221" s="220" t="s">
        <v>76</v>
      </c>
      <c r="F221" s="221" t="s">
        <v>362</v>
      </c>
      <c r="G221" s="218"/>
      <c r="H221" s="220" t="s">
        <v>76</v>
      </c>
      <c r="I221" s="222"/>
      <c r="J221" s="218"/>
      <c r="K221" s="218"/>
      <c r="L221" s="223"/>
      <c r="M221" s="224"/>
      <c r="N221" s="225"/>
      <c r="O221" s="225"/>
      <c r="P221" s="225"/>
      <c r="Q221" s="225"/>
      <c r="R221" s="225"/>
      <c r="S221" s="225"/>
      <c r="T221" s="226"/>
      <c r="AT221" s="227" t="s">
        <v>278</v>
      </c>
      <c r="AU221" s="227" t="s">
        <v>161</v>
      </c>
      <c r="AV221" s="12" t="s">
        <v>85</v>
      </c>
      <c r="AW221" s="12" t="s">
        <v>40</v>
      </c>
      <c r="AX221" s="12" t="s">
        <v>78</v>
      </c>
      <c r="AY221" s="227" t="s">
        <v>270</v>
      </c>
    </row>
    <row r="222" spans="2:51" s="13" customFormat="1" ht="13.5">
      <c r="B222" s="228"/>
      <c r="C222" s="229"/>
      <c r="D222" s="219" t="s">
        <v>278</v>
      </c>
      <c r="E222" s="230" t="s">
        <v>206</v>
      </c>
      <c r="F222" s="231" t="s">
        <v>87</v>
      </c>
      <c r="G222" s="229"/>
      <c r="H222" s="232">
        <v>2</v>
      </c>
      <c r="I222" s="233"/>
      <c r="J222" s="229"/>
      <c r="K222" s="229"/>
      <c r="L222" s="234"/>
      <c r="M222" s="235"/>
      <c r="N222" s="236"/>
      <c r="O222" s="236"/>
      <c r="P222" s="236"/>
      <c r="Q222" s="236"/>
      <c r="R222" s="236"/>
      <c r="S222" s="236"/>
      <c r="T222" s="237"/>
      <c r="AT222" s="238" t="s">
        <v>278</v>
      </c>
      <c r="AU222" s="238" t="s">
        <v>161</v>
      </c>
      <c r="AV222" s="13" t="s">
        <v>87</v>
      </c>
      <c r="AW222" s="13" t="s">
        <v>40</v>
      </c>
      <c r="AX222" s="13" t="s">
        <v>78</v>
      </c>
      <c r="AY222" s="238" t="s">
        <v>270</v>
      </c>
    </row>
    <row r="223" spans="2:51" s="14" customFormat="1" ht="13.5">
      <c r="B223" s="239"/>
      <c r="C223" s="240"/>
      <c r="D223" s="219" t="s">
        <v>278</v>
      </c>
      <c r="E223" s="241" t="s">
        <v>76</v>
      </c>
      <c r="F223" s="242" t="s">
        <v>281</v>
      </c>
      <c r="G223" s="240"/>
      <c r="H223" s="243">
        <v>2</v>
      </c>
      <c r="I223" s="244"/>
      <c r="J223" s="240"/>
      <c r="K223" s="240"/>
      <c r="L223" s="245"/>
      <c r="M223" s="246"/>
      <c r="N223" s="247"/>
      <c r="O223" s="247"/>
      <c r="P223" s="247"/>
      <c r="Q223" s="247"/>
      <c r="R223" s="247"/>
      <c r="S223" s="247"/>
      <c r="T223" s="248"/>
      <c r="AT223" s="249" t="s">
        <v>278</v>
      </c>
      <c r="AU223" s="249" t="s">
        <v>161</v>
      </c>
      <c r="AV223" s="14" t="s">
        <v>276</v>
      </c>
      <c r="AW223" s="14" t="s">
        <v>40</v>
      </c>
      <c r="AX223" s="14" t="s">
        <v>85</v>
      </c>
      <c r="AY223" s="249" t="s">
        <v>270</v>
      </c>
    </row>
    <row r="224" spans="2:65" s="1" customFormat="1" ht="16.5" customHeight="1">
      <c r="B224" s="41"/>
      <c r="C224" s="250" t="s">
        <v>441</v>
      </c>
      <c r="D224" s="250" t="s">
        <v>338</v>
      </c>
      <c r="E224" s="251" t="s">
        <v>442</v>
      </c>
      <c r="F224" s="252" t="s">
        <v>443</v>
      </c>
      <c r="G224" s="253" t="s">
        <v>155</v>
      </c>
      <c r="H224" s="254">
        <v>3</v>
      </c>
      <c r="I224" s="255"/>
      <c r="J224" s="256">
        <f>ROUND(I224*H224,2)</f>
        <v>0</v>
      </c>
      <c r="K224" s="252" t="s">
        <v>76</v>
      </c>
      <c r="L224" s="257"/>
      <c r="M224" s="258" t="s">
        <v>76</v>
      </c>
      <c r="N224" s="259" t="s">
        <v>48</v>
      </c>
      <c r="O224" s="42"/>
      <c r="P224" s="214">
        <f>O224*H224</f>
        <v>0</v>
      </c>
      <c r="Q224" s="214">
        <v>0</v>
      </c>
      <c r="R224" s="214">
        <f>Q224*H224</f>
        <v>0</v>
      </c>
      <c r="S224" s="214">
        <v>0</v>
      </c>
      <c r="T224" s="215">
        <f>S224*H224</f>
        <v>0</v>
      </c>
      <c r="AR224" s="24" t="s">
        <v>139</v>
      </c>
      <c r="AT224" s="24" t="s">
        <v>338</v>
      </c>
      <c r="AU224" s="24" t="s">
        <v>161</v>
      </c>
      <c r="AY224" s="24" t="s">
        <v>270</v>
      </c>
      <c r="BE224" s="216">
        <f>IF(N224="základní",J224,0)</f>
        <v>0</v>
      </c>
      <c r="BF224" s="216">
        <f>IF(N224="snížená",J224,0)</f>
        <v>0</v>
      </c>
      <c r="BG224" s="216">
        <f>IF(N224="zákl. přenesená",J224,0)</f>
        <v>0</v>
      </c>
      <c r="BH224" s="216">
        <f>IF(N224="sníž. přenesená",J224,0)</f>
        <v>0</v>
      </c>
      <c r="BI224" s="216">
        <f>IF(N224="nulová",J224,0)</f>
        <v>0</v>
      </c>
      <c r="BJ224" s="24" t="s">
        <v>85</v>
      </c>
      <c r="BK224" s="216">
        <f>ROUND(I224*H224,2)</f>
        <v>0</v>
      </c>
      <c r="BL224" s="24" t="s">
        <v>276</v>
      </c>
      <c r="BM224" s="24" t="s">
        <v>444</v>
      </c>
    </row>
    <row r="225" spans="2:51" s="12" customFormat="1" ht="13.5">
      <c r="B225" s="217"/>
      <c r="C225" s="218"/>
      <c r="D225" s="219" t="s">
        <v>278</v>
      </c>
      <c r="E225" s="220" t="s">
        <v>76</v>
      </c>
      <c r="F225" s="221" t="s">
        <v>362</v>
      </c>
      <c r="G225" s="218"/>
      <c r="H225" s="220" t="s">
        <v>76</v>
      </c>
      <c r="I225" s="222"/>
      <c r="J225" s="218"/>
      <c r="K225" s="218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278</v>
      </c>
      <c r="AU225" s="227" t="s">
        <v>161</v>
      </c>
      <c r="AV225" s="12" t="s">
        <v>85</v>
      </c>
      <c r="AW225" s="12" t="s">
        <v>40</v>
      </c>
      <c r="AX225" s="12" t="s">
        <v>78</v>
      </c>
      <c r="AY225" s="227" t="s">
        <v>270</v>
      </c>
    </row>
    <row r="226" spans="2:51" s="13" customFormat="1" ht="13.5">
      <c r="B226" s="228"/>
      <c r="C226" s="229"/>
      <c r="D226" s="219" t="s">
        <v>278</v>
      </c>
      <c r="E226" s="230" t="s">
        <v>204</v>
      </c>
      <c r="F226" s="231" t="s">
        <v>161</v>
      </c>
      <c r="G226" s="229"/>
      <c r="H226" s="232">
        <v>3</v>
      </c>
      <c r="I226" s="233"/>
      <c r="J226" s="229"/>
      <c r="K226" s="229"/>
      <c r="L226" s="234"/>
      <c r="M226" s="235"/>
      <c r="N226" s="236"/>
      <c r="O226" s="236"/>
      <c r="P226" s="236"/>
      <c r="Q226" s="236"/>
      <c r="R226" s="236"/>
      <c r="S226" s="236"/>
      <c r="T226" s="237"/>
      <c r="AT226" s="238" t="s">
        <v>278</v>
      </c>
      <c r="AU226" s="238" t="s">
        <v>161</v>
      </c>
      <c r="AV226" s="13" t="s">
        <v>87</v>
      </c>
      <c r="AW226" s="13" t="s">
        <v>40</v>
      </c>
      <c r="AX226" s="13" t="s">
        <v>78</v>
      </c>
      <c r="AY226" s="238" t="s">
        <v>270</v>
      </c>
    </row>
    <row r="227" spans="2:51" s="14" customFormat="1" ht="13.5">
      <c r="B227" s="239"/>
      <c r="C227" s="240"/>
      <c r="D227" s="219" t="s">
        <v>278</v>
      </c>
      <c r="E227" s="241" t="s">
        <v>76</v>
      </c>
      <c r="F227" s="242" t="s">
        <v>281</v>
      </c>
      <c r="G227" s="240"/>
      <c r="H227" s="243">
        <v>3</v>
      </c>
      <c r="I227" s="244"/>
      <c r="J227" s="240"/>
      <c r="K227" s="240"/>
      <c r="L227" s="245"/>
      <c r="M227" s="246"/>
      <c r="N227" s="247"/>
      <c r="O227" s="247"/>
      <c r="P227" s="247"/>
      <c r="Q227" s="247"/>
      <c r="R227" s="247"/>
      <c r="S227" s="247"/>
      <c r="T227" s="248"/>
      <c r="AT227" s="249" t="s">
        <v>278</v>
      </c>
      <c r="AU227" s="249" t="s">
        <v>161</v>
      </c>
      <c r="AV227" s="14" t="s">
        <v>276</v>
      </c>
      <c r="AW227" s="14" t="s">
        <v>40</v>
      </c>
      <c r="AX227" s="14" t="s">
        <v>85</v>
      </c>
      <c r="AY227" s="249" t="s">
        <v>270</v>
      </c>
    </row>
    <row r="228" spans="2:65" s="1" customFormat="1" ht="16.5" customHeight="1">
      <c r="B228" s="41"/>
      <c r="C228" s="205" t="s">
        <v>445</v>
      </c>
      <c r="D228" s="205" t="s">
        <v>272</v>
      </c>
      <c r="E228" s="206" t="s">
        <v>446</v>
      </c>
      <c r="F228" s="207" t="s">
        <v>447</v>
      </c>
      <c r="G228" s="208" t="s">
        <v>155</v>
      </c>
      <c r="H228" s="209">
        <v>5</v>
      </c>
      <c r="I228" s="210"/>
      <c r="J228" s="211">
        <f>ROUND(I228*H228,2)</f>
        <v>0</v>
      </c>
      <c r="K228" s="207" t="s">
        <v>275</v>
      </c>
      <c r="L228" s="61"/>
      <c r="M228" s="212" t="s">
        <v>76</v>
      </c>
      <c r="N228" s="213" t="s">
        <v>48</v>
      </c>
      <c r="O228" s="42"/>
      <c r="P228" s="214">
        <f>O228*H228</f>
        <v>0</v>
      </c>
      <c r="Q228" s="214">
        <v>6E-05</v>
      </c>
      <c r="R228" s="214">
        <f>Q228*H228</f>
        <v>0.00030000000000000003</v>
      </c>
      <c r="S228" s="214">
        <v>0</v>
      </c>
      <c r="T228" s="215">
        <f>S228*H228</f>
        <v>0</v>
      </c>
      <c r="AR228" s="24" t="s">
        <v>276</v>
      </c>
      <c r="AT228" s="24" t="s">
        <v>272</v>
      </c>
      <c r="AU228" s="24" t="s">
        <v>161</v>
      </c>
      <c r="AY228" s="24" t="s">
        <v>270</v>
      </c>
      <c r="BE228" s="216">
        <f>IF(N228="základní",J228,0)</f>
        <v>0</v>
      </c>
      <c r="BF228" s="216">
        <f>IF(N228="snížená",J228,0)</f>
        <v>0</v>
      </c>
      <c r="BG228" s="216">
        <f>IF(N228="zákl. přenesená",J228,0)</f>
        <v>0</v>
      </c>
      <c r="BH228" s="216">
        <f>IF(N228="sníž. přenesená",J228,0)</f>
        <v>0</v>
      </c>
      <c r="BI228" s="216">
        <f>IF(N228="nulová",J228,0)</f>
        <v>0</v>
      </c>
      <c r="BJ228" s="24" t="s">
        <v>85</v>
      </c>
      <c r="BK228" s="216">
        <f>ROUND(I228*H228,2)</f>
        <v>0</v>
      </c>
      <c r="BL228" s="24" t="s">
        <v>276</v>
      </c>
      <c r="BM228" s="24" t="s">
        <v>448</v>
      </c>
    </row>
    <row r="229" spans="2:51" s="13" customFormat="1" ht="13.5">
      <c r="B229" s="228"/>
      <c r="C229" s="229"/>
      <c r="D229" s="219" t="s">
        <v>278</v>
      </c>
      <c r="E229" s="230" t="s">
        <v>76</v>
      </c>
      <c r="F229" s="231" t="s">
        <v>432</v>
      </c>
      <c r="G229" s="229"/>
      <c r="H229" s="232">
        <v>5</v>
      </c>
      <c r="I229" s="233"/>
      <c r="J229" s="229"/>
      <c r="K229" s="229"/>
      <c r="L229" s="234"/>
      <c r="M229" s="235"/>
      <c r="N229" s="236"/>
      <c r="O229" s="236"/>
      <c r="P229" s="236"/>
      <c r="Q229" s="236"/>
      <c r="R229" s="236"/>
      <c r="S229" s="236"/>
      <c r="T229" s="237"/>
      <c r="AT229" s="238" t="s">
        <v>278</v>
      </c>
      <c r="AU229" s="238" t="s">
        <v>161</v>
      </c>
      <c r="AV229" s="13" t="s">
        <v>87</v>
      </c>
      <c r="AW229" s="13" t="s">
        <v>40</v>
      </c>
      <c r="AX229" s="13" t="s">
        <v>78</v>
      </c>
      <c r="AY229" s="238" t="s">
        <v>270</v>
      </c>
    </row>
    <row r="230" spans="2:51" s="14" customFormat="1" ht="13.5">
      <c r="B230" s="239"/>
      <c r="C230" s="240"/>
      <c r="D230" s="219" t="s">
        <v>278</v>
      </c>
      <c r="E230" s="241" t="s">
        <v>76</v>
      </c>
      <c r="F230" s="242" t="s">
        <v>281</v>
      </c>
      <c r="G230" s="240"/>
      <c r="H230" s="243">
        <v>5</v>
      </c>
      <c r="I230" s="244"/>
      <c r="J230" s="240"/>
      <c r="K230" s="240"/>
      <c r="L230" s="245"/>
      <c r="M230" s="246"/>
      <c r="N230" s="247"/>
      <c r="O230" s="247"/>
      <c r="P230" s="247"/>
      <c r="Q230" s="247"/>
      <c r="R230" s="247"/>
      <c r="S230" s="247"/>
      <c r="T230" s="248"/>
      <c r="AT230" s="249" t="s">
        <v>278</v>
      </c>
      <c r="AU230" s="249" t="s">
        <v>161</v>
      </c>
      <c r="AV230" s="14" t="s">
        <v>276</v>
      </c>
      <c r="AW230" s="14" t="s">
        <v>40</v>
      </c>
      <c r="AX230" s="14" t="s">
        <v>85</v>
      </c>
      <c r="AY230" s="249" t="s">
        <v>270</v>
      </c>
    </row>
    <row r="231" spans="2:65" s="1" customFormat="1" ht="16.5" customHeight="1">
      <c r="B231" s="41"/>
      <c r="C231" s="250" t="s">
        <v>449</v>
      </c>
      <c r="D231" s="250" t="s">
        <v>338</v>
      </c>
      <c r="E231" s="251" t="s">
        <v>450</v>
      </c>
      <c r="F231" s="252" t="s">
        <v>451</v>
      </c>
      <c r="G231" s="253" t="s">
        <v>155</v>
      </c>
      <c r="H231" s="254">
        <v>15</v>
      </c>
      <c r="I231" s="255"/>
      <c r="J231" s="256">
        <f>ROUND(I231*H231,2)</f>
        <v>0</v>
      </c>
      <c r="K231" s="252" t="s">
        <v>76</v>
      </c>
      <c r="L231" s="257"/>
      <c r="M231" s="258" t="s">
        <v>76</v>
      </c>
      <c r="N231" s="259" t="s">
        <v>48</v>
      </c>
      <c r="O231" s="42"/>
      <c r="P231" s="214">
        <f>O231*H231</f>
        <v>0</v>
      </c>
      <c r="Q231" s="214">
        <v>0</v>
      </c>
      <c r="R231" s="214">
        <f>Q231*H231</f>
        <v>0</v>
      </c>
      <c r="S231" s="214">
        <v>0</v>
      </c>
      <c r="T231" s="215">
        <f>S231*H231</f>
        <v>0</v>
      </c>
      <c r="AR231" s="24" t="s">
        <v>139</v>
      </c>
      <c r="AT231" s="24" t="s">
        <v>338</v>
      </c>
      <c r="AU231" s="24" t="s">
        <v>161</v>
      </c>
      <c r="AY231" s="24" t="s">
        <v>270</v>
      </c>
      <c r="BE231" s="216">
        <f>IF(N231="základní",J231,0)</f>
        <v>0</v>
      </c>
      <c r="BF231" s="216">
        <f>IF(N231="snížená",J231,0)</f>
        <v>0</v>
      </c>
      <c r="BG231" s="216">
        <f>IF(N231="zákl. přenesená",J231,0)</f>
        <v>0</v>
      </c>
      <c r="BH231" s="216">
        <f>IF(N231="sníž. přenesená",J231,0)</f>
        <v>0</v>
      </c>
      <c r="BI231" s="216">
        <f>IF(N231="nulová",J231,0)</f>
        <v>0</v>
      </c>
      <c r="BJ231" s="24" t="s">
        <v>85</v>
      </c>
      <c r="BK231" s="216">
        <f>ROUND(I231*H231,2)</f>
        <v>0</v>
      </c>
      <c r="BL231" s="24" t="s">
        <v>276</v>
      </c>
      <c r="BM231" s="24" t="s">
        <v>452</v>
      </c>
    </row>
    <row r="232" spans="2:51" s="13" customFormat="1" ht="13.5">
      <c r="B232" s="228"/>
      <c r="C232" s="229"/>
      <c r="D232" s="219" t="s">
        <v>278</v>
      </c>
      <c r="E232" s="230" t="s">
        <v>76</v>
      </c>
      <c r="F232" s="231" t="s">
        <v>453</v>
      </c>
      <c r="G232" s="229"/>
      <c r="H232" s="232">
        <v>15</v>
      </c>
      <c r="I232" s="233"/>
      <c r="J232" s="229"/>
      <c r="K232" s="229"/>
      <c r="L232" s="234"/>
      <c r="M232" s="235"/>
      <c r="N232" s="236"/>
      <c r="O232" s="236"/>
      <c r="P232" s="236"/>
      <c r="Q232" s="236"/>
      <c r="R232" s="236"/>
      <c r="S232" s="236"/>
      <c r="T232" s="237"/>
      <c r="AT232" s="238" t="s">
        <v>278</v>
      </c>
      <c r="AU232" s="238" t="s">
        <v>161</v>
      </c>
      <c r="AV232" s="13" t="s">
        <v>87</v>
      </c>
      <c r="AW232" s="13" t="s">
        <v>40</v>
      </c>
      <c r="AX232" s="13" t="s">
        <v>78</v>
      </c>
      <c r="AY232" s="238" t="s">
        <v>270</v>
      </c>
    </row>
    <row r="233" spans="2:51" s="14" customFormat="1" ht="13.5">
      <c r="B233" s="239"/>
      <c r="C233" s="240"/>
      <c r="D233" s="219" t="s">
        <v>278</v>
      </c>
      <c r="E233" s="241" t="s">
        <v>76</v>
      </c>
      <c r="F233" s="242" t="s">
        <v>281</v>
      </c>
      <c r="G233" s="240"/>
      <c r="H233" s="243">
        <v>15</v>
      </c>
      <c r="I233" s="244"/>
      <c r="J233" s="240"/>
      <c r="K233" s="240"/>
      <c r="L233" s="245"/>
      <c r="M233" s="246"/>
      <c r="N233" s="247"/>
      <c r="O233" s="247"/>
      <c r="P233" s="247"/>
      <c r="Q233" s="247"/>
      <c r="R233" s="247"/>
      <c r="S233" s="247"/>
      <c r="T233" s="248"/>
      <c r="AT233" s="249" t="s">
        <v>278</v>
      </c>
      <c r="AU233" s="249" t="s">
        <v>161</v>
      </c>
      <c r="AV233" s="14" t="s">
        <v>276</v>
      </c>
      <c r="AW233" s="14" t="s">
        <v>40</v>
      </c>
      <c r="AX233" s="14" t="s">
        <v>85</v>
      </c>
      <c r="AY233" s="249" t="s">
        <v>270</v>
      </c>
    </row>
    <row r="234" spans="2:65" s="1" customFormat="1" ht="16.5" customHeight="1">
      <c r="B234" s="41"/>
      <c r="C234" s="250" t="s">
        <v>454</v>
      </c>
      <c r="D234" s="250" t="s">
        <v>338</v>
      </c>
      <c r="E234" s="251" t="s">
        <v>455</v>
      </c>
      <c r="F234" s="252" t="s">
        <v>456</v>
      </c>
      <c r="G234" s="253" t="s">
        <v>155</v>
      </c>
      <c r="H234" s="254">
        <v>7.5</v>
      </c>
      <c r="I234" s="255"/>
      <c r="J234" s="256">
        <f>ROUND(I234*H234,2)</f>
        <v>0</v>
      </c>
      <c r="K234" s="252" t="s">
        <v>76</v>
      </c>
      <c r="L234" s="257"/>
      <c r="M234" s="258" t="s">
        <v>76</v>
      </c>
      <c r="N234" s="259" t="s">
        <v>48</v>
      </c>
      <c r="O234" s="42"/>
      <c r="P234" s="214">
        <f>O234*H234</f>
        <v>0</v>
      </c>
      <c r="Q234" s="214">
        <v>0</v>
      </c>
      <c r="R234" s="214">
        <f>Q234*H234</f>
        <v>0</v>
      </c>
      <c r="S234" s="214">
        <v>0</v>
      </c>
      <c r="T234" s="215">
        <f>S234*H234</f>
        <v>0</v>
      </c>
      <c r="AR234" s="24" t="s">
        <v>139</v>
      </c>
      <c r="AT234" s="24" t="s">
        <v>338</v>
      </c>
      <c r="AU234" s="24" t="s">
        <v>161</v>
      </c>
      <c r="AY234" s="24" t="s">
        <v>270</v>
      </c>
      <c r="BE234" s="216">
        <f>IF(N234="základní",J234,0)</f>
        <v>0</v>
      </c>
      <c r="BF234" s="216">
        <f>IF(N234="snížená",J234,0)</f>
        <v>0</v>
      </c>
      <c r="BG234" s="216">
        <f>IF(N234="zákl. přenesená",J234,0)</f>
        <v>0</v>
      </c>
      <c r="BH234" s="216">
        <f>IF(N234="sníž. přenesená",J234,0)</f>
        <v>0</v>
      </c>
      <c r="BI234" s="216">
        <f>IF(N234="nulová",J234,0)</f>
        <v>0</v>
      </c>
      <c r="BJ234" s="24" t="s">
        <v>85</v>
      </c>
      <c r="BK234" s="216">
        <f>ROUND(I234*H234,2)</f>
        <v>0</v>
      </c>
      <c r="BL234" s="24" t="s">
        <v>276</v>
      </c>
      <c r="BM234" s="24" t="s">
        <v>457</v>
      </c>
    </row>
    <row r="235" spans="2:51" s="13" customFormat="1" ht="13.5">
      <c r="B235" s="228"/>
      <c r="C235" s="229"/>
      <c r="D235" s="219" t="s">
        <v>278</v>
      </c>
      <c r="E235" s="230" t="s">
        <v>76</v>
      </c>
      <c r="F235" s="231" t="s">
        <v>458</v>
      </c>
      <c r="G235" s="229"/>
      <c r="H235" s="232">
        <v>7.5</v>
      </c>
      <c r="I235" s="233"/>
      <c r="J235" s="229"/>
      <c r="K235" s="229"/>
      <c r="L235" s="234"/>
      <c r="M235" s="235"/>
      <c r="N235" s="236"/>
      <c r="O235" s="236"/>
      <c r="P235" s="236"/>
      <c r="Q235" s="236"/>
      <c r="R235" s="236"/>
      <c r="S235" s="236"/>
      <c r="T235" s="237"/>
      <c r="AT235" s="238" t="s">
        <v>278</v>
      </c>
      <c r="AU235" s="238" t="s">
        <v>161</v>
      </c>
      <c r="AV235" s="13" t="s">
        <v>87</v>
      </c>
      <c r="AW235" s="13" t="s">
        <v>40</v>
      </c>
      <c r="AX235" s="13" t="s">
        <v>78</v>
      </c>
      <c r="AY235" s="238" t="s">
        <v>270</v>
      </c>
    </row>
    <row r="236" spans="2:51" s="14" customFormat="1" ht="13.5">
      <c r="B236" s="239"/>
      <c r="C236" s="240"/>
      <c r="D236" s="219" t="s">
        <v>278</v>
      </c>
      <c r="E236" s="241" t="s">
        <v>76</v>
      </c>
      <c r="F236" s="242" t="s">
        <v>281</v>
      </c>
      <c r="G236" s="240"/>
      <c r="H236" s="243">
        <v>7.5</v>
      </c>
      <c r="I236" s="244"/>
      <c r="J236" s="240"/>
      <c r="K236" s="240"/>
      <c r="L236" s="245"/>
      <c r="M236" s="246"/>
      <c r="N236" s="247"/>
      <c r="O236" s="247"/>
      <c r="P236" s="247"/>
      <c r="Q236" s="247"/>
      <c r="R236" s="247"/>
      <c r="S236" s="247"/>
      <c r="T236" s="248"/>
      <c r="AT236" s="249" t="s">
        <v>278</v>
      </c>
      <c r="AU236" s="249" t="s">
        <v>161</v>
      </c>
      <c r="AV236" s="14" t="s">
        <v>276</v>
      </c>
      <c r="AW236" s="14" t="s">
        <v>40</v>
      </c>
      <c r="AX236" s="14" t="s">
        <v>85</v>
      </c>
      <c r="AY236" s="249" t="s">
        <v>270</v>
      </c>
    </row>
    <row r="237" spans="2:65" s="1" customFormat="1" ht="16.5" customHeight="1">
      <c r="B237" s="41"/>
      <c r="C237" s="250" t="s">
        <v>459</v>
      </c>
      <c r="D237" s="250" t="s">
        <v>338</v>
      </c>
      <c r="E237" s="251" t="s">
        <v>460</v>
      </c>
      <c r="F237" s="252" t="s">
        <v>461</v>
      </c>
      <c r="G237" s="253" t="s">
        <v>121</v>
      </c>
      <c r="H237" s="254">
        <v>7.5</v>
      </c>
      <c r="I237" s="255"/>
      <c r="J237" s="256">
        <f>ROUND(I237*H237,2)</f>
        <v>0</v>
      </c>
      <c r="K237" s="252" t="s">
        <v>76</v>
      </c>
      <c r="L237" s="257"/>
      <c r="M237" s="258" t="s">
        <v>76</v>
      </c>
      <c r="N237" s="259" t="s">
        <v>48</v>
      </c>
      <c r="O237" s="42"/>
      <c r="P237" s="214">
        <f>O237*H237</f>
        <v>0</v>
      </c>
      <c r="Q237" s="214">
        <v>0</v>
      </c>
      <c r="R237" s="214">
        <f>Q237*H237</f>
        <v>0</v>
      </c>
      <c r="S237" s="214">
        <v>0</v>
      </c>
      <c r="T237" s="215">
        <f>S237*H237</f>
        <v>0</v>
      </c>
      <c r="AR237" s="24" t="s">
        <v>139</v>
      </c>
      <c r="AT237" s="24" t="s">
        <v>338</v>
      </c>
      <c r="AU237" s="24" t="s">
        <v>161</v>
      </c>
      <c r="AY237" s="24" t="s">
        <v>270</v>
      </c>
      <c r="BE237" s="216">
        <f>IF(N237="základní",J237,0)</f>
        <v>0</v>
      </c>
      <c r="BF237" s="216">
        <f>IF(N237="snížená",J237,0)</f>
        <v>0</v>
      </c>
      <c r="BG237" s="216">
        <f>IF(N237="zákl. přenesená",J237,0)</f>
        <v>0</v>
      </c>
      <c r="BH237" s="216">
        <f>IF(N237="sníž. přenesená",J237,0)</f>
        <v>0</v>
      </c>
      <c r="BI237" s="216">
        <f>IF(N237="nulová",J237,0)</f>
        <v>0</v>
      </c>
      <c r="BJ237" s="24" t="s">
        <v>85</v>
      </c>
      <c r="BK237" s="216">
        <f>ROUND(I237*H237,2)</f>
        <v>0</v>
      </c>
      <c r="BL237" s="24" t="s">
        <v>276</v>
      </c>
      <c r="BM237" s="24" t="s">
        <v>462</v>
      </c>
    </row>
    <row r="238" spans="2:51" s="13" customFormat="1" ht="13.5">
      <c r="B238" s="228"/>
      <c r="C238" s="229"/>
      <c r="D238" s="219" t="s">
        <v>278</v>
      </c>
      <c r="E238" s="230" t="s">
        <v>76</v>
      </c>
      <c r="F238" s="231" t="s">
        <v>458</v>
      </c>
      <c r="G238" s="229"/>
      <c r="H238" s="232">
        <v>7.5</v>
      </c>
      <c r="I238" s="233"/>
      <c r="J238" s="229"/>
      <c r="K238" s="229"/>
      <c r="L238" s="234"/>
      <c r="M238" s="235"/>
      <c r="N238" s="236"/>
      <c r="O238" s="236"/>
      <c r="P238" s="236"/>
      <c r="Q238" s="236"/>
      <c r="R238" s="236"/>
      <c r="S238" s="236"/>
      <c r="T238" s="237"/>
      <c r="AT238" s="238" t="s">
        <v>278</v>
      </c>
      <c r="AU238" s="238" t="s">
        <v>161</v>
      </c>
      <c r="AV238" s="13" t="s">
        <v>87</v>
      </c>
      <c r="AW238" s="13" t="s">
        <v>40</v>
      </c>
      <c r="AX238" s="13" t="s">
        <v>78</v>
      </c>
      <c r="AY238" s="238" t="s">
        <v>270</v>
      </c>
    </row>
    <row r="239" spans="2:51" s="14" customFormat="1" ht="13.5">
      <c r="B239" s="239"/>
      <c r="C239" s="240"/>
      <c r="D239" s="219" t="s">
        <v>278</v>
      </c>
      <c r="E239" s="241" t="s">
        <v>76</v>
      </c>
      <c r="F239" s="242" t="s">
        <v>281</v>
      </c>
      <c r="G239" s="240"/>
      <c r="H239" s="243">
        <v>7.5</v>
      </c>
      <c r="I239" s="244"/>
      <c r="J239" s="240"/>
      <c r="K239" s="240"/>
      <c r="L239" s="245"/>
      <c r="M239" s="246"/>
      <c r="N239" s="247"/>
      <c r="O239" s="247"/>
      <c r="P239" s="247"/>
      <c r="Q239" s="247"/>
      <c r="R239" s="247"/>
      <c r="S239" s="247"/>
      <c r="T239" s="248"/>
      <c r="AT239" s="249" t="s">
        <v>278</v>
      </c>
      <c r="AU239" s="249" t="s">
        <v>161</v>
      </c>
      <c r="AV239" s="14" t="s">
        <v>276</v>
      </c>
      <c r="AW239" s="14" t="s">
        <v>40</v>
      </c>
      <c r="AX239" s="14" t="s">
        <v>85</v>
      </c>
      <c r="AY239" s="249" t="s">
        <v>270</v>
      </c>
    </row>
    <row r="240" spans="2:65" s="1" customFormat="1" ht="25.5" customHeight="1">
      <c r="B240" s="41"/>
      <c r="C240" s="205" t="s">
        <v>463</v>
      </c>
      <c r="D240" s="205" t="s">
        <v>272</v>
      </c>
      <c r="E240" s="206" t="s">
        <v>464</v>
      </c>
      <c r="F240" s="207" t="s">
        <v>465</v>
      </c>
      <c r="G240" s="208" t="s">
        <v>155</v>
      </c>
      <c r="H240" s="209">
        <v>5</v>
      </c>
      <c r="I240" s="210"/>
      <c r="J240" s="211">
        <f>ROUND(I240*H240,2)</f>
        <v>0</v>
      </c>
      <c r="K240" s="207" t="s">
        <v>275</v>
      </c>
      <c r="L240" s="61"/>
      <c r="M240" s="212" t="s">
        <v>76</v>
      </c>
      <c r="N240" s="213" t="s">
        <v>48</v>
      </c>
      <c r="O240" s="42"/>
      <c r="P240" s="214">
        <f>O240*H240</f>
        <v>0</v>
      </c>
      <c r="Q240" s="214">
        <v>0</v>
      </c>
      <c r="R240" s="214">
        <f>Q240*H240</f>
        <v>0</v>
      </c>
      <c r="S240" s="214">
        <v>0</v>
      </c>
      <c r="T240" s="215">
        <f>S240*H240</f>
        <v>0</v>
      </c>
      <c r="AR240" s="24" t="s">
        <v>276</v>
      </c>
      <c r="AT240" s="24" t="s">
        <v>272</v>
      </c>
      <c r="AU240" s="24" t="s">
        <v>161</v>
      </c>
      <c r="AY240" s="24" t="s">
        <v>270</v>
      </c>
      <c r="BE240" s="216">
        <f>IF(N240="základní",J240,0)</f>
        <v>0</v>
      </c>
      <c r="BF240" s="216">
        <f>IF(N240="snížená",J240,0)</f>
        <v>0</v>
      </c>
      <c r="BG240" s="216">
        <f>IF(N240="zákl. přenesená",J240,0)</f>
        <v>0</v>
      </c>
      <c r="BH240" s="216">
        <f>IF(N240="sníž. přenesená",J240,0)</f>
        <v>0</v>
      </c>
      <c r="BI240" s="216">
        <f>IF(N240="nulová",J240,0)</f>
        <v>0</v>
      </c>
      <c r="BJ240" s="24" t="s">
        <v>85</v>
      </c>
      <c r="BK240" s="216">
        <f>ROUND(I240*H240,2)</f>
        <v>0</v>
      </c>
      <c r="BL240" s="24" t="s">
        <v>276</v>
      </c>
      <c r="BM240" s="24" t="s">
        <v>466</v>
      </c>
    </row>
    <row r="241" spans="2:51" s="13" customFormat="1" ht="13.5">
      <c r="B241" s="228"/>
      <c r="C241" s="229"/>
      <c r="D241" s="219" t="s">
        <v>278</v>
      </c>
      <c r="E241" s="230" t="s">
        <v>76</v>
      </c>
      <c r="F241" s="231" t="s">
        <v>432</v>
      </c>
      <c r="G241" s="229"/>
      <c r="H241" s="232">
        <v>5</v>
      </c>
      <c r="I241" s="233"/>
      <c r="J241" s="229"/>
      <c r="K241" s="229"/>
      <c r="L241" s="234"/>
      <c r="M241" s="235"/>
      <c r="N241" s="236"/>
      <c r="O241" s="236"/>
      <c r="P241" s="236"/>
      <c r="Q241" s="236"/>
      <c r="R241" s="236"/>
      <c r="S241" s="236"/>
      <c r="T241" s="237"/>
      <c r="AT241" s="238" t="s">
        <v>278</v>
      </c>
      <c r="AU241" s="238" t="s">
        <v>161</v>
      </c>
      <c r="AV241" s="13" t="s">
        <v>87</v>
      </c>
      <c r="AW241" s="13" t="s">
        <v>40</v>
      </c>
      <c r="AX241" s="13" t="s">
        <v>78</v>
      </c>
      <c r="AY241" s="238" t="s">
        <v>270</v>
      </c>
    </row>
    <row r="242" spans="2:51" s="14" customFormat="1" ht="13.5">
      <c r="B242" s="239"/>
      <c r="C242" s="240"/>
      <c r="D242" s="219" t="s">
        <v>278</v>
      </c>
      <c r="E242" s="241" t="s">
        <v>76</v>
      </c>
      <c r="F242" s="242" t="s">
        <v>281</v>
      </c>
      <c r="G242" s="240"/>
      <c r="H242" s="243">
        <v>5</v>
      </c>
      <c r="I242" s="244"/>
      <c r="J242" s="240"/>
      <c r="K242" s="240"/>
      <c r="L242" s="245"/>
      <c r="M242" s="246"/>
      <c r="N242" s="247"/>
      <c r="O242" s="247"/>
      <c r="P242" s="247"/>
      <c r="Q242" s="247"/>
      <c r="R242" s="247"/>
      <c r="S242" s="247"/>
      <c r="T242" s="248"/>
      <c r="AT242" s="249" t="s">
        <v>278</v>
      </c>
      <c r="AU242" s="249" t="s">
        <v>161</v>
      </c>
      <c r="AV242" s="14" t="s">
        <v>276</v>
      </c>
      <c r="AW242" s="14" t="s">
        <v>40</v>
      </c>
      <c r="AX242" s="14" t="s">
        <v>85</v>
      </c>
      <c r="AY242" s="249" t="s">
        <v>270</v>
      </c>
    </row>
    <row r="243" spans="2:65" s="1" customFormat="1" ht="25.5" customHeight="1">
      <c r="B243" s="41"/>
      <c r="C243" s="205" t="s">
        <v>226</v>
      </c>
      <c r="D243" s="205" t="s">
        <v>272</v>
      </c>
      <c r="E243" s="206" t="s">
        <v>467</v>
      </c>
      <c r="F243" s="207" t="s">
        <v>468</v>
      </c>
      <c r="G243" s="208" t="s">
        <v>469</v>
      </c>
      <c r="H243" s="209">
        <v>5</v>
      </c>
      <c r="I243" s="210"/>
      <c r="J243" s="211">
        <f>ROUND(I243*H243,2)</f>
        <v>0</v>
      </c>
      <c r="K243" s="207" t="s">
        <v>76</v>
      </c>
      <c r="L243" s="61"/>
      <c r="M243" s="212" t="s">
        <v>76</v>
      </c>
      <c r="N243" s="213" t="s">
        <v>48</v>
      </c>
      <c r="O243" s="42"/>
      <c r="P243" s="214">
        <f>O243*H243</f>
        <v>0</v>
      </c>
      <c r="Q243" s="214">
        <v>0</v>
      </c>
      <c r="R243" s="214">
        <f>Q243*H243</f>
        <v>0</v>
      </c>
      <c r="S243" s="214">
        <v>0</v>
      </c>
      <c r="T243" s="215">
        <f>S243*H243</f>
        <v>0</v>
      </c>
      <c r="AR243" s="24" t="s">
        <v>470</v>
      </c>
      <c r="AT243" s="24" t="s">
        <v>272</v>
      </c>
      <c r="AU243" s="24" t="s">
        <v>161</v>
      </c>
      <c r="AY243" s="24" t="s">
        <v>270</v>
      </c>
      <c r="BE243" s="216">
        <f>IF(N243="základní",J243,0)</f>
        <v>0</v>
      </c>
      <c r="BF243" s="216">
        <f>IF(N243="snížená",J243,0)</f>
        <v>0</v>
      </c>
      <c r="BG243" s="216">
        <f>IF(N243="zákl. přenesená",J243,0)</f>
        <v>0</v>
      </c>
      <c r="BH243" s="216">
        <f>IF(N243="sníž. přenesená",J243,0)</f>
        <v>0</v>
      </c>
      <c r="BI243" s="216">
        <f>IF(N243="nulová",J243,0)</f>
        <v>0</v>
      </c>
      <c r="BJ243" s="24" t="s">
        <v>85</v>
      </c>
      <c r="BK243" s="216">
        <f>ROUND(I243*H243,2)</f>
        <v>0</v>
      </c>
      <c r="BL243" s="24" t="s">
        <v>470</v>
      </c>
      <c r="BM243" s="24" t="s">
        <v>471</v>
      </c>
    </row>
    <row r="244" spans="2:47" s="1" customFormat="1" ht="27">
      <c r="B244" s="41"/>
      <c r="C244" s="63"/>
      <c r="D244" s="219" t="s">
        <v>416</v>
      </c>
      <c r="E244" s="63"/>
      <c r="F244" s="260" t="s">
        <v>472</v>
      </c>
      <c r="G244" s="63"/>
      <c r="H244" s="63"/>
      <c r="I244" s="174"/>
      <c r="J244" s="63"/>
      <c r="K244" s="63"/>
      <c r="L244" s="61"/>
      <c r="M244" s="261"/>
      <c r="N244" s="42"/>
      <c r="O244" s="42"/>
      <c r="P244" s="42"/>
      <c r="Q244" s="42"/>
      <c r="R244" s="42"/>
      <c r="S244" s="42"/>
      <c r="T244" s="78"/>
      <c r="AT244" s="24" t="s">
        <v>416</v>
      </c>
      <c r="AU244" s="24" t="s">
        <v>161</v>
      </c>
    </row>
    <row r="245" spans="2:51" s="13" customFormat="1" ht="13.5">
      <c r="B245" s="228"/>
      <c r="C245" s="229"/>
      <c r="D245" s="219" t="s">
        <v>278</v>
      </c>
      <c r="E245" s="230" t="s">
        <v>76</v>
      </c>
      <c r="F245" s="231" t="s">
        <v>432</v>
      </c>
      <c r="G245" s="229"/>
      <c r="H245" s="232">
        <v>5</v>
      </c>
      <c r="I245" s="233"/>
      <c r="J245" s="229"/>
      <c r="K245" s="229"/>
      <c r="L245" s="234"/>
      <c r="M245" s="235"/>
      <c r="N245" s="236"/>
      <c r="O245" s="236"/>
      <c r="P245" s="236"/>
      <c r="Q245" s="236"/>
      <c r="R245" s="236"/>
      <c r="S245" s="236"/>
      <c r="T245" s="237"/>
      <c r="AT245" s="238" t="s">
        <v>278</v>
      </c>
      <c r="AU245" s="238" t="s">
        <v>161</v>
      </c>
      <c r="AV245" s="13" t="s">
        <v>87</v>
      </c>
      <c r="AW245" s="13" t="s">
        <v>40</v>
      </c>
      <c r="AX245" s="13" t="s">
        <v>78</v>
      </c>
      <c r="AY245" s="238" t="s">
        <v>270</v>
      </c>
    </row>
    <row r="246" spans="2:51" s="14" customFormat="1" ht="13.5">
      <c r="B246" s="239"/>
      <c r="C246" s="240"/>
      <c r="D246" s="219" t="s">
        <v>278</v>
      </c>
      <c r="E246" s="241" t="s">
        <v>76</v>
      </c>
      <c r="F246" s="242" t="s">
        <v>281</v>
      </c>
      <c r="G246" s="240"/>
      <c r="H246" s="243">
        <v>5</v>
      </c>
      <c r="I246" s="244"/>
      <c r="J246" s="240"/>
      <c r="K246" s="240"/>
      <c r="L246" s="245"/>
      <c r="M246" s="246"/>
      <c r="N246" s="247"/>
      <c r="O246" s="247"/>
      <c r="P246" s="247"/>
      <c r="Q246" s="247"/>
      <c r="R246" s="247"/>
      <c r="S246" s="247"/>
      <c r="T246" s="248"/>
      <c r="AT246" s="249" t="s">
        <v>278</v>
      </c>
      <c r="AU246" s="249" t="s">
        <v>161</v>
      </c>
      <c r="AV246" s="14" t="s">
        <v>276</v>
      </c>
      <c r="AW246" s="14" t="s">
        <v>40</v>
      </c>
      <c r="AX246" s="14" t="s">
        <v>85</v>
      </c>
      <c r="AY246" s="249" t="s">
        <v>270</v>
      </c>
    </row>
    <row r="247" spans="2:65" s="1" customFormat="1" ht="16.5" customHeight="1">
      <c r="B247" s="41"/>
      <c r="C247" s="250" t="s">
        <v>473</v>
      </c>
      <c r="D247" s="250" t="s">
        <v>338</v>
      </c>
      <c r="E247" s="251" t="s">
        <v>474</v>
      </c>
      <c r="F247" s="252" t="s">
        <v>475</v>
      </c>
      <c r="G247" s="253" t="s">
        <v>155</v>
      </c>
      <c r="H247" s="254">
        <v>5</v>
      </c>
      <c r="I247" s="255"/>
      <c r="J247" s="256">
        <f>ROUND(I247*H247,2)</f>
        <v>0</v>
      </c>
      <c r="K247" s="252" t="s">
        <v>76</v>
      </c>
      <c r="L247" s="257"/>
      <c r="M247" s="258" t="s">
        <v>76</v>
      </c>
      <c r="N247" s="259" t="s">
        <v>48</v>
      </c>
      <c r="O247" s="42"/>
      <c r="P247" s="214">
        <f>O247*H247</f>
        <v>0</v>
      </c>
      <c r="Q247" s="214">
        <v>0.1</v>
      </c>
      <c r="R247" s="214">
        <f>Q247*H247</f>
        <v>0.5</v>
      </c>
      <c r="S247" s="214">
        <v>0</v>
      </c>
      <c r="T247" s="215">
        <f>S247*H247</f>
        <v>0</v>
      </c>
      <c r="AR247" s="24" t="s">
        <v>470</v>
      </c>
      <c r="AT247" s="24" t="s">
        <v>338</v>
      </c>
      <c r="AU247" s="24" t="s">
        <v>161</v>
      </c>
      <c r="AY247" s="24" t="s">
        <v>270</v>
      </c>
      <c r="BE247" s="216">
        <f>IF(N247="základní",J247,0)</f>
        <v>0</v>
      </c>
      <c r="BF247" s="216">
        <f>IF(N247="snížená",J247,0)</f>
        <v>0</v>
      </c>
      <c r="BG247" s="216">
        <f>IF(N247="zákl. přenesená",J247,0)</f>
        <v>0</v>
      </c>
      <c r="BH247" s="216">
        <f>IF(N247="sníž. přenesená",J247,0)</f>
        <v>0</v>
      </c>
      <c r="BI247" s="216">
        <f>IF(N247="nulová",J247,0)</f>
        <v>0</v>
      </c>
      <c r="BJ247" s="24" t="s">
        <v>85</v>
      </c>
      <c r="BK247" s="216">
        <f>ROUND(I247*H247,2)</f>
        <v>0</v>
      </c>
      <c r="BL247" s="24" t="s">
        <v>470</v>
      </c>
      <c r="BM247" s="24" t="s">
        <v>476</v>
      </c>
    </row>
    <row r="248" spans="2:47" s="1" customFormat="1" ht="108">
      <c r="B248" s="41"/>
      <c r="C248" s="63"/>
      <c r="D248" s="219" t="s">
        <v>416</v>
      </c>
      <c r="E248" s="63"/>
      <c r="F248" s="260" t="s">
        <v>477</v>
      </c>
      <c r="G248" s="63"/>
      <c r="H248" s="63"/>
      <c r="I248" s="174"/>
      <c r="J248" s="63"/>
      <c r="K248" s="63"/>
      <c r="L248" s="61"/>
      <c r="M248" s="261"/>
      <c r="N248" s="42"/>
      <c r="O248" s="42"/>
      <c r="P248" s="42"/>
      <c r="Q248" s="42"/>
      <c r="R248" s="42"/>
      <c r="S248" s="42"/>
      <c r="T248" s="78"/>
      <c r="AT248" s="24" t="s">
        <v>416</v>
      </c>
      <c r="AU248" s="24" t="s">
        <v>161</v>
      </c>
    </row>
    <row r="249" spans="2:51" s="13" customFormat="1" ht="13.5">
      <c r="B249" s="228"/>
      <c r="C249" s="229"/>
      <c r="D249" s="219" t="s">
        <v>278</v>
      </c>
      <c r="E249" s="230" t="s">
        <v>76</v>
      </c>
      <c r="F249" s="231" t="s">
        <v>432</v>
      </c>
      <c r="G249" s="229"/>
      <c r="H249" s="232">
        <v>5</v>
      </c>
      <c r="I249" s="233"/>
      <c r="J249" s="229"/>
      <c r="K249" s="229"/>
      <c r="L249" s="234"/>
      <c r="M249" s="235"/>
      <c r="N249" s="236"/>
      <c r="O249" s="236"/>
      <c r="P249" s="236"/>
      <c r="Q249" s="236"/>
      <c r="R249" s="236"/>
      <c r="S249" s="236"/>
      <c r="T249" s="237"/>
      <c r="AT249" s="238" t="s">
        <v>278</v>
      </c>
      <c r="AU249" s="238" t="s">
        <v>161</v>
      </c>
      <c r="AV249" s="13" t="s">
        <v>87</v>
      </c>
      <c r="AW249" s="13" t="s">
        <v>40</v>
      </c>
      <c r="AX249" s="13" t="s">
        <v>78</v>
      </c>
      <c r="AY249" s="238" t="s">
        <v>270</v>
      </c>
    </row>
    <row r="250" spans="2:51" s="14" customFormat="1" ht="13.5">
      <c r="B250" s="239"/>
      <c r="C250" s="240"/>
      <c r="D250" s="219" t="s">
        <v>278</v>
      </c>
      <c r="E250" s="241" t="s">
        <v>76</v>
      </c>
      <c r="F250" s="242" t="s">
        <v>281</v>
      </c>
      <c r="G250" s="240"/>
      <c r="H250" s="243">
        <v>5</v>
      </c>
      <c r="I250" s="244"/>
      <c r="J250" s="240"/>
      <c r="K250" s="240"/>
      <c r="L250" s="245"/>
      <c r="M250" s="246"/>
      <c r="N250" s="247"/>
      <c r="O250" s="247"/>
      <c r="P250" s="247"/>
      <c r="Q250" s="247"/>
      <c r="R250" s="247"/>
      <c r="S250" s="247"/>
      <c r="T250" s="248"/>
      <c r="AT250" s="249" t="s">
        <v>278</v>
      </c>
      <c r="AU250" s="249" t="s">
        <v>161</v>
      </c>
      <c r="AV250" s="14" t="s">
        <v>276</v>
      </c>
      <c r="AW250" s="14" t="s">
        <v>40</v>
      </c>
      <c r="AX250" s="14" t="s">
        <v>85</v>
      </c>
      <c r="AY250" s="249" t="s">
        <v>270</v>
      </c>
    </row>
    <row r="251" spans="2:65" s="1" customFormat="1" ht="16.5" customHeight="1">
      <c r="B251" s="41"/>
      <c r="C251" s="205" t="s">
        <v>217</v>
      </c>
      <c r="D251" s="205" t="s">
        <v>272</v>
      </c>
      <c r="E251" s="206" t="s">
        <v>478</v>
      </c>
      <c r="F251" s="207" t="s">
        <v>479</v>
      </c>
      <c r="G251" s="208" t="s">
        <v>469</v>
      </c>
      <c r="H251" s="209">
        <v>5</v>
      </c>
      <c r="I251" s="210"/>
      <c r="J251" s="211">
        <f>ROUND(I251*H251,2)</f>
        <v>0</v>
      </c>
      <c r="K251" s="207" t="s">
        <v>76</v>
      </c>
      <c r="L251" s="61"/>
      <c r="M251" s="212" t="s">
        <v>76</v>
      </c>
      <c r="N251" s="213" t="s">
        <v>48</v>
      </c>
      <c r="O251" s="42"/>
      <c r="P251" s="214">
        <f>O251*H251</f>
        <v>0</v>
      </c>
      <c r="Q251" s="214">
        <v>0</v>
      </c>
      <c r="R251" s="214">
        <f>Q251*H251</f>
        <v>0</v>
      </c>
      <c r="S251" s="214">
        <v>0</v>
      </c>
      <c r="T251" s="215">
        <f>S251*H251</f>
        <v>0</v>
      </c>
      <c r="AR251" s="24" t="s">
        <v>276</v>
      </c>
      <c r="AT251" s="24" t="s">
        <v>272</v>
      </c>
      <c r="AU251" s="24" t="s">
        <v>161</v>
      </c>
      <c r="AY251" s="24" t="s">
        <v>270</v>
      </c>
      <c r="BE251" s="216">
        <f>IF(N251="základní",J251,0)</f>
        <v>0</v>
      </c>
      <c r="BF251" s="216">
        <f>IF(N251="snížená",J251,0)</f>
        <v>0</v>
      </c>
      <c r="BG251" s="216">
        <f>IF(N251="zákl. přenesená",J251,0)</f>
        <v>0</v>
      </c>
      <c r="BH251" s="216">
        <f>IF(N251="sníž. přenesená",J251,0)</f>
        <v>0</v>
      </c>
      <c r="BI251" s="216">
        <f>IF(N251="nulová",J251,0)</f>
        <v>0</v>
      </c>
      <c r="BJ251" s="24" t="s">
        <v>85</v>
      </c>
      <c r="BK251" s="216">
        <f>ROUND(I251*H251,2)</f>
        <v>0</v>
      </c>
      <c r="BL251" s="24" t="s">
        <v>276</v>
      </c>
      <c r="BM251" s="24" t="s">
        <v>480</v>
      </c>
    </row>
    <row r="252" spans="2:47" s="1" customFormat="1" ht="40.5">
      <c r="B252" s="41"/>
      <c r="C252" s="63"/>
      <c r="D252" s="219" t="s">
        <v>416</v>
      </c>
      <c r="E252" s="63"/>
      <c r="F252" s="260" t="s">
        <v>481</v>
      </c>
      <c r="G252" s="63"/>
      <c r="H252" s="63"/>
      <c r="I252" s="174"/>
      <c r="J252" s="63"/>
      <c r="K252" s="63"/>
      <c r="L252" s="61"/>
      <c r="M252" s="261"/>
      <c r="N252" s="42"/>
      <c r="O252" s="42"/>
      <c r="P252" s="42"/>
      <c r="Q252" s="42"/>
      <c r="R252" s="42"/>
      <c r="S252" s="42"/>
      <c r="T252" s="78"/>
      <c r="AT252" s="24" t="s">
        <v>416</v>
      </c>
      <c r="AU252" s="24" t="s">
        <v>161</v>
      </c>
    </row>
    <row r="253" spans="2:51" s="13" customFormat="1" ht="13.5">
      <c r="B253" s="228"/>
      <c r="C253" s="229"/>
      <c r="D253" s="219" t="s">
        <v>278</v>
      </c>
      <c r="E253" s="230" t="s">
        <v>76</v>
      </c>
      <c r="F253" s="231" t="s">
        <v>432</v>
      </c>
      <c r="G253" s="229"/>
      <c r="H253" s="232">
        <v>5</v>
      </c>
      <c r="I253" s="233"/>
      <c r="J253" s="229"/>
      <c r="K253" s="229"/>
      <c r="L253" s="234"/>
      <c r="M253" s="235"/>
      <c r="N253" s="236"/>
      <c r="O253" s="236"/>
      <c r="P253" s="236"/>
      <c r="Q253" s="236"/>
      <c r="R253" s="236"/>
      <c r="S253" s="236"/>
      <c r="T253" s="237"/>
      <c r="AT253" s="238" t="s">
        <v>278</v>
      </c>
      <c r="AU253" s="238" t="s">
        <v>161</v>
      </c>
      <c r="AV253" s="13" t="s">
        <v>87</v>
      </c>
      <c r="AW253" s="13" t="s">
        <v>40</v>
      </c>
      <c r="AX253" s="13" t="s">
        <v>78</v>
      </c>
      <c r="AY253" s="238" t="s">
        <v>270</v>
      </c>
    </row>
    <row r="254" spans="2:51" s="14" customFormat="1" ht="13.5">
      <c r="B254" s="239"/>
      <c r="C254" s="240"/>
      <c r="D254" s="219" t="s">
        <v>278</v>
      </c>
      <c r="E254" s="241" t="s">
        <v>76</v>
      </c>
      <c r="F254" s="242" t="s">
        <v>281</v>
      </c>
      <c r="G254" s="240"/>
      <c r="H254" s="243">
        <v>5</v>
      </c>
      <c r="I254" s="244"/>
      <c r="J254" s="240"/>
      <c r="K254" s="240"/>
      <c r="L254" s="245"/>
      <c r="M254" s="246"/>
      <c r="N254" s="247"/>
      <c r="O254" s="247"/>
      <c r="P254" s="247"/>
      <c r="Q254" s="247"/>
      <c r="R254" s="247"/>
      <c r="S254" s="247"/>
      <c r="T254" s="248"/>
      <c r="AT254" s="249" t="s">
        <v>278</v>
      </c>
      <c r="AU254" s="249" t="s">
        <v>161</v>
      </c>
      <c r="AV254" s="14" t="s">
        <v>276</v>
      </c>
      <c r="AW254" s="14" t="s">
        <v>40</v>
      </c>
      <c r="AX254" s="14" t="s">
        <v>85</v>
      </c>
      <c r="AY254" s="249" t="s">
        <v>270</v>
      </c>
    </row>
    <row r="255" spans="2:65" s="1" customFormat="1" ht="38.25" customHeight="1">
      <c r="B255" s="41"/>
      <c r="C255" s="250" t="s">
        <v>482</v>
      </c>
      <c r="D255" s="250" t="s">
        <v>338</v>
      </c>
      <c r="E255" s="251" t="s">
        <v>483</v>
      </c>
      <c r="F255" s="252" t="s">
        <v>484</v>
      </c>
      <c r="G255" s="253" t="s">
        <v>469</v>
      </c>
      <c r="H255" s="254">
        <v>5</v>
      </c>
      <c r="I255" s="255"/>
      <c r="J255" s="256">
        <f>ROUND(I255*H255,2)</f>
        <v>0</v>
      </c>
      <c r="K255" s="252" t="s">
        <v>76</v>
      </c>
      <c r="L255" s="257"/>
      <c r="M255" s="258" t="s">
        <v>76</v>
      </c>
      <c r="N255" s="259" t="s">
        <v>48</v>
      </c>
      <c r="O255" s="42"/>
      <c r="P255" s="214">
        <f>O255*H255</f>
        <v>0</v>
      </c>
      <c r="Q255" s="214">
        <v>0.6</v>
      </c>
      <c r="R255" s="214">
        <f>Q255*H255</f>
        <v>3</v>
      </c>
      <c r="S255" s="214">
        <v>0</v>
      </c>
      <c r="T255" s="215">
        <f>S255*H255</f>
        <v>0</v>
      </c>
      <c r="AR255" s="24" t="s">
        <v>139</v>
      </c>
      <c r="AT255" s="24" t="s">
        <v>338</v>
      </c>
      <c r="AU255" s="24" t="s">
        <v>161</v>
      </c>
      <c r="AY255" s="24" t="s">
        <v>270</v>
      </c>
      <c r="BE255" s="216">
        <f>IF(N255="základní",J255,0)</f>
        <v>0</v>
      </c>
      <c r="BF255" s="216">
        <f>IF(N255="snížená",J255,0)</f>
        <v>0</v>
      </c>
      <c r="BG255" s="216">
        <f>IF(N255="zákl. přenesená",J255,0)</f>
        <v>0</v>
      </c>
      <c r="BH255" s="216">
        <f>IF(N255="sníž. přenesená",J255,0)</f>
        <v>0</v>
      </c>
      <c r="BI255" s="216">
        <f>IF(N255="nulová",J255,0)</f>
        <v>0</v>
      </c>
      <c r="BJ255" s="24" t="s">
        <v>85</v>
      </c>
      <c r="BK255" s="216">
        <f>ROUND(I255*H255,2)</f>
        <v>0</v>
      </c>
      <c r="BL255" s="24" t="s">
        <v>276</v>
      </c>
      <c r="BM255" s="24" t="s">
        <v>485</v>
      </c>
    </row>
    <row r="256" spans="2:47" s="1" customFormat="1" ht="27">
      <c r="B256" s="41"/>
      <c r="C256" s="63"/>
      <c r="D256" s="219" t="s">
        <v>416</v>
      </c>
      <c r="E256" s="63"/>
      <c r="F256" s="260" t="s">
        <v>486</v>
      </c>
      <c r="G256" s="63"/>
      <c r="H256" s="63"/>
      <c r="I256" s="174"/>
      <c r="J256" s="63"/>
      <c r="K256" s="63"/>
      <c r="L256" s="61"/>
      <c r="M256" s="261"/>
      <c r="N256" s="42"/>
      <c r="O256" s="42"/>
      <c r="P256" s="42"/>
      <c r="Q256" s="42"/>
      <c r="R256" s="42"/>
      <c r="S256" s="42"/>
      <c r="T256" s="78"/>
      <c r="AT256" s="24" t="s">
        <v>416</v>
      </c>
      <c r="AU256" s="24" t="s">
        <v>161</v>
      </c>
    </row>
    <row r="257" spans="2:51" s="13" customFormat="1" ht="13.5">
      <c r="B257" s="228"/>
      <c r="C257" s="229"/>
      <c r="D257" s="219" t="s">
        <v>278</v>
      </c>
      <c r="E257" s="230" t="s">
        <v>76</v>
      </c>
      <c r="F257" s="231" t="s">
        <v>432</v>
      </c>
      <c r="G257" s="229"/>
      <c r="H257" s="232">
        <v>5</v>
      </c>
      <c r="I257" s="233"/>
      <c r="J257" s="229"/>
      <c r="K257" s="229"/>
      <c r="L257" s="234"/>
      <c r="M257" s="235"/>
      <c r="N257" s="236"/>
      <c r="O257" s="236"/>
      <c r="P257" s="236"/>
      <c r="Q257" s="236"/>
      <c r="R257" s="236"/>
      <c r="S257" s="236"/>
      <c r="T257" s="237"/>
      <c r="AT257" s="238" t="s">
        <v>278</v>
      </c>
      <c r="AU257" s="238" t="s">
        <v>161</v>
      </c>
      <c r="AV257" s="13" t="s">
        <v>87</v>
      </c>
      <c r="AW257" s="13" t="s">
        <v>40</v>
      </c>
      <c r="AX257" s="13" t="s">
        <v>78</v>
      </c>
      <c r="AY257" s="238" t="s">
        <v>270</v>
      </c>
    </row>
    <row r="258" spans="2:51" s="14" customFormat="1" ht="13.5">
      <c r="B258" s="239"/>
      <c r="C258" s="240"/>
      <c r="D258" s="219" t="s">
        <v>278</v>
      </c>
      <c r="E258" s="241" t="s">
        <v>76</v>
      </c>
      <c r="F258" s="242" t="s">
        <v>281</v>
      </c>
      <c r="G258" s="240"/>
      <c r="H258" s="243">
        <v>5</v>
      </c>
      <c r="I258" s="244"/>
      <c r="J258" s="240"/>
      <c r="K258" s="240"/>
      <c r="L258" s="245"/>
      <c r="M258" s="246"/>
      <c r="N258" s="247"/>
      <c r="O258" s="247"/>
      <c r="P258" s="247"/>
      <c r="Q258" s="247"/>
      <c r="R258" s="247"/>
      <c r="S258" s="247"/>
      <c r="T258" s="248"/>
      <c r="AT258" s="249" t="s">
        <v>278</v>
      </c>
      <c r="AU258" s="249" t="s">
        <v>161</v>
      </c>
      <c r="AV258" s="14" t="s">
        <v>276</v>
      </c>
      <c r="AW258" s="14" t="s">
        <v>40</v>
      </c>
      <c r="AX258" s="14" t="s">
        <v>85</v>
      </c>
      <c r="AY258" s="249" t="s">
        <v>270</v>
      </c>
    </row>
    <row r="259" spans="2:65" s="1" customFormat="1" ht="25.5" customHeight="1">
      <c r="B259" s="41"/>
      <c r="C259" s="205" t="s">
        <v>487</v>
      </c>
      <c r="D259" s="205" t="s">
        <v>272</v>
      </c>
      <c r="E259" s="206" t="s">
        <v>488</v>
      </c>
      <c r="F259" s="207" t="s">
        <v>489</v>
      </c>
      <c r="G259" s="208" t="s">
        <v>113</v>
      </c>
      <c r="H259" s="209">
        <v>5</v>
      </c>
      <c r="I259" s="210"/>
      <c r="J259" s="211">
        <f>ROUND(I259*H259,2)</f>
        <v>0</v>
      </c>
      <c r="K259" s="207" t="s">
        <v>275</v>
      </c>
      <c r="L259" s="61"/>
      <c r="M259" s="212" t="s">
        <v>76</v>
      </c>
      <c r="N259" s="213" t="s">
        <v>48</v>
      </c>
      <c r="O259" s="42"/>
      <c r="P259" s="214">
        <f>O259*H259</f>
        <v>0</v>
      </c>
      <c r="Q259" s="214">
        <v>0.00069</v>
      </c>
      <c r="R259" s="214">
        <f>Q259*H259</f>
        <v>0.00345</v>
      </c>
      <c r="S259" s="214">
        <v>0</v>
      </c>
      <c r="T259" s="215">
        <f>S259*H259</f>
        <v>0</v>
      </c>
      <c r="AR259" s="24" t="s">
        <v>276</v>
      </c>
      <c r="AT259" s="24" t="s">
        <v>272</v>
      </c>
      <c r="AU259" s="24" t="s">
        <v>161</v>
      </c>
      <c r="AY259" s="24" t="s">
        <v>270</v>
      </c>
      <c r="BE259" s="216">
        <f>IF(N259="základní",J259,0)</f>
        <v>0</v>
      </c>
      <c r="BF259" s="216">
        <f>IF(N259="snížená",J259,0)</f>
        <v>0</v>
      </c>
      <c r="BG259" s="216">
        <f>IF(N259="zákl. přenesená",J259,0)</f>
        <v>0</v>
      </c>
      <c r="BH259" s="216">
        <f>IF(N259="sníž. přenesená",J259,0)</f>
        <v>0</v>
      </c>
      <c r="BI259" s="216">
        <f>IF(N259="nulová",J259,0)</f>
        <v>0</v>
      </c>
      <c r="BJ259" s="24" t="s">
        <v>85</v>
      </c>
      <c r="BK259" s="216">
        <f>ROUND(I259*H259,2)</f>
        <v>0</v>
      </c>
      <c r="BL259" s="24" t="s">
        <v>276</v>
      </c>
      <c r="BM259" s="24" t="s">
        <v>490</v>
      </c>
    </row>
    <row r="260" spans="2:51" s="13" customFormat="1" ht="13.5">
      <c r="B260" s="228"/>
      <c r="C260" s="229"/>
      <c r="D260" s="219" t="s">
        <v>278</v>
      </c>
      <c r="E260" s="230" t="s">
        <v>76</v>
      </c>
      <c r="F260" s="231" t="s">
        <v>491</v>
      </c>
      <c r="G260" s="229"/>
      <c r="H260" s="232">
        <v>5</v>
      </c>
      <c r="I260" s="233"/>
      <c r="J260" s="229"/>
      <c r="K260" s="229"/>
      <c r="L260" s="234"/>
      <c r="M260" s="235"/>
      <c r="N260" s="236"/>
      <c r="O260" s="236"/>
      <c r="P260" s="236"/>
      <c r="Q260" s="236"/>
      <c r="R260" s="236"/>
      <c r="S260" s="236"/>
      <c r="T260" s="237"/>
      <c r="AT260" s="238" t="s">
        <v>278</v>
      </c>
      <c r="AU260" s="238" t="s">
        <v>161</v>
      </c>
      <c r="AV260" s="13" t="s">
        <v>87</v>
      </c>
      <c r="AW260" s="13" t="s">
        <v>40</v>
      </c>
      <c r="AX260" s="13" t="s">
        <v>78</v>
      </c>
      <c r="AY260" s="238" t="s">
        <v>270</v>
      </c>
    </row>
    <row r="261" spans="2:51" s="14" customFormat="1" ht="13.5">
      <c r="B261" s="239"/>
      <c r="C261" s="240"/>
      <c r="D261" s="219" t="s">
        <v>278</v>
      </c>
      <c r="E261" s="241" t="s">
        <v>76</v>
      </c>
      <c r="F261" s="242" t="s">
        <v>281</v>
      </c>
      <c r="G261" s="240"/>
      <c r="H261" s="243">
        <v>5</v>
      </c>
      <c r="I261" s="244"/>
      <c r="J261" s="240"/>
      <c r="K261" s="240"/>
      <c r="L261" s="245"/>
      <c r="M261" s="246"/>
      <c r="N261" s="247"/>
      <c r="O261" s="247"/>
      <c r="P261" s="247"/>
      <c r="Q261" s="247"/>
      <c r="R261" s="247"/>
      <c r="S261" s="247"/>
      <c r="T261" s="248"/>
      <c r="AT261" s="249" t="s">
        <v>278</v>
      </c>
      <c r="AU261" s="249" t="s">
        <v>161</v>
      </c>
      <c r="AV261" s="14" t="s">
        <v>276</v>
      </c>
      <c r="AW261" s="14" t="s">
        <v>40</v>
      </c>
      <c r="AX261" s="14" t="s">
        <v>85</v>
      </c>
      <c r="AY261" s="249" t="s">
        <v>270</v>
      </c>
    </row>
    <row r="262" spans="2:65" s="1" customFormat="1" ht="16.5" customHeight="1">
      <c r="B262" s="41"/>
      <c r="C262" s="250" t="s">
        <v>492</v>
      </c>
      <c r="D262" s="250" t="s">
        <v>338</v>
      </c>
      <c r="E262" s="251" t="s">
        <v>493</v>
      </c>
      <c r="F262" s="252" t="s">
        <v>494</v>
      </c>
      <c r="G262" s="253" t="s">
        <v>113</v>
      </c>
      <c r="H262" s="254">
        <v>5</v>
      </c>
      <c r="I262" s="255"/>
      <c r="J262" s="256">
        <f>ROUND(I262*H262,2)</f>
        <v>0</v>
      </c>
      <c r="K262" s="252" t="s">
        <v>76</v>
      </c>
      <c r="L262" s="257"/>
      <c r="M262" s="258" t="s">
        <v>76</v>
      </c>
      <c r="N262" s="259" t="s">
        <v>48</v>
      </c>
      <c r="O262" s="42"/>
      <c r="P262" s="214">
        <f>O262*H262</f>
        <v>0</v>
      </c>
      <c r="Q262" s="214">
        <v>0</v>
      </c>
      <c r="R262" s="214">
        <f>Q262*H262</f>
        <v>0</v>
      </c>
      <c r="S262" s="214">
        <v>0</v>
      </c>
      <c r="T262" s="215">
        <f>S262*H262</f>
        <v>0</v>
      </c>
      <c r="AR262" s="24" t="s">
        <v>139</v>
      </c>
      <c r="AT262" s="24" t="s">
        <v>338</v>
      </c>
      <c r="AU262" s="24" t="s">
        <v>161</v>
      </c>
      <c r="AY262" s="24" t="s">
        <v>270</v>
      </c>
      <c r="BE262" s="216">
        <f>IF(N262="základní",J262,0)</f>
        <v>0</v>
      </c>
      <c r="BF262" s="216">
        <f>IF(N262="snížená",J262,0)</f>
        <v>0</v>
      </c>
      <c r="BG262" s="216">
        <f>IF(N262="zákl. přenesená",J262,0)</f>
        <v>0</v>
      </c>
      <c r="BH262" s="216">
        <f>IF(N262="sníž. přenesená",J262,0)</f>
        <v>0</v>
      </c>
      <c r="BI262" s="216">
        <f>IF(N262="nulová",J262,0)</f>
        <v>0</v>
      </c>
      <c r="BJ262" s="24" t="s">
        <v>85</v>
      </c>
      <c r="BK262" s="216">
        <f>ROUND(I262*H262,2)</f>
        <v>0</v>
      </c>
      <c r="BL262" s="24" t="s">
        <v>276</v>
      </c>
      <c r="BM262" s="24" t="s">
        <v>495</v>
      </c>
    </row>
    <row r="263" spans="2:51" s="13" customFormat="1" ht="13.5">
      <c r="B263" s="228"/>
      <c r="C263" s="229"/>
      <c r="D263" s="219" t="s">
        <v>278</v>
      </c>
      <c r="E263" s="230" t="s">
        <v>76</v>
      </c>
      <c r="F263" s="231" t="s">
        <v>432</v>
      </c>
      <c r="G263" s="229"/>
      <c r="H263" s="232">
        <v>5</v>
      </c>
      <c r="I263" s="233"/>
      <c r="J263" s="229"/>
      <c r="K263" s="229"/>
      <c r="L263" s="234"/>
      <c r="M263" s="235"/>
      <c r="N263" s="236"/>
      <c r="O263" s="236"/>
      <c r="P263" s="236"/>
      <c r="Q263" s="236"/>
      <c r="R263" s="236"/>
      <c r="S263" s="236"/>
      <c r="T263" s="237"/>
      <c r="AT263" s="238" t="s">
        <v>278</v>
      </c>
      <c r="AU263" s="238" t="s">
        <v>161</v>
      </c>
      <c r="AV263" s="13" t="s">
        <v>87</v>
      </c>
      <c r="AW263" s="13" t="s">
        <v>40</v>
      </c>
      <c r="AX263" s="13" t="s">
        <v>78</v>
      </c>
      <c r="AY263" s="238" t="s">
        <v>270</v>
      </c>
    </row>
    <row r="264" spans="2:51" s="14" customFormat="1" ht="13.5">
      <c r="B264" s="239"/>
      <c r="C264" s="240"/>
      <c r="D264" s="219" t="s">
        <v>278</v>
      </c>
      <c r="E264" s="241" t="s">
        <v>76</v>
      </c>
      <c r="F264" s="242" t="s">
        <v>281</v>
      </c>
      <c r="G264" s="240"/>
      <c r="H264" s="243">
        <v>5</v>
      </c>
      <c r="I264" s="244"/>
      <c r="J264" s="240"/>
      <c r="K264" s="240"/>
      <c r="L264" s="245"/>
      <c r="M264" s="246"/>
      <c r="N264" s="247"/>
      <c r="O264" s="247"/>
      <c r="P264" s="247"/>
      <c r="Q264" s="247"/>
      <c r="R264" s="247"/>
      <c r="S264" s="247"/>
      <c r="T264" s="248"/>
      <c r="AT264" s="249" t="s">
        <v>278</v>
      </c>
      <c r="AU264" s="249" t="s">
        <v>161</v>
      </c>
      <c r="AV264" s="14" t="s">
        <v>276</v>
      </c>
      <c r="AW264" s="14" t="s">
        <v>40</v>
      </c>
      <c r="AX264" s="14" t="s">
        <v>85</v>
      </c>
      <c r="AY264" s="249" t="s">
        <v>270</v>
      </c>
    </row>
    <row r="265" spans="2:65" s="1" customFormat="1" ht="25.5" customHeight="1">
      <c r="B265" s="41"/>
      <c r="C265" s="205" t="s">
        <v>496</v>
      </c>
      <c r="D265" s="205" t="s">
        <v>272</v>
      </c>
      <c r="E265" s="206" t="s">
        <v>497</v>
      </c>
      <c r="F265" s="207" t="s">
        <v>498</v>
      </c>
      <c r="G265" s="208" t="s">
        <v>155</v>
      </c>
      <c r="H265" s="209">
        <v>5</v>
      </c>
      <c r="I265" s="210"/>
      <c r="J265" s="211">
        <f>ROUND(I265*H265,2)</f>
        <v>0</v>
      </c>
      <c r="K265" s="207" t="s">
        <v>275</v>
      </c>
      <c r="L265" s="61"/>
      <c r="M265" s="212" t="s">
        <v>76</v>
      </c>
      <c r="N265" s="213" t="s">
        <v>48</v>
      </c>
      <c r="O265" s="42"/>
      <c r="P265" s="214">
        <f>O265*H265</f>
        <v>0</v>
      </c>
      <c r="Q265" s="214">
        <v>0</v>
      </c>
      <c r="R265" s="214">
        <f>Q265*H265</f>
        <v>0</v>
      </c>
      <c r="S265" s="214">
        <v>0</v>
      </c>
      <c r="T265" s="215">
        <f>S265*H265</f>
        <v>0</v>
      </c>
      <c r="AR265" s="24" t="s">
        <v>276</v>
      </c>
      <c r="AT265" s="24" t="s">
        <v>272</v>
      </c>
      <c r="AU265" s="24" t="s">
        <v>161</v>
      </c>
      <c r="AY265" s="24" t="s">
        <v>270</v>
      </c>
      <c r="BE265" s="216">
        <f>IF(N265="základní",J265,0)</f>
        <v>0</v>
      </c>
      <c r="BF265" s="216">
        <f>IF(N265="snížená",J265,0)</f>
        <v>0</v>
      </c>
      <c r="BG265" s="216">
        <f>IF(N265="zákl. přenesená",J265,0)</f>
        <v>0</v>
      </c>
      <c r="BH265" s="216">
        <f>IF(N265="sníž. přenesená",J265,0)</f>
        <v>0</v>
      </c>
      <c r="BI265" s="216">
        <f>IF(N265="nulová",J265,0)</f>
        <v>0</v>
      </c>
      <c r="BJ265" s="24" t="s">
        <v>85</v>
      </c>
      <c r="BK265" s="216">
        <f>ROUND(I265*H265,2)</f>
        <v>0</v>
      </c>
      <c r="BL265" s="24" t="s">
        <v>276</v>
      </c>
      <c r="BM265" s="24" t="s">
        <v>499</v>
      </c>
    </row>
    <row r="266" spans="2:51" s="13" customFormat="1" ht="13.5">
      <c r="B266" s="228"/>
      <c r="C266" s="229"/>
      <c r="D266" s="219" t="s">
        <v>278</v>
      </c>
      <c r="E266" s="230" t="s">
        <v>76</v>
      </c>
      <c r="F266" s="231" t="s">
        <v>432</v>
      </c>
      <c r="G266" s="229"/>
      <c r="H266" s="232">
        <v>5</v>
      </c>
      <c r="I266" s="233"/>
      <c r="J266" s="229"/>
      <c r="K266" s="229"/>
      <c r="L266" s="234"/>
      <c r="M266" s="235"/>
      <c r="N266" s="236"/>
      <c r="O266" s="236"/>
      <c r="P266" s="236"/>
      <c r="Q266" s="236"/>
      <c r="R266" s="236"/>
      <c r="S266" s="236"/>
      <c r="T266" s="237"/>
      <c r="AT266" s="238" t="s">
        <v>278</v>
      </c>
      <c r="AU266" s="238" t="s">
        <v>161</v>
      </c>
      <c r="AV266" s="13" t="s">
        <v>87</v>
      </c>
      <c r="AW266" s="13" t="s">
        <v>40</v>
      </c>
      <c r="AX266" s="13" t="s">
        <v>78</v>
      </c>
      <c r="AY266" s="238" t="s">
        <v>270</v>
      </c>
    </row>
    <row r="267" spans="2:51" s="14" customFormat="1" ht="13.5">
      <c r="B267" s="239"/>
      <c r="C267" s="240"/>
      <c r="D267" s="219" t="s">
        <v>278</v>
      </c>
      <c r="E267" s="241" t="s">
        <v>76</v>
      </c>
      <c r="F267" s="242" t="s">
        <v>281</v>
      </c>
      <c r="G267" s="240"/>
      <c r="H267" s="243">
        <v>5</v>
      </c>
      <c r="I267" s="244"/>
      <c r="J267" s="240"/>
      <c r="K267" s="240"/>
      <c r="L267" s="245"/>
      <c r="M267" s="246"/>
      <c r="N267" s="247"/>
      <c r="O267" s="247"/>
      <c r="P267" s="247"/>
      <c r="Q267" s="247"/>
      <c r="R267" s="247"/>
      <c r="S267" s="247"/>
      <c r="T267" s="248"/>
      <c r="AT267" s="249" t="s">
        <v>278</v>
      </c>
      <c r="AU267" s="249" t="s">
        <v>161</v>
      </c>
      <c r="AV267" s="14" t="s">
        <v>276</v>
      </c>
      <c r="AW267" s="14" t="s">
        <v>40</v>
      </c>
      <c r="AX267" s="14" t="s">
        <v>85</v>
      </c>
      <c r="AY267" s="249" t="s">
        <v>270</v>
      </c>
    </row>
    <row r="268" spans="2:65" s="1" customFormat="1" ht="25.5" customHeight="1">
      <c r="B268" s="41"/>
      <c r="C268" s="205" t="s">
        <v>228</v>
      </c>
      <c r="D268" s="205" t="s">
        <v>272</v>
      </c>
      <c r="E268" s="206" t="s">
        <v>500</v>
      </c>
      <c r="F268" s="207" t="s">
        <v>501</v>
      </c>
      <c r="G268" s="208" t="s">
        <v>113</v>
      </c>
      <c r="H268" s="209">
        <v>5</v>
      </c>
      <c r="I268" s="210"/>
      <c r="J268" s="211">
        <f>ROUND(I268*H268,2)</f>
        <v>0</v>
      </c>
      <c r="K268" s="207" t="s">
        <v>275</v>
      </c>
      <c r="L268" s="61"/>
      <c r="M268" s="212" t="s">
        <v>76</v>
      </c>
      <c r="N268" s="213" t="s">
        <v>48</v>
      </c>
      <c r="O268" s="42"/>
      <c r="P268" s="214">
        <f>O268*H268</f>
        <v>0</v>
      </c>
      <c r="Q268" s="214">
        <v>0</v>
      </c>
      <c r="R268" s="214">
        <f>Q268*H268</f>
        <v>0</v>
      </c>
      <c r="S268" s="214">
        <v>0</v>
      </c>
      <c r="T268" s="215">
        <f>S268*H268</f>
        <v>0</v>
      </c>
      <c r="AR268" s="24" t="s">
        <v>276</v>
      </c>
      <c r="AT268" s="24" t="s">
        <v>272</v>
      </c>
      <c r="AU268" s="24" t="s">
        <v>161</v>
      </c>
      <c r="AY268" s="24" t="s">
        <v>270</v>
      </c>
      <c r="BE268" s="216">
        <f>IF(N268="základní",J268,0)</f>
        <v>0</v>
      </c>
      <c r="BF268" s="216">
        <f>IF(N268="snížená",J268,0)</f>
        <v>0</v>
      </c>
      <c r="BG268" s="216">
        <f>IF(N268="zákl. přenesená",J268,0)</f>
        <v>0</v>
      </c>
      <c r="BH268" s="216">
        <f>IF(N268="sníž. přenesená",J268,0)</f>
        <v>0</v>
      </c>
      <c r="BI268" s="216">
        <f>IF(N268="nulová",J268,0)</f>
        <v>0</v>
      </c>
      <c r="BJ268" s="24" t="s">
        <v>85</v>
      </c>
      <c r="BK268" s="216">
        <f>ROUND(I268*H268,2)</f>
        <v>0</v>
      </c>
      <c r="BL268" s="24" t="s">
        <v>276</v>
      </c>
      <c r="BM268" s="24" t="s">
        <v>502</v>
      </c>
    </row>
    <row r="269" spans="2:51" s="13" customFormat="1" ht="13.5">
      <c r="B269" s="228"/>
      <c r="C269" s="229"/>
      <c r="D269" s="219" t="s">
        <v>278</v>
      </c>
      <c r="E269" s="230" t="s">
        <v>76</v>
      </c>
      <c r="F269" s="231" t="s">
        <v>432</v>
      </c>
      <c r="G269" s="229"/>
      <c r="H269" s="232">
        <v>5</v>
      </c>
      <c r="I269" s="233"/>
      <c r="J269" s="229"/>
      <c r="K269" s="229"/>
      <c r="L269" s="234"/>
      <c r="M269" s="235"/>
      <c r="N269" s="236"/>
      <c r="O269" s="236"/>
      <c r="P269" s="236"/>
      <c r="Q269" s="236"/>
      <c r="R269" s="236"/>
      <c r="S269" s="236"/>
      <c r="T269" s="237"/>
      <c r="AT269" s="238" t="s">
        <v>278</v>
      </c>
      <c r="AU269" s="238" t="s">
        <v>161</v>
      </c>
      <c r="AV269" s="13" t="s">
        <v>87</v>
      </c>
      <c r="AW269" s="13" t="s">
        <v>40</v>
      </c>
      <c r="AX269" s="13" t="s">
        <v>78</v>
      </c>
      <c r="AY269" s="238" t="s">
        <v>270</v>
      </c>
    </row>
    <row r="270" spans="2:51" s="14" customFormat="1" ht="13.5">
      <c r="B270" s="239"/>
      <c r="C270" s="240"/>
      <c r="D270" s="219" t="s">
        <v>278</v>
      </c>
      <c r="E270" s="241" t="s">
        <v>76</v>
      </c>
      <c r="F270" s="242" t="s">
        <v>281</v>
      </c>
      <c r="G270" s="240"/>
      <c r="H270" s="243">
        <v>5</v>
      </c>
      <c r="I270" s="244"/>
      <c r="J270" s="240"/>
      <c r="K270" s="240"/>
      <c r="L270" s="245"/>
      <c r="M270" s="246"/>
      <c r="N270" s="247"/>
      <c r="O270" s="247"/>
      <c r="P270" s="247"/>
      <c r="Q270" s="247"/>
      <c r="R270" s="247"/>
      <c r="S270" s="247"/>
      <c r="T270" s="248"/>
      <c r="AT270" s="249" t="s">
        <v>278</v>
      </c>
      <c r="AU270" s="249" t="s">
        <v>161</v>
      </c>
      <c r="AV270" s="14" t="s">
        <v>276</v>
      </c>
      <c r="AW270" s="14" t="s">
        <v>40</v>
      </c>
      <c r="AX270" s="14" t="s">
        <v>85</v>
      </c>
      <c r="AY270" s="249" t="s">
        <v>270</v>
      </c>
    </row>
    <row r="271" spans="2:65" s="1" customFormat="1" ht="25.5" customHeight="1">
      <c r="B271" s="41"/>
      <c r="C271" s="250" t="s">
        <v>503</v>
      </c>
      <c r="D271" s="250" t="s">
        <v>338</v>
      </c>
      <c r="E271" s="251" t="s">
        <v>504</v>
      </c>
      <c r="F271" s="252" t="s">
        <v>505</v>
      </c>
      <c r="G271" s="253" t="s">
        <v>76</v>
      </c>
      <c r="H271" s="254">
        <v>5.75</v>
      </c>
      <c r="I271" s="255"/>
      <c r="J271" s="256">
        <f>ROUND(I271*H271,2)</f>
        <v>0</v>
      </c>
      <c r="K271" s="252" t="s">
        <v>76</v>
      </c>
      <c r="L271" s="257"/>
      <c r="M271" s="258" t="s">
        <v>76</v>
      </c>
      <c r="N271" s="259" t="s">
        <v>48</v>
      </c>
      <c r="O271" s="42"/>
      <c r="P271" s="214">
        <f>O271*H271</f>
        <v>0</v>
      </c>
      <c r="Q271" s="214">
        <v>0</v>
      </c>
      <c r="R271" s="214">
        <f>Q271*H271</f>
        <v>0</v>
      </c>
      <c r="S271" s="214">
        <v>0</v>
      </c>
      <c r="T271" s="215">
        <f>S271*H271</f>
        <v>0</v>
      </c>
      <c r="AR271" s="24" t="s">
        <v>139</v>
      </c>
      <c r="AT271" s="24" t="s">
        <v>338</v>
      </c>
      <c r="AU271" s="24" t="s">
        <v>161</v>
      </c>
      <c r="AY271" s="24" t="s">
        <v>270</v>
      </c>
      <c r="BE271" s="216">
        <f>IF(N271="základní",J271,0)</f>
        <v>0</v>
      </c>
      <c r="BF271" s="216">
        <f>IF(N271="snížená",J271,0)</f>
        <v>0</v>
      </c>
      <c r="BG271" s="216">
        <f>IF(N271="zákl. přenesená",J271,0)</f>
        <v>0</v>
      </c>
      <c r="BH271" s="216">
        <f>IF(N271="sníž. přenesená",J271,0)</f>
        <v>0</v>
      </c>
      <c r="BI271" s="216">
        <f>IF(N271="nulová",J271,0)</f>
        <v>0</v>
      </c>
      <c r="BJ271" s="24" t="s">
        <v>85</v>
      </c>
      <c r="BK271" s="216">
        <f>ROUND(I271*H271,2)</f>
        <v>0</v>
      </c>
      <c r="BL271" s="24" t="s">
        <v>276</v>
      </c>
      <c r="BM271" s="24" t="s">
        <v>506</v>
      </c>
    </row>
    <row r="272" spans="2:51" s="13" customFormat="1" ht="13.5">
      <c r="B272" s="228"/>
      <c r="C272" s="229"/>
      <c r="D272" s="219" t="s">
        <v>278</v>
      </c>
      <c r="E272" s="230" t="s">
        <v>76</v>
      </c>
      <c r="F272" s="231" t="s">
        <v>432</v>
      </c>
      <c r="G272" s="229"/>
      <c r="H272" s="232">
        <v>5</v>
      </c>
      <c r="I272" s="233"/>
      <c r="J272" s="229"/>
      <c r="K272" s="229"/>
      <c r="L272" s="234"/>
      <c r="M272" s="235"/>
      <c r="N272" s="236"/>
      <c r="O272" s="236"/>
      <c r="P272" s="236"/>
      <c r="Q272" s="236"/>
      <c r="R272" s="236"/>
      <c r="S272" s="236"/>
      <c r="T272" s="237"/>
      <c r="AT272" s="238" t="s">
        <v>278</v>
      </c>
      <c r="AU272" s="238" t="s">
        <v>161</v>
      </c>
      <c r="AV272" s="13" t="s">
        <v>87</v>
      </c>
      <c r="AW272" s="13" t="s">
        <v>40</v>
      </c>
      <c r="AX272" s="13" t="s">
        <v>78</v>
      </c>
      <c r="AY272" s="238" t="s">
        <v>270</v>
      </c>
    </row>
    <row r="273" spans="2:51" s="14" customFormat="1" ht="13.5">
      <c r="B273" s="239"/>
      <c r="C273" s="240"/>
      <c r="D273" s="219" t="s">
        <v>278</v>
      </c>
      <c r="E273" s="241" t="s">
        <v>76</v>
      </c>
      <c r="F273" s="242" t="s">
        <v>281</v>
      </c>
      <c r="G273" s="240"/>
      <c r="H273" s="243">
        <v>5</v>
      </c>
      <c r="I273" s="244"/>
      <c r="J273" s="240"/>
      <c r="K273" s="240"/>
      <c r="L273" s="245"/>
      <c r="M273" s="246"/>
      <c r="N273" s="247"/>
      <c r="O273" s="247"/>
      <c r="P273" s="247"/>
      <c r="Q273" s="247"/>
      <c r="R273" s="247"/>
      <c r="S273" s="247"/>
      <c r="T273" s="248"/>
      <c r="AT273" s="249" t="s">
        <v>278</v>
      </c>
      <c r="AU273" s="249" t="s">
        <v>161</v>
      </c>
      <c r="AV273" s="14" t="s">
        <v>276</v>
      </c>
      <c r="AW273" s="14" t="s">
        <v>40</v>
      </c>
      <c r="AX273" s="14" t="s">
        <v>85</v>
      </c>
      <c r="AY273" s="249" t="s">
        <v>270</v>
      </c>
    </row>
    <row r="274" spans="2:51" s="13" customFormat="1" ht="13.5">
      <c r="B274" s="228"/>
      <c r="C274" s="229"/>
      <c r="D274" s="219" t="s">
        <v>278</v>
      </c>
      <c r="E274" s="229"/>
      <c r="F274" s="231" t="s">
        <v>507</v>
      </c>
      <c r="G274" s="229"/>
      <c r="H274" s="232">
        <v>5.75</v>
      </c>
      <c r="I274" s="233"/>
      <c r="J274" s="229"/>
      <c r="K274" s="229"/>
      <c r="L274" s="234"/>
      <c r="M274" s="235"/>
      <c r="N274" s="236"/>
      <c r="O274" s="236"/>
      <c r="P274" s="236"/>
      <c r="Q274" s="236"/>
      <c r="R274" s="236"/>
      <c r="S274" s="236"/>
      <c r="T274" s="237"/>
      <c r="AT274" s="238" t="s">
        <v>278</v>
      </c>
      <c r="AU274" s="238" t="s">
        <v>161</v>
      </c>
      <c r="AV274" s="13" t="s">
        <v>87</v>
      </c>
      <c r="AW274" s="13" t="s">
        <v>6</v>
      </c>
      <c r="AX274" s="13" t="s">
        <v>85</v>
      </c>
      <c r="AY274" s="238" t="s">
        <v>270</v>
      </c>
    </row>
    <row r="275" spans="2:65" s="1" customFormat="1" ht="25.5" customHeight="1">
      <c r="B275" s="41"/>
      <c r="C275" s="205" t="s">
        <v>508</v>
      </c>
      <c r="D275" s="205" t="s">
        <v>272</v>
      </c>
      <c r="E275" s="206" t="s">
        <v>509</v>
      </c>
      <c r="F275" s="207" t="s">
        <v>510</v>
      </c>
      <c r="G275" s="208" t="s">
        <v>113</v>
      </c>
      <c r="H275" s="209">
        <v>5</v>
      </c>
      <c r="I275" s="210"/>
      <c r="J275" s="211">
        <f>ROUND(I275*H275,2)</f>
        <v>0</v>
      </c>
      <c r="K275" s="207" t="s">
        <v>275</v>
      </c>
      <c r="L275" s="61"/>
      <c r="M275" s="212" t="s">
        <v>76</v>
      </c>
      <c r="N275" s="213" t="s">
        <v>48</v>
      </c>
      <c r="O275" s="42"/>
      <c r="P275" s="214">
        <f>O275*H275</f>
        <v>0</v>
      </c>
      <c r="Q275" s="214">
        <v>0</v>
      </c>
      <c r="R275" s="214">
        <f>Q275*H275</f>
        <v>0</v>
      </c>
      <c r="S275" s="214">
        <v>0</v>
      </c>
      <c r="T275" s="215">
        <f>S275*H275</f>
        <v>0</v>
      </c>
      <c r="AR275" s="24" t="s">
        <v>276</v>
      </c>
      <c r="AT275" s="24" t="s">
        <v>272</v>
      </c>
      <c r="AU275" s="24" t="s">
        <v>161</v>
      </c>
      <c r="AY275" s="24" t="s">
        <v>270</v>
      </c>
      <c r="BE275" s="216">
        <f>IF(N275="základní",J275,0)</f>
        <v>0</v>
      </c>
      <c r="BF275" s="216">
        <f>IF(N275="snížená",J275,0)</f>
        <v>0</v>
      </c>
      <c r="BG275" s="216">
        <f>IF(N275="zákl. přenesená",J275,0)</f>
        <v>0</v>
      </c>
      <c r="BH275" s="216">
        <f>IF(N275="sníž. přenesená",J275,0)</f>
        <v>0</v>
      </c>
      <c r="BI275" s="216">
        <f>IF(N275="nulová",J275,0)</f>
        <v>0</v>
      </c>
      <c r="BJ275" s="24" t="s">
        <v>85</v>
      </c>
      <c r="BK275" s="216">
        <f>ROUND(I275*H275,2)</f>
        <v>0</v>
      </c>
      <c r="BL275" s="24" t="s">
        <v>276</v>
      </c>
      <c r="BM275" s="24" t="s">
        <v>511</v>
      </c>
    </row>
    <row r="276" spans="2:51" s="13" customFormat="1" ht="13.5">
      <c r="B276" s="228"/>
      <c r="C276" s="229"/>
      <c r="D276" s="219" t="s">
        <v>278</v>
      </c>
      <c r="E276" s="230" t="s">
        <v>76</v>
      </c>
      <c r="F276" s="231" t="s">
        <v>432</v>
      </c>
      <c r="G276" s="229"/>
      <c r="H276" s="232">
        <v>5</v>
      </c>
      <c r="I276" s="233"/>
      <c r="J276" s="229"/>
      <c r="K276" s="229"/>
      <c r="L276" s="234"/>
      <c r="M276" s="235"/>
      <c r="N276" s="236"/>
      <c r="O276" s="236"/>
      <c r="P276" s="236"/>
      <c r="Q276" s="236"/>
      <c r="R276" s="236"/>
      <c r="S276" s="236"/>
      <c r="T276" s="237"/>
      <c r="AT276" s="238" t="s">
        <v>278</v>
      </c>
      <c r="AU276" s="238" t="s">
        <v>161</v>
      </c>
      <c r="AV276" s="13" t="s">
        <v>87</v>
      </c>
      <c r="AW276" s="13" t="s">
        <v>40</v>
      </c>
      <c r="AX276" s="13" t="s">
        <v>78</v>
      </c>
      <c r="AY276" s="238" t="s">
        <v>270</v>
      </c>
    </row>
    <row r="277" spans="2:51" s="14" customFormat="1" ht="13.5">
      <c r="B277" s="239"/>
      <c r="C277" s="240"/>
      <c r="D277" s="219" t="s">
        <v>278</v>
      </c>
      <c r="E277" s="241" t="s">
        <v>76</v>
      </c>
      <c r="F277" s="242" t="s">
        <v>281</v>
      </c>
      <c r="G277" s="240"/>
      <c r="H277" s="243">
        <v>5</v>
      </c>
      <c r="I277" s="244"/>
      <c r="J277" s="240"/>
      <c r="K277" s="240"/>
      <c r="L277" s="245"/>
      <c r="M277" s="246"/>
      <c r="N277" s="247"/>
      <c r="O277" s="247"/>
      <c r="P277" s="247"/>
      <c r="Q277" s="247"/>
      <c r="R277" s="247"/>
      <c r="S277" s="247"/>
      <c r="T277" s="248"/>
      <c r="AT277" s="249" t="s">
        <v>278</v>
      </c>
      <c r="AU277" s="249" t="s">
        <v>161</v>
      </c>
      <c r="AV277" s="14" t="s">
        <v>276</v>
      </c>
      <c r="AW277" s="14" t="s">
        <v>40</v>
      </c>
      <c r="AX277" s="14" t="s">
        <v>85</v>
      </c>
      <c r="AY277" s="249" t="s">
        <v>270</v>
      </c>
    </row>
    <row r="278" spans="2:65" s="1" customFormat="1" ht="16.5" customHeight="1">
      <c r="B278" s="41"/>
      <c r="C278" s="250" t="s">
        <v>512</v>
      </c>
      <c r="D278" s="250" t="s">
        <v>338</v>
      </c>
      <c r="E278" s="251" t="s">
        <v>513</v>
      </c>
      <c r="F278" s="252" t="s">
        <v>514</v>
      </c>
      <c r="G278" s="253" t="s">
        <v>164</v>
      </c>
      <c r="H278" s="254">
        <v>0.5</v>
      </c>
      <c r="I278" s="255"/>
      <c r="J278" s="256">
        <f>ROUND(I278*H278,2)</f>
        <v>0</v>
      </c>
      <c r="K278" s="252" t="s">
        <v>275</v>
      </c>
      <c r="L278" s="257"/>
      <c r="M278" s="258" t="s">
        <v>76</v>
      </c>
      <c r="N278" s="259" t="s">
        <v>48</v>
      </c>
      <c r="O278" s="42"/>
      <c r="P278" s="214">
        <f>O278*H278</f>
        <v>0</v>
      </c>
      <c r="Q278" s="214">
        <v>0.2</v>
      </c>
      <c r="R278" s="214">
        <f>Q278*H278</f>
        <v>0.1</v>
      </c>
      <c r="S278" s="214">
        <v>0</v>
      </c>
      <c r="T278" s="215">
        <f>S278*H278</f>
        <v>0</v>
      </c>
      <c r="AR278" s="24" t="s">
        <v>139</v>
      </c>
      <c r="AT278" s="24" t="s">
        <v>338</v>
      </c>
      <c r="AU278" s="24" t="s">
        <v>161</v>
      </c>
      <c r="AY278" s="24" t="s">
        <v>270</v>
      </c>
      <c r="BE278" s="216">
        <f>IF(N278="základní",J278,0)</f>
        <v>0</v>
      </c>
      <c r="BF278" s="216">
        <f>IF(N278="snížená",J278,0)</f>
        <v>0</v>
      </c>
      <c r="BG278" s="216">
        <f>IF(N278="zákl. přenesená",J278,0)</f>
        <v>0</v>
      </c>
      <c r="BH278" s="216">
        <f>IF(N278="sníž. přenesená",J278,0)</f>
        <v>0</v>
      </c>
      <c r="BI278" s="216">
        <f>IF(N278="nulová",J278,0)</f>
        <v>0</v>
      </c>
      <c r="BJ278" s="24" t="s">
        <v>85</v>
      </c>
      <c r="BK278" s="216">
        <f>ROUND(I278*H278,2)</f>
        <v>0</v>
      </c>
      <c r="BL278" s="24" t="s">
        <v>276</v>
      </c>
      <c r="BM278" s="24" t="s">
        <v>515</v>
      </c>
    </row>
    <row r="279" spans="2:51" s="13" customFormat="1" ht="13.5">
      <c r="B279" s="228"/>
      <c r="C279" s="229"/>
      <c r="D279" s="219" t="s">
        <v>278</v>
      </c>
      <c r="E279" s="230" t="s">
        <v>76</v>
      </c>
      <c r="F279" s="231" t="s">
        <v>516</v>
      </c>
      <c r="G279" s="229"/>
      <c r="H279" s="232">
        <v>0.5</v>
      </c>
      <c r="I279" s="233"/>
      <c r="J279" s="229"/>
      <c r="K279" s="229"/>
      <c r="L279" s="234"/>
      <c r="M279" s="235"/>
      <c r="N279" s="236"/>
      <c r="O279" s="236"/>
      <c r="P279" s="236"/>
      <c r="Q279" s="236"/>
      <c r="R279" s="236"/>
      <c r="S279" s="236"/>
      <c r="T279" s="237"/>
      <c r="AT279" s="238" t="s">
        <v>278</v>
      </c>
      <c r="AU279" s="238" t="s">
        <v>161</v>
      </c>
      <c r="AV279" s="13" t="s">
        <v>87</v>
      </c>
      <c r="AW279" s="13" t="s">
        <v>40</v>
      </c>
      <c r="AX279" s="13" t="s">
        <v>78</v>
      </c>
      <c r="AY279" s="238" t="s">
        <v>270</v>
      </c>
    </row>
    <row r="280" spans="2:51" s="14" customFormat="1" ht="13.5">
      <c r="B280" s="239"/>
      <c r="C280" s="240"/>
      <c r="D280" s="219" t="s">
        <v>278</v>
      </c>
      <c r="E280" s="241" t="s">
        <v>76</v>
      </c>
      <c r="F280" s="242" t="s">
        <v>281</v>
      </c>
      <c r="G280" s="240"/>
      <c r="H280" s="243">
        <v>0.5</v>
      </c>
      <c r="I280" s="244"/>
      <c r="J280" s="240"/>
      <c r="K280" s="240"/>
      <c r="L280" s="245"/>
      <c r="M280" s="246"/>
      <c r="N280" s="247"/>
      <c r="O280" s="247"/>
      <c r="P280" s="247"/>
      <c r="Q280" s="247"/>
      <c r="R280" s="247"/>
      <c r="S280" s="247"/>
      <c r="T280" s="248"/>
      <c r="AT280" s="249" t="s">
        <v>278</v>
      </c>
      <c r="AU280" s="249" t="s">
        <v>161</v>
      </c>
      <c r="AV280" s="14" t="s">
        <v>276</v>
      </c>
      <c r="AW280" s="14" t="s">
        <v>40</v>
      </c>
      <c r="AX280" s="14" t="s">
        <v>85</v>
      </c>
      <c r="AY280" s="249" t="s">
        <v>270</v>
      </c>
    </row>
    <row r="281" spans="2:65" s="1" customFormat="1" ht="25.5" customHeight="1">
      <c r="B281" s="41"/>
      <c r="C281" s="205" t="s">
        <v>517</v>
      </c>
      <c r="D281" s="205" t="s">
        <v>272</v>
      </c>
      <c r="E281" s="206" t="s">
        <v>518</v>
      </c>
      <c r="F281" s="207" t="s">
        <v>519</v>
      </c>
      <c r="G281" s="208" t="s">
        <v>317</v>
      </c>
      <c r="H281" s="209">
        <v>0</v>
      </c>
      <c r="I281" s="210"/>
      <c r="J281" s="211">
        <f>ROUND(I281*H281,2)</f>
        <v>0</v>
      </c>
      <c r="K281" s="207" t="s">
        <v>275</v>
      </c>
      <c r="L281" s="61"/>
      <c r="M281" s="212" t="s">
        <v>76</v>
      </c>
      <c r="N281" s="213" t="s">
        <v>48</v>
      </c>
      <c r="O281" s="42"/>
      <c r="P281" s="214">
        <f>O281*H281</f>
        <v>0</v>
      </c>
      <c r="Q281" s="214">
        <v>0</v>
      </c>
      <c r="R281" s="214">
        <f>Q281*H281</f>
        <v>0</v>
      </c>
      <c r="S281" s="214">
        <v>0</v>
      </c>
      <c r="T281" s="215">
        <f>S281*H281</f>
        <v>0</v>
      </c>
      <c r="AR281" s="24" t="s">
        <v>276</v>
      </c>
      <c r="AT281" s="24" t="s">
        <v>272</v>
      </c>
      <c r="AU281" s="24" t="s">
        <v>161</v>
      </c>
      <c r="AY281" s="24" t="s">
        <v>270</v>
      </c>
      <c r="BE281" s="216">
        <f>IF(N281="základní",J281,0)</f>
        <v>0</v>
      </c>
      <c r="BF281" s="216">
        <f>IF(N281="snížená",J281,0)</f>
        <v>0</v>
      </c>
      <c r="BG281" s="216">
        <f>IF(N281="zákl. přenesená",J281,0)</f>
        <v>0</v>
      </c>
      <c r="BH281" s="216">
        <f>IF(N281="sníž. přenesená",J281,0)</f>
        <v>0</v>
      </c>
      <c r="BI281" s="216">
        <f>IF(N281="nulová",J281,0)</f>
        <v>0</v>
      </c>
      <c r="BJ281" s="24" t="s">
        <v>85</v>
      </c>
      <c r="BK281" s="216">
        <f>ROUND(I281*H281,2)</f>
        <v>0</v>
      </c>
      <c r="BL281" s="24" t="s">
        <v>276</v>
      </c>
      <c r="BM281" s="24" t="s">
        <v>520</v>
      </c>
    </row>
    <row r="282" spans="2:47" s="1" customFormat="1" ht="27">
      <c r="B282" s="41"/>
      <c r="C282" s="63"/>
      <c r="D282" s="219" t="s">
        <v>416</v>
      </c>
      <c r="E282" s="63"/>
      <c r="F282" s="260" t="s">
        <v>521</v>
      </c>
      <c r="G282" s="63"/>
      <c r="H282" s="63"/>
      <c r="I282" s="174"/>
      <c r="J282" s="63"/>
      <c r="K282" s="63"/>
      <c r="L282" s="61"/>
      <c r="M282" s="261"/>
      <c r="N282" s="42"/>
      <c r="O282" s="42"/>
      <c r="P282" s="42"/>
      <c r="Q282" s="42"/>
      <c r="R282" s="42"/>
      <c r="S282" s="42"/>
      <c r="T282" s="78"/>
      <c r="AT282" s="24" t="s">
        <v>416</v>
      </c>
      <c r="AU282" s="24" t="s">
        <v>161</v>
      </c>
    </row>
    <row r="283" spans="2:51" s="13" customFormat="1" ht="13.5">
      <c r="B283" s="228"/>
      <c r="C283" s="229"/>
      <c r="D283" s="219" t="s">
        <v>278</v>
      </c>
      <c r="E283" s="230" t="s">
        <v>76</v>
      </c>
      <c r="F283" s="231" t="s">
        <v>522</v>
      </c>
      <c r="G283" s="229"/>
      <c r="H283" s="232">
        <v>0</v>
      </c>
      <c r="I283" s="233"/>
      <c r="J283" s="229"/>
      <c r="K283" s="229"/>
      <c r="L283" s="234"/>
      <c r="M283" s="235"/>
      <c r="N283" s="236"/>
      <c r="O283" s="236"/>
      <c r="P283" s="236"/>
      <c r="Q283" s="236"/>
      <c r="R283" s="236"/>
      <c r="S283" s="236"/>
      <c r="T283" s="237"/>
      <c r="AT283" s="238" t="s">
        <v>278</v>
      </c>
      <c r="AU283" s="238" t="s">
        <v>161</v>
      </c>
      <c r="AV283" s="13" t="s">
        <v>87</v>
      </c>
      <c r="AW283" s="13" t="s">
        <v>40</v>
      </c>
      <c r="AX283" s="13" t="s">
        <v>78</v>
      </c>
      <c r="AY283" s="238" t="s">
        <v>270</v>
      </c>
    </row>
    <row r="284" spans="2:51" s="14" customFormat="1" ht="13.5">
      <c r="B284" s="239"/>
      <c r="C284" s="240"/>
      <c r="D284" s="219" t="s">
        <v>278</v>
      </c>
      <c r="E284" s="241" t="s">
        <v>76</v>
      </c>
      <c r="F284" s="242" t="s">
        <v>281</v>
      </c>
      <c r="G284" s="240"/>
      <c r="H284" s="243">
        <v>0</v>
      </c>
      <c r="I284" s="244"/>
      <c r="J284" s="240"/>
      <c r="K284" s="240"/>
      <c r="L284" s="245"/>
      <c r="M284" s="246"/>
      <c r="N284" s="247"/>
      <c r="O284" s="247"/>
      <c r="P284" s="247"/>
      <c r="Q284" s="247"/>
      <c r="R284" s="247"/>
      <c r="S284" s="247"/>
      <c r="T284" s="248"/>
      <c r="AT284" s="249" t="s">
        <v>278</v>
      </c>
      <c r="AU284" s="249" t="s">
        <v>161</v>
      </c>
      <c r="AV284" s="14" t="s">
        <v>276</v>
      </c>
      <c r="AW284" s="14" t="s">
        <v>40</v>
      </c>
      <c r="AX284" s="14" t="s">
        <v>85</v>
      </c>
      <c r="AY284" s="249" t="s">
        <v>270</v>
      </c>
    </row>
    <row r="285" spans="2:65" s="1" customFormat="1" ht="16.5" customHeight="1">
      <c r="B285" s="41"/>
      <c r="C285" s="250" t="s">
        <v>523</v>
      </c>
      <c r="D285" s="250" t="s">
        <v>338</v>
      </c>
      <c r="E285" s="251" t="s">
        <v>524</v>
      </c>
      <c r="F285" s="252" t="s">
        <v>525</v>
      </c>
      <c r="G285" s="253" t="s">
        <v>399</v>
      </c>
      <c r="H285" s="254">
        <v>0.25</v>
      </c>
      <c r="I285" s="255"/>
      <c r="J285" s="256">
        <f>ROUND(I285*H285,2)</f>
        <v>0</v>
      </c>
      <c r="K285" s="252" t="s">
        <v>76</v>
      </c>
      <c r="L285" s="257"/>
      <c r="M285" s="258" t="s">
        <v>76</v>
      </c>
      <c r="N285" s="259" t="s">
        <v>48</v>
      </c>
      <c r="O285" s="42"/>
      <c r="P285" s="214">
        <f>O285*H285</f>
        <v>0</v>
      </c>
      <c r="Q285" s="214">
        <v>0</v>
      </c>
      <c r="R285" s="214">
        <f>Q285*H285</f>
        <v>0</v>
      </c>
      <c r="S285" s="214">
        <v>0</v>
      </c>
      <c r="T285" s="215">
        <f>S285*H285</f>
        <v>0</v>
      </c>
      <c r="AR285" s="24" t="s">
        <v>139</v>
      </c>
      <c r="AT285" s="24" t="s">
        <v>338</v>
      </c>
      <c r="AU285" s="24" t="s">
        <v>161</v>
      </c>
      <c r="AY285" s="24" t="s">
        <v>270</v>
      </c>
      <c r="BE285" s="216">
        <f>IF(N285="základní",J285,0)</f>
        <v>0</v>
      </c>
      <c r="BF285" s="216">
        <f>IF(N285="snížená",J285,0)</f>
        <v>0</v>
      </c>
      <c r="BG285" s="216">
        <f>IF(N285="zákl. přenesená",J285,0)</f>
        <v>0</v>
      </c>
      <c r="BH285" s="216">
        <f>IF(N285="sníž. přenesená",J285,0)</f>
        <v>0</v>
      </c>
      <c r="BI285" s="216">
        <f>IF(N285="nulová",J285,0)</f>
        <v>0</v>
      </c>
      <c r="BJ285" s="24" t="s">
        <v>85</v>
      </c>
      <c r="BK285" s="216">
        <f>ROUND(I285*H285,2)</f>
        <v>0</v>
      </c>
      <c r="BL285" s="24" t="s">
        <v>276</v>
      </c>
      <c r="BM285" s="24" t="s">
        <v>526</v>
      </c>
    </row>
    <row r="286" spans="2:47" s="1" customFormat="1" ht="27">
      <c r="B286" s="41"/>
      <c r="C286" s="63"/>
      <c r="D286" s="219" t="s">
        <v>416</v>
      </c>
      <c r="E286" s="63"/>
      <c r="F286" s="260" t="s">
        <v>527</v>
      </c>
      <c r="G286" s="63"/>
      <c r="H286" s="63"/>
      <c r="I286" s="174"/>
      <c r="J286" s="63"/>
      <c r="K286" s="63"/>
      <c r="L286" s="61"/>
      <c r="M286" s="261"/>
      <c r="N286" s="42"/>
      <c r="O286" s="42"/>
      <c r="P286" s="42"/>
      <c r="Q286" s="42"/>
      <c r="R286" s="42"/>
      <c r="S286" s="42"/>
      <c r="T286" s="78"/>
      <c r="AT286" s="24" t="s">
        <v>416</v>
      </c>
      <c r="AU286" s="24" t="s">
        <v>161</v>
      </c>
    </row>
    <row r="287" spans="2:51" s="13" customFormat="1" ht="13.5">
      <c r="B287" s="228"/>
      <c r="C287" s="229"/>
      <c r="D287" s="219" t="s">
        <v>278</v>
      </c>
      <c r="E287" s="230" t="s">
        <v>76</v>
      </c>
      <c r="F287" s="231" t="s">
        <v>528</v>
      </c>
      <c r="G287" s="229"/>
      <c r="H287" s="232">
        <v>0.25</v>
      </c>
      <c r="I287" s="233"/>
      <c r="J287" s="229"/>
      <c r="K287" s="229"/>
      <c r="L287" s="234"/>
      <c r="M287" s="235"/>
      <c r="N287" s="236"/>
      <c r="O287" s="236"/>
      <c r="P287" s="236"/>
      <c r="Q287" s="236"/>
      <c r="R287" s="236"/>
      <c r="S287" s="236"/>
      <c r="T287" s="237"/>
      <c r="AT287" s="238" t="s">
        <v>278</v>
      </c>
      <c r="AU287" s="238" t="s">
        <v>161</v>
      </c>
      <c r="AV287" s="13" t="s">
        <v>87</v>
      </c>
      <c r="AW287" s="13" t="s">
        <v>40</v>
      </c>
      <c r="AX287" s="13" t="s">
        <v>78</v>
      </c>
      <c r="AY287" s="238" t="s">
        <v>270</v>
      </c>
    </row>
    <row r="288" spans="2:51" s="14" customFormat="1" ht="13.5">
      <c r="B288" s="239"/>
      <c r="C288" s="240"/>
      <c r="D288" s="219" t="s">
        <v>278</v>
      </c>
      <c r="E288" s="241" t="s">
        <v>76</v>
      </c>
      <c r="F288" s="242" t="s">
        <v>281</v>
      </c>
      <c r="G288" s="240"/>
      <c r="H288" s="243">
        <v>0.25</v>
      </c>
      <c r="I288" s="244"/>
      <c r="J288" s="240"/>
      <c r="K288" s="240"/>
      <c r="L288" s="245"/>
      <c r="M288" s="246"/>
      <c r="N288" s="247"/>
      <c r="O288" s="247"/>
      <c r="P288" s="247"/>
      <c r="Q288" s="247"/>
      <c r="R288" s="247"/>
      <c r="S288" s="247"/>
      <c r="T288" s="248"/>
      <c r="AT288" s="249" t="s">
        <v>278</v>
      </c>
      <c r="AU288" s="249" t="s">
        <v>161</v>
      </c>
      <c r="AV288" s="14" t="s">
        <v>276</v>
      </c>
      <c r="AW288" s="14" t="s">
        <v>40</v>
      </c>
      <c r="AX288" s="14" t="s">
        <v>85</v>
      </c>
      <c r="AY288" s="249" t="s">
        <v>270</v>
      </c>
    </row>
    <row r="289" spans="2:65" s="1" customFormat="1" ht="16.5" customHeight="1">
      <c r="B289" s="41"/>
      <c r="C289" s="205" t="s">
        <v>529</v>
      </c>
      <c r="D289" s="205" t="s">
        <v>272</v>
      </c>
      <c r="E289" s="206" t="s">
        <v>530</v>
      </c>
      <c r="F289" s="207" t="s">
        <v>531</v>
      </c>
      <c r="G289" s="208" t="s">
        <v>164</v>
      </c>
      <c r="H289" s="209">
        <v>26.4</v>
      </c>
      <c r="I289" s="210"/>
      <c r="J289" s="211">
        <f>ROUND(I289*H289,2)</f>
        <v>0</v>
      </c>
      <c r="K289" s="207" t="s">
        <v>275</v>
      </c>
      <c r="L289" s="61"/>
      <c r="M289" s="212" t="s">
        <v>76</v>
      </c>
      <c r="N289" s="213" t="s">
        <v>48</v>
      </c>
      <c r="O289" s="42"/>
      <c r="P289" s="214">
        <f>O289*H289</f>
        <v>0</v>
      </c>
      <c r="Q289" s="214">
        <v>0</v>
      </c>
      <c r="R289" s="214">
        <f>Q289*H289</f>
        <v>0</v>
      </c>
      <c r="S289" s="214">
        <v>0</v>
      </c>
      <c r="T289" s="215">
        <f>S289*H289</f>
        <v>0</v>
      </c>
      <c r="AR289" s="24" t="s">
        <v>276</v>
      </c>
      <c r="AT289" s="24" t="s">
        <v>272</v>
      </c>
      <c r="AU289" s="24" t="s">
        <v>161</v>
      </c>
      <c r="AY289" s="24" t="s">
        <v>270</v>
      </c>
      <c r="BE289" s="216">
        <f>IF(N289="základní",J289,0)</f>
        <v>0</v>
      </c>
      <c r="BF289" s="216">
        <f>IF(N289="snížená",J289,0)</f>
        <v>0</v>
      </c>
      <c r="BG289" s="216">
        <f>IF(N289="zákl. přenesená",J289,0)</f>
        <v>0</v>
      </c>
      <c r="BH289" s="216">
        <f>IF(N289="sníž. přenesená",J289,0)</f>
        <v>0</v>
      </c>
      <c r="BI289" s="216">
        <f>IF(N289="nulová",J289,0)</f>
        <v>0</v>
      </c>
      <c r="BJ289" s="24" t="s">
        <v>85</v>
      </c>
      <c r="BK289" s="216">
        <f>ROUND(I289*H289,2)</f>
        <v>0</v>
      </c>
      <c r="BL289" s="24" t="s">
        <v>276</v>
      </c>
      <c r="BM289" s="24" t="s">
        <v>532</v>
      </c>
    </row>
    <row r="290" spans="2:47" s="1" customFormat="1" ht="27">
      <c r="B290" s="41"/>
      <c r="C290" s="63"/>
      <c r="D290" s="219" t="s">
        <v>416</v>
      </c>
      <c r="E290" s="63"/>
      <c r="F290" s="260" t="s">
        <v>533</v>
      </c>
      <c r="G290" s="63"/>
      <c r="H290" s="63"/>
      <c r="I290" s="174"/>
      <c r="J290" s="63"/>
      <c r="K290" s="63"/>
      <c r="L290" s="61"/>
      <c r="M290" s="261"/>
      <c r="N290" s="42"/>
      <c r="O290" s="42"/>
      <c r="P290" s="42"/>
      <c r="Q290" s="42"/>
      <c r="R290" s="42"/>
      <c r="S290" s="42"/>
      <c r="T290" s="78"/>
      <c r="AT290" s="24" t="s">
        <v>416</v>
      </c>
      <c r="AU290" s="24" t="s">
        <v>161</v>
      </c>
    </row>
    <row r="291" spans="2:51" s="12" customFormat="1" ht="13.5">
      <c r="B291" s="217"/>
      <c r="C291" s="218"/>
      <c r="D291" s="219" t="s">
        <v>278</v>
      </c>
      <c r="E291" s="220" t="s">
        <v>76</v>
      </c>
      <c r="F291" s="221" t="s">
        <v>534</v>
      </c>
      <c r="G291" s="218"/>
      <c r="H291" s="220" t="s">
        <v>76</v>
      </c>
      <c r="I291" s="222"/>
      <c r="J291" s="218"/>
      <c r="K291" s="218"/>
      <c r="L291" s="223"/>
      <c r="M291" s="224"/>
      <c r="N291" s="225"/>
      <c r="O291" s="225"/>
      <c r="P291" s="225"/>
      <c r="Q291" s="225"/>
      <c r="R291" s="225"/>
      <c r="S291" s="225"/>
      <c r="T291" s="226"/>
      <c r="AT291" s="227" t="s">
        <v>278</v>
      </c>
      <c r="AU291" s="227" t="s">
        <v>161</v>
      </c>
      <c r="AV291" s="12" t="s">
        <v>85</v>
      </c>
      <c r="AW291" s="12" t="s">
        <v>40</v>
      </c>
      <c r="AX291" s="12" t="s">
        <v>78</v>
      </c>
      <c r="AY291" s="227" t="s">
        <v>270</v>
      </c>
    </row>
    <row r="292" spans="2:51" s="13" customFormat="1" ht="13.5">
      <c r="B292" s="228"/>
      <c r="C292" s="229"/>
      <c r="D292" s="219" t="s">
        <v>278</v>
      </c>
      <c r="E292" s="230" t="s">
        <v>76</v>
      </c>
      <c r="F292" s="231" t="s">
        <v>535</v>
      </c>
      <c r="G292" s="229"/>
      <c r="H292" s="232">
        <v>24.9</v>
      </c>
      <c r="I292" s="233"/>
      <c r="J292" s="229"/>
      <c r="K292" s="229"/>
      <c r="L292" s="234"/>
      <c r="M292" s="235"/>
      <c r="N292" s="236"/>
      <c r="O292" s="236"/>
      <c r="P292" s="236"/>
      <c r="Q292" s="236"/>
      <c r="R292" s="236"/>
      <c r="S292" s="236"/>
      <c r="T292" s="237"/>
      <c r="AT292" s="238" t="s">
        <v>278</v>
      </c>
      <c r="AU292" s="238" t="s">
        <v>161</v>
      </c>
      <c r="AV292" s="13" t="s">
        <v>87</v>
      </c>
      <c r="AW292" s="13" t="s">
        <v>40</v>
      </c>
      <c r="AX292" s="13" t="s">
        <v>78</v>
      </c>
      <c r="AY292" s="238" t="s">
        <v>270</v>
      </c>
    </row>
    <row r="293" spans="2:51" s="13" customFormat="1" ht="13.5">
      <c r="B293" s="228"/>
      <c r="C293" s="229"/>
      <c r="D293" s="219" t="s">
        <v>278</v>
      </c>
      <c r="E293" s="230" t="s">
        <v>76</v>
      </c>
      <c r="F293" s="231" t="s">
        <v>536</v>
      </c>
      <c r="G293" s="229"/>
      <c r="H293" s="232">
        <v>1.5</v>
      </c>
      <c r="I293" s="233"/>
      <c r="J293" s="229"/>
      <c r="K293" s="229"/>
      <c r="L293" s="234"/>
      <c r="M293" s="235"/>
      <c r="N293" s="236"/>
      <c r="O293" s="236"/>
      <c r="P293" s="236"/>
      <c r="Q293" s="236"/>
      <c r="R293" s="236"/>
      <c r="S293" s="236"/>
      <c r="T293" s="237"/>
      <c r="AT293" s="238" t="s">
        <v>278</v>
      </c>
      <c r="AU293" s="238" t="s">
        <v>161</v>
      </c>
      <c r="AV293" s="13" t="s">
        <v>87</v>
      </c>
      <c r="AW293" s="13" t="s">
        <v>40</v>
      </c>
      <c r="AX293" s="13" t="s">
        <v>78</v>
      </c>
      <c r="AY293" s="238" t="s">
        <v>270</v>
      </c>
    </row>
    <row r="294" spans="2:51" s="14" customFormat="1" ht="13.5">
      <c r="B294" s="239"/>
      <c r="C294" s="240"/>
      <c r="D294" s="219" t="s">
        <v>278</v>
      </c>
      <c r="E294" s="241" t="s">
        <v>76</v>
      </c>
      <c r="F294" s="242" t="s">
        <v>281</v>
      </c>
      <c r="G294" s="240"/>
      <c r="H294" s="243">
        <v>26.4</v>
      </c>
      <c r="I294" s="244"/>
      <c r="J294" s="240"/>
      <c r="K294" s="240"/>
      <c r="L294" s="245"/>
      <c r="M294" s="246"/>
      <c r="N294" s="247"/>
      <c r="O294" s="247"/>
      <c r="P294" s="247"/>
      <c r="Q294" s="247"/>
      <c r="R294" s="247"/>
      <c r="S294" s="247"/>
      <c r="T294" s="248"/>
      <c r="AT294" s="249" t="s">
        <v>278</v>
      </c>
      <c r="AU294" s="249" t="s">
        <v>161</v>
      </c>
      <c r="AV294" s="14" t="s">
        <v>276</v>
      </c>
      <c r="AW294" s="14" t="s">
        <v>40</v>
      </c>
      <c r="AX294" s="14" t="s">
        <v>85</v>
      </c>
      <c r="AY294" s="249" t="s">
        <v>270</v>
      </c>
    </row>
    <row r="295" spans="2:63" s="11" customFormat="1" ht="29.85" customHeight="1">
      <c r="B295" s="189"/>
      <c r="C295" s="190"/>
      <c r="D295" s="191" t="s">
        <v>77</v>
      </c>
      <c r="E295" s="203" t="s">
        <v>87</v>
      </c>
      <c r="F295" s="203" t="s">
        <v>537</v>
      </c>
      <c r="G295" s="190"/>
      <c r="H295" s="190"/>
      <c r="I295" s="193"/>
      <c r="J295" s="204">
        <f>BK295</f>
        <v>0</v>
      </c>
      <c r="K295" s="190"/>
      <c r="L295" s="195"/>
      <c r="M295" s="196"/>
      <c r="N295" s="197"/>
      <c r="O295" s="197"/>
      <c r="P295" s="198">
        <f>SUM(P296:P318)</f>
        <v>0</v>
      </c>
      <c r="Q295" s="197"/>
      <c r="R295" s="198">
        <f>SUM(R296:R318)</f>
        <v>2.5478842800000003</v>
      </c>
      <c r="S295" s="197"/>
      <c r="T295" s="199">
        <f>SUM(T296:T318)</f>
        <v>0</v>
      </c>
      <c r="AR295" s="200" t="s">
        <v>85</v>
      </c>
      <c r="AT295" s="201" t="s">
        <v>77</v>
      </c>
      <c r="AU295" s="201" t="s">
        <v>85</v>
      </c>
      <c r="AY295" s="200" t="s">
        <v>270</v>
      </c>
      <c r="BK295" s="202">
        <f>SUM(BK296:BK318)</f>
        <v>0</v>
      </c>
    </row>
    <row r="296" spans="2:65" s="1" customFormat="1" ht="25.5" customHeight="1">
      <c r="B296" s="41"/>
      <c r="C296" s="205" t="s">
        <v>538</v>
      </c>
      <c r="D296" s="205" t="s">
        <v>272</v>
      </c>
      <c r="E296" s="206" t="s">
        <v>539</v>
      </c>
      <c r="F296" s="207" t="s">
        <v>540</v>
      </c>
      <c r="G296" s="208" t="s">
        <v>164</v>
      </c>
      <c r="H296" s="209">
        <v>0.335</v>
      </c>
      <c r="I296" s="210"/>
      <c r="J296" s="211">
        <f>ROUND(I296*H296,2)</f>
        <v>0</v>
      </c>
      <c r="K296" s="207" t="s">
        <v>275</v>
      </c>
      <c r="L296" s="61"/>
      <c r="M296" s="212" t="s">
        <v>76</v>
      </c>
      <c r="N296" s="213" t="s">
        <v>48</v>
      </c>
      <c r="O296" s="42"/>
      <c r="P296" s="214">
        <f>O296*H296</f>
        <v>0</v>
      </c>
      <c r="Q296" s="214">
        <v>2.45329</v>
      </c>
      <c r="R296" s="214">
        <f>Q296*H296</f>
        <v>0.82185215</v>
      </c>
      <c r="S296" s="214">
        <v>0</v>
      </c>
      <c r="T296" s="215">
        <f>S296*H296</f>
        <v>0</v>
      </c>
      <c r="AR296" s="24" t="s">
        <v>276</v>
      </c>
      <c r="AT296" s="24" t="s">
        <v>272</v>
      </c>
      <c r="AU296" s="24" t="s">
        <v>87</v>
      </c>
      <c r="AY296" s="24" t="s">
        <v>270</v>
      </c>
      <c r="BE296" s="216">
        <f>IF(N296="základní",J296,0)</f>
        <v>0</v>
      </c>
      <c r="BF296" s="216">
        <f>IF(N296="snížená",J296,0)</f>
        <v>0</v>
      </c>
      <c r="BG296" s="216">
        <f>IF(N296="zákl. přenesená",J296,0)</f>
        <v>0</v>
      </c>
      <c r="BH296" s="216">
        <f>IF(N296="sníž. přenesená",J296,0)</f>
        <v>0</v>
      </c>
      <c r="BI296" s="216">
        <f>IF(N296="nulová",J296,0)</f>
        <v>0</v>
      </c>
      <c r="BJ296" s="24" t="s">
        <v>85</v>
      </c>
      <c r="BK296" s="216">
        <f>ROUND(I296*H296,2)</f>
        <v>0</v>
      </c>
      <c r="BL296" s="24" t="s">
        <v>276</v>
      </c>
      <c r="BM296" s="24" t="s">
        <v>541</v>
      </c>
    </row>
    <row r="297" spans="2:51" s="12" customFormat="1" ht="13.5">
      <c r="B297" s="217"/>
      <c r="C297" s="218"/>
      <c r="D297" s="219" t="s">
        <v>278</v>
      </c>
      <c r="E297" s="220" t="s">
        <v>76</v>
      </c>
      <c r="F297" s="221" t="s">
        <v>542</v>
      </c>
      <c r="G297" s="218"/>
      <c r="H297" s="220" t="s">
        <v>76</v>
      </c>
      <c r="I297" s="222"/>
      <c r="J297" s="218"/>
      <c r="K297" s="218"/>
      <c r="L297" s="223"/>
      <c r="M297" s="224"/>
      <c r="N297" s="225"/>
      <c r="O297" s="225"/>
      <c r="P297" s="225"/>
      <c r="Q297" s="225"/>
      <c r="R297" s="225"/>
      <c r="S297" s="225"/>
      <c r="T297" s="226"/>
      <c r="AT297" s="227" t="s">
        <v>278</v>
      </c>
      <c r="AU297" s="227" t="s">
        <v>87</v>
      </c>
      <c r="AV297" s="12" t="s">
        <v>85</v>
      </c>
      <c r="AW297" s="12" t="s">
        <v>40</v>
      </c>
      <c r="AX297" s="12" t="s">
        <v>78</v>
      </c>
      <c r="AY297" s="227" t="s">
        <v>270</v>
      </c>
    </row>
    <row r="298" spans="2:51" s="13" customFormat="1" ht="13.5">
      <c r="B298" s="228"/>
      <c r="C298" s="229"/>
      <c r="D298" s="219" t="s">
        <v>278</v>
      </c>
      <c r="E298" s="230" t="s">
        <v>76</v>
      </c>
      <c r="F298" s="231" t="s">
        <v>543</v>
      </c>
      <c r="G298" s="229"/>
      <c r="H298" s="232">
        <v>0.335</v>
      </c>
      <c r="I298" s="233"/>
      <c r="J298" s="229"/>
      <c r="K298" s="229"/>
      <c r="L298" s="234"/>
      <c r="M298" s="235"/>
      <c r="N298" s="236"/>
      <c r="O298" s="236"/>
      <c r="P298" s="236"/>
      <c r="Q298" s="236"/>
      <c r="R298" s="236"/>
      <c r="S298" s="236"/>
      <c r="T298" s="237"/>
      <c r="AT298" s="238" t="s">
        <v>278</v>
      </c>
      <c r="AU298" s="238" t="s">
        <v>87</v>
      </c>
      <c r="AV298" s="13" t="s">
        <v>87</v>
      </c>
      <c r="AW298" s="13" t="s">
        <v>40</v>
      </c>
      <c r="AX298" s="13" t="s">
        <v>78</v>
      </c>
      <c r="AY298" s="238" t="s">
        <v>270</v>
      </c>
    </row>
    <row r="299" spans="2:51" s="14" customFormat="1" ht="13.5">
      <c r="B299" s="239"/>
      <c r="C299" s="240"/>
      <c r="D299" s="219" t="s">
        <v>278</v>
      </c>
      <c r="E299" s="241" t="s">
        <v>76</v>
      </c>
      <c r="F299" s="242" t="s">
        <v>281</v>
      </c>
      <c r="G299" s="240"/>
      <c r="H299" s="243">
        <v>0.335</v>
      </c>
      <c r="I299" s="244"/>
      <c r="J299" s="240"/>
      <c r="K299" s="240"/>
      <c r="L299" s="245"/>
      <c r="M299" s="246"/>
      <c r="N299" s="247"/>
      <c r="O299" s="247"/>
      <c r="P299" s="247"/>
      <c r="Q299" s="247"/>
      <c r="R299" s="247"/>
      <c r="S299" s="247"/>
      <c r="T299" s="248"/>
      <c r="AT299" s="249" t="s">
        <v>278</v>
      </c>
      <c r="AU299" s="249" t="s">
        <v>87</v>
      </c>
      <c r="AV299" s="14" t="s">
        <v>276</v>
      </c>
      <c r="AW299" s="14" t="s">
        <v>40</v>
      </c>
      <c r="AX299" s="14" t="s">
        <v>85</v>
      </c>
      <c r="AY299" s="249" t="s">
        <v>270</v>
      </c>
    </row>
    <row r="300" spans="2:65" s="1" customFormat="1" ht="16.5" customHeight="1">
      <c r="B300" s="41"/>
      <c r="C300" s="205" t="s">
        <v>544</v>
      </c>
      <c r="D300" s="205" t="s">
        <v>272</v>
      </c>
      <c r="E300" s="206" t="s">
        <v>545</v>
      </c>
      <c r="F300" s="207" t="s">
        <v>546</v>
      </c>
      <c r="G300" s="208" t="s">
        <v>113</v>
      </c>
      <c r="H300" s="209">
        <v>0.927</v>
      </c>
      <c r="I300" s="210"/>
      <c r="J300" s="211">
        <f>ROUND(I300*H300,2)</f>
        <v>0</v>
      </c>
      <c r="K300" s="207" t="s">
        <v>275</v>
      </c>
      <c r="L300" s="61"/>
      <c r="M300" s="212" t="s">
        <v>76</v>
      </c>
      <c r="N300" s="213" t="s">
        <v>48</v>
      </c>
      <c r="O300" s="42"/>
      <c r="P300" s="214">
        <f>O300*H300</f>
        <v>0</v>
      </c>
      <c r="Q300" s="214">
        <v>0.00247</v>
      </c>
      <c r="R300" s="214">
        <f>Q300*H300</f>
        <v>0.00228969</v>
      </c>
      <c r="S300" s="214">
        <v>0</v>
      </c>
      <c r="T300" s="215">
        <f>S300*H300</f>
        <v>0</v>
      </c>
      <c r="AR300" s="24" t="s">
        <v>276</v>
      </c>
      <c r="AT300" s="24" t="s">
        <v>272</v>
      </c>
      <c r="AU300" s="24" t="s">
        <v>87</v>
      </c>
      <c r="AY300" s="24" t="s">
        <v>270</v>
      </c>
      <c r="BE300" s="216">
        <f>IF(N300="základní",J300,0)</f>
        <v>0</v>
      </c>
      <c r="BF300" s="216">
        <f>IF(N300="snížená",J300,0)</f>
        <v>0</v>
      </c>
      <c r="BG300" s="216">
        <f>IF(N300="zákl. přenesená",J300,0)</f>
        <v>0</v>
      </c>
      <c r="BH300" s="216">
        <f>IF(N300="sníž. přenesená",J300,0)</f>
        <v>0</v>
      </c>
      <c r="BI300" s="216">
        <f>IF(N300="nulová",J300,0)</f>
        <v>0</v>
      </c>
      <c r="BJ300" s="24" t="s">
        <v>85</v>
      </c>
      <c r="BK300" s="216">
        <f>ROUND(I300*H300,2)</f>
        <v>0</v>
      </c>
      <c r="BL300" s="24" t="s">
        <v>276</v>
      </c>
      <c r="BM300" s="24" t="s">
        <v>547</v>
      </c>
    </row>
    <row r="301" spans="2:51" s="12" customFormat="1" ht="13.5">
      <c r="B301" s="217"/>
      <c r="C301" s="218"/>
      <c r="D301" s="219" t="s">
        <v>278</v>
      </c>
      <c r="E301" s="220" t="s">
        <v>76</v>
      </c>
      <c r="F301" s="221" t="s">
        <v>548</v>
      </c>
      <c r="G301" s="218"/>
      <c r="H301" s="220" t="s">
        <v>76</v>
      </c>
      <c r="I301" s="222"/>
      <c r="J301" s="218"/>
      <c r="K301" s="218"/>
      <c r="L301" s="223"/>
      <c r="M301" s="224"/>
      <c r="N301" s="225"/>
      <c r="O301" s="225"/>
      <c r="P301" s="225"/>
      <c r="Q301" s="225"/>
      <c r="R301" s="225"/>
      <c r="S301" s="225"/>
      <c r="T301" s="226"/>
      <c r="AT301" s="227" t="s">
        <v>278</v>
      </c>
      <c r="AU301" s="227" t="s">
        <v>87</v>
      </c>
      <c r="AV301" s="12" t="s">
        <v>85</v>
      </c>
      <c r="AW301" s="12" t="s">
        <v>40</v>
      </c>
      <c r="AX301" s="12" t="s">
        <v>78</v>
      </c>
      <c r="AY301" s="227" t="s">
        <v>270</v>
      </c>
    </row>
    <row r="302" spans="2:51" s="13" customFormat="1" ht="13.5">
      <c r="B302" s="228"/>
      <c r="C302" s="229"/>
      <c r="D302" s="219" t="s">
        <v>278</v>
      </c>
      <c r="E302" s="230" t="s">
        <v>182</v>
      </c>
      <c r="F302" s="231" t="s">
        <v>549</v>
      </c>
      <c r="G302" s="229"/>
      <c r="H302" s="232">
        <v>0.927</v>
      </c>
      <c r="I302" s="233"/>
      <c r="J302" s="229"/>
      <c r="K302" s="229"/>
      <c r="L302" s="234"/>
      <c r="M302" s="235"/>
      <c r="N302" s="236"/>
      <c r="O302" s="236"/>
      <c r="P302" s="236"/>
      <c r="Q302" s="236"/>
      <c r="R302" s="236"/>
      <c r="S302" s="236"/>
      <c r="T302" s="237"/>
      <c r="AT302" s="238" t="s">
        <v>278</v>
      </c>
      <c r="AU302" s="238" t="s">
        <v>87</v>
      </c>
      <c r="AV302" s="13" t="s">
        <v>87</v>
      </c>
      <c r="AW302" s="13" t="s">
        <v>40</v>
      </c>
      <c r="AX302" s="13" t="s">
        <v>78</v>
      </c>
      <c r="AY302" s="238" t="s">
        <v>270</v>
      </c>
    </row>
    <row r="303" spans="2:51" s="14" customFormat="1" ht="13.5">
      <c r="B303" s="239"/>
      <c r="C303" s="240"/>
      <c r="D303" s="219" t="s">
        <v>278</v>
      </c>
      <c r="E303" s="241" t="s">
        <v>76</v>
      </c>
      <c r="F303" s="242" t="s">
        <v>281</v>
      </c>
      <c r="G303" s="240"/>
      <c r="H303" s="243">
        <v>0.927</v>
      </c>
      <c r="I303" s="244"/>
      <c r="J303" s="240"/>
      <c r="K303" s="240"/>
      <c r="L303" s="245"/>
      <c r="M303" s="246"/>
      <c r="N303" s="247"/>
      <c r="O303" s="247"/>
      <c r="P303" s="247"/>
      <c r="Q303" s="247"/>
      <c r="R303" s="247"/>
      <c r="S303" s="247"/>
      <c r="T303" s="248"/>
      <c r="AT303" s="249" t="s">
        <v>278</v>
      </c>
      <c r="AU303" s="249" t="s">
        <v>87</v>
      </c>
      <c r="AV303" s="14" t="s">
        <v>276</v>
      </c>
      <c r="AW303" s="14" t="s">
        <v>40</v>
      </c>
      <c r="AX303" s="14" t="s">
        <v>85</v>
      </c>
      <c r="AY303" s="249" t="s">
        <v>270</v>
      </c>
    </row>
    <row r="304" spans="2:65" s="1" customFormat="1" ht="16.5" customHeight="1">
      <c r="B304" s="41"/>
      <c r="C304" s="205" t="s">
        <v>550</v>
      </c>
      <c r="D304" s="205" t="s">
        <v>272</v>
      </c>
      <c r="E304" s="206" t="s">
        <v>551</v>
      </c>
      <c r="F304" s="207" t="s">
        <v>552</v>
      </c>
      <c r="G304" s="208" t="s">
        <v>113</v>
      </c>
      <c r="H304" s="209">
        <v>0.927</v>
      </c>
      <c r="I304" s="210"/>
      <c r="J304" s="211">
        <f>ROUND(I304*H304,2)</f>
        <v>0</v>
      </c>
      <c r="K304" s="207" t="s">
        <v>275</v>
      </c>
      <c r="L304" s="61"/>
      <c r="M304" s="212" t="s">
        <v>76</v>
      </c>
      <c r="N304" s="213" t="s">
        <v>48</v>
      </c>
      <c r="O304" s="42"/>
      <c r="P304" s="214">
        <f>O304*H304</f>
        <v>0</v>
      </c>
      <c r="Q304" s="214">
        <v>0</v>
      </c>
      <c r="R304" s="214">
        <f>Q304*H304</f>
        <v>0</v>
      </c>
      <c r="S304" s="214">
        <v>0</v>
      </c>
      <c r="T304" s="215">
        <f>S304*H304</f>
        <v>0</v>
      </c>
      <c r="AR304" s="24" t="s">
        <v>276</v>
      </c>
      <c r="AT304" s="24" t="s">
        <v>272</v>
      </c>
      <c r="AU304" s="24" t="s">
        <v>87</v>
      </c>
      <c r="AY304" s="24" t="s">
        <v>270</v>
      </c>
      <c r="BE304" s="216">
        <f>IF(N304="základní",J304,0)</f>
        <v>0</v>
      </c>
      <c r="BF304" s="216">
        <f>IF(N304="snížená",J304,0)</f>
        <v>0</v>
      </c>
      <c r="BG304" s="216">
        <f>IF(N304="zákl. přenesená",J304,0)</f>
        <v>0</v>
      </c>
      <c r="BH304" s="216">
        <f>IF(N304="sníž. přenesená",J304,0)</f>
        <v>0</v>
      </c>
      <c r="BI304" s="216">
        <f>IF(N304="nulová",J304,0)</f>
        <v>0</v>
      </c>
      <c r="BJ304" s="24" t="s">
        <v>85</v>
      </c>
      <c r="BK304" s="216">
        <f>ROUND(I304*H304,2)</f>
        <v>0</v>
      </c>
      <c r="BL304" s="24" t="s">
        <v>276</v>
      </c>
      <c r="BM304" s="24" t="s">
        <v>553</v>
      </c>
    </row>
    <row r="305" spans="2:51" s="13" customFormat="1" ht="13.5">
      <c r="B305" s="228"/>
      <c r="C305" s="229"/>
      <c r="D305" s="219" t="s">
        <v>278</v>
      </c>
      <c r="E305" s="230" t="s">
        <v>76</v>
      </c>
      <c r="F305" s="231" t="s">
        <v>182</v>
      </c>
      <c r="G305" s="229"/>
      <c r="H305" s="232">
        <v>0.927</v>
      </c>
      <c r="I305" s="233"/>
      <c r="J305" s="229"/>
      <c r="K305" s="229"/>
      <c r="L305" s="234"/>
      <c r="M305" s="235"/>
      <c r="N305" s="236"/>
      <c r="O305" s="236"/>
      <c r="P305" s="236"/>
      <c r="Q305" s="236"/>
      <c r="R305" s="236"/>
      <c r="S305" s="236"/>
      <c r="T305" s="237"/>
      <c r="AT305" s="238" t="s">
        <v>278</v>
      </c>
      <c r="AU305" s="238" t="s">
        <v>87</v>
      </c>
      <c r="AV305" s="13" t="s">
        <v>87</v>
      </c>
      <c r="AW305" s="13" t="s">
        <v>40</v>
      </c>
      <c r="AX305" s="13" t="s">
        <v>78</v>
      </c>
      <c r="AY305" s="238" t="s">
        <v>270</v>
      </c>
    </row>
    <row r="306" spans="2:51" s="14" customFormat="1" ht="13.5">
      <c r="B306" s="239"/>
      <c r="C306" s="240"/>
      <c r="D306" s="219" t="s">
        <v>278</v>
      </c>
      <c r="E306" s="241" t="s">
        <v>76</v>
      </c>
      <c r="F306" s="242" t="s">
        <v>281</v>
      </c>
      <c r="G306" s="240"/>
      <c r="H306" s="243">
        <v>0.927</v>
      </c>
      <c r="I306" s="244"/>
      <c r="J306" s="240"/>
      <c r="K306" s="240"/>
      <c r="L306" s="245"/>
      <c r="M306" s="246"/>
      <c r="N306" s="247"/>
      <c r="O306" s="247"/>
      <c r="P306" s="247"/>
      <c r="Q306" s="247"/>
      <c r="R306" s="247"/>
      <c r="S306" s="247"/>
      <c r="T306" s="248"/>
      <c r="AT306" s="249" t="s">
        <v>278</v>
      </c>
      <c r="AU306" s="249" t="s">
        <v>87</v>
      </c>
      <c r="AV306" s="14" t="s">
        <v>276</v>
      </c>
      <c r="AW306" s="14" t="s">
        <v>40</v>
      </c>
      <c r="AX306" s="14" t="s">
        <v>85</v>
      </c>
      <c r="AY306" s="249" t="s">
        <v>270</v>
      </c>
    </row>
    <row r="307" spans="2:65" s="1" customFormat="1" ht="16.5" customHeight="1">
      <c r="B307" s="41"/>
      <c r="C307" s="205" t="s">
        <v>554</v>
      </c>
      <c r="D307" s="205" t="s">
        <v>272</v>
      </c>
      <c r="E307" s="206" t="s">
        <v>555</v>
      </c>
      <c r="F307" s="207" t="s">
        <v>556</v>
      </c>
      <c r="G307" s="208" t="s">
        <v>317</v>
      </c>
      <c r="H307" s="209">
        <v>0.035</v>
      </c>
      <c r="I307" s="210"/>
      <c r="J307" s="211">
        <f>ROUND(I307*H307,2)</f>
        <v>0</v>
      </c>
      <c r="K307" s="207" t="s">
        <v>275</v>
      </c>
      <c r="L307" s="61"/>
      <c r="M307" s="212" t="s">
        <v>76</v>
      </c>
      <c r="N307" s="213" t="s">
        <v>48</v>
      </c>
      <c r="O307" s="42"/>
      <c r="P307" s="214">
        <f>O307*H307</f>
        <v>0</v>
      </c>
      <c r="Q307" s="214">
        <v>1.05259</v>
      </c>
      <c r="R307" s="214">
        <f>Q307*H307</f>
        <v>0.03684065</v>
      </c>
      <c r="S307" s="214">
        <v>0</v>
      </c>
      <c r="T307" s="215">
        <f>S307*H307</f>
        <v>0</v>
      </c>
      <c r="AR307" s="24" t="s">
        <v>276</v>
      </c>
      <c r="AT307" s="24" t="s">
        <v>272</v>
      </c>
      <c r="AU307" s="24" t="s">
        <v>87</v>
      </c>
      <c r="AY307" s="24" t="s">
        <v>270</v>
      </c>
      <c r="BE307" s="216">
        <f>IF(N307="základní",J307,0)</f>
        <v>0</v>
      </c>
      <c r="BF307" s="216">
        <f>IF(N307="snížená",J307,0)</f>
        <v>0</v>
      </c>
      <c r="BG307" s="216">
        <f>IF(N307="zákl. přenesená",J307,0)</f>
        <v>0</v>
      </c>
      <c r="BH307" s="216">
        <f>IF(N307="sníž. přenesená",J307,0)</f>
        <v>0</v>
      </c>
      <c r="BI307" s="216">
        <f>IF(N307="nulová",J307,0)</f>
        <v>0</v>
      </c>
      <c r="BJ307" s="24" t="s">
        <v>85</v>
      </c>
      <c r="BK307" s="216">
        <f>ROUND(I307*H307,2)</f>
        <v>0</v>
      </c>
      <c r="BL307" s="24" t="s">
        <v>276</v>
      </c>
      <c r="BM307" s="24" t="s">
        <v>557</v>
      </c>
    </row>
    <row r="308" spans="2:51" s="12" customFormat="1" ht="13.5">
      <c r="B308" s="217"/>
      <c r="C308" s="218"/>
      <c r="D308" s="219" t="s">
        <v>278</v>
      </c>
      <c r="E308" s="220" t="s">
        <v>76</v>
      </c>
      <c r="F308" s="221" t="s">
        <v>558</v>
      </c>
      <c r="G308" s="218"/>
      <c r="H308" s="220" t="s">
        <v>76</v>
      </c>
      <c r="I308" s="222"/>
      <c r="J308" s="218"/>
      <c r="K308" s="218"/>
      <c r="L308" s="223"/>
      <c r="M308" s="224"/>
      <c r="N308" s="225"/>
      <c r="O308" s="225"/>
      <c r="P308" s="225"/>
      <c r="Q308" s="225"/>
      <c r="R308" s="225"/>
      <c r="S308" s="225"/>
      <c r="T308" s="226"/>
      <c r="AT308" s="227" t="s">
        <v>278</v>
      </c>
      <c r="AU308" s="227" t="s">
        <v>87</v>
      </c>
      <c r="AV308" s="12" t="s">
        <v>85</v>
      </c>
      <c r="AW308" s="12" t="s">
        <v>40</v>
      </c>
      <c r="AX308" s="12" t="s">
        <v>78</v>
      </c>
      <c r="AY308" s="227" t="s">
        <v>270</v>
      </c>
    </row>
    <row r="309" spans="2:51" s="13" customFormat="1" ht="13.5">
      <c r="B309" s="228"/>
      <c r="C309" s="229"/>
      <c r="D309" s="219" t="s">
        <v>278</v>
      </c>
      <c r="E309" s="230" t="s">
        <v>76</v>
      </c>
      <c r="F309" s="231" t="s">
        <v>559</v>
      </c>
      <c r="G309" s="229"/>
      <c r="H309" s="232">
        <v>0.035</v>
      </c>
      <c r="I309" s="233"/>
      <c r="J309" s="229"/>
      <c r="K309" s="229"/>
      <c r="L309" s="234"/>
      <c r="M309" s="235"/>
      <c r="N309" s="236"/>
      <c r="O309" s="236"/>
      <c r="P309" s="236"/>
      <c r="Q309" s="236"/>
      <c r="R309" s="236"/>
      <c r="S309" s="236"/>
      <c r="T309" s="237"/>
      <c r="AT309" s="238" t="s">
        <v>278</v>
      </c>
      <c r="AU309" s="238" t="s">
        <v>87</v>
      </c>
      <c r="AV309" s="13" t="s">
        <v>87</v>
      </c>
      <c r="AW309" s="13" t="s">
        <v>40</v>
      </c>
      <c r="AX309" s="13" t="s">
        <v>78</v>
      </c>
      <c r="AY309" s="238" t="s">
        <v>270</v>
      </c>
    </row>
    <row r="310" spans="2:51" s="14" customFormat="1" ht="13.5">
      <c r="B310" s="239"/>
      <c r="C310" s="240"/>
      <c r="D310" s="219" t="s">
        <v>278</v>
      </c>
      <c r="E310" s="241" t="s">
        <v>76</v>
      </c>
      <c r="F310" s="242" t="s">
        <v>281</v>
      </c>
      <c r="G310" s="240"/>
      <c r="H310" s="243">
        <v>0.035</v>
      </c>
      <c r="I310" s="244"/>
      <c r="J310" s="240"/>
      <c r="K310" s="240"/>
      <c r="L310" s="245"/>
      <c r="M310" s="246"/>
      <c r="N310" s="247"/>
      <c r="O310" s="247"/>
      <c r="P310" s="247"/>
      <c r="Q310" s="247"/>
      <c r="R310" s="247"/>
      <c r="S310" s="247"/>
      <c r="T310" s="248"/>
      <c r="AT310" s="249" t="s">
        <v>278</v>
      </c>
      <c r="AU310" s="249" t="s">
        <v>87</v>
      </c>
      <c r="AV310" s="14" t="s">
        <v>276</v>
      </c>
      <c r="AW310" s="14" t="s">
        <v>40</v>
      </c>
      <c r="AX310" s="14" t="s">
        <v>85</v>
      </c>
      <c r="AY310" s="249" t="s">
        <v>270</v>
      </c>
    </row>
    <row r="311" spans="2:65" s="1" customFormat="1" ht="25.5" customHeight="1">
      <c r="B311" s="41"/>
      <c r="C311" s="205" t="s">
        <v>560</v>
      </c>
      <c r="D311" s="205" t="s">
        <v>272</v>
      </c>
      <c r="E311" s="206" t="s">
        <v>561</v>
      </c>
      <c r="F311" s="207" t="s">
        <v>562</v>
      </c>
      <c r="G311" s="208" t="s">
        <v>164</v>
      </c>
      <c r="H311" s="209">
        <v>0.655</v>
      </c>
      <c r="I311" s="210"/>
      <c r="J311" s="211">
        <f>ROUND(I311*H311,2)</f>
        <v>0</v>
      </c>
      <c r="K311" s="207" t="s">
        <v>275</v>
      </c>
      <c r="L311" s="61"/>
      <c r="M311" s="212" t="s">
        <v>76</v>
      </c>
      <c r="N311" s="213" t="s">
        <v>48</v>
      </c>
      <c r="O311" s="42"/>
      <c r="P311" s="214">
        <f>O311*H311</f>
        <v>0</v>
      </c>
      <c r="Q311" s="214">
        <v>2.45329</v>
      </c>
      <c r="R311" s="214">
        <f>Q311*H311</f>
        <v>1.60690495</v>
      </c>
      <c r="S311" s="214">
        <v>0</v>
      </c>
      <c r="T311" s="215">
        <f>S311*H311</f>
        <v>0</v>
      </c>
      <c r="AR311" s="24" t="s">
        <v>276</v>
      </c>
      <c r="AT311" s="24" t="s">
        <v>272</v>
      </c>
      <c r="AU311" s="24" t="s">
        <v>87</v>
      </c>
      <c r="AY311" s="24" t="s">
        <v>270</v>
      </c>
      <c r="BE311" s="216">
        <f>IF(N311="základní",J311,0)</f>
        <v>0</v>
      </c>
      <c r="BF311" s="216">
        <f>IF(N311="snížená",J311,0)</f>
        <v>0</v>
      </c>
      <c r="BG311" s="216">
        <f>IF(N311="zákl. přenesená",J311,0)</f>
        <v>0</v>
      </c>
      <c r="BH311" s="216">
        <f>IF(N311="sníž. přenesená",J311,0)</f>
        <v>0</v>
      </c>
      <c r="BI311" s="216">
        <f>IF(N311="nulová",J311,0)</f>
        <v>0</v>
      </c>
      <c r="BJ311" s="24" t="s">
        <v>85</v>
      </c>
      <c r="BK311" s="216">
        <f>ROUND(I311*H311,2)</f>
        <v>0</v>
      </c>
      <c r="BL311" s="24" t="s">
        <v>276</v>
      </c>
      <c r="BM311" s="24" t="s">
        <v>563</v>
      </c>
    </row>
    <row r="312" spans="2:51" s="12" customFormat="1" ht="13.5">
      <c r="B312" s="217"/>
      <c r="C312" s="218"/>
      <c r="D312" s="219" t="s">
        <v>278</v>
      </c>
      <c r="E312" s="220" t="s">
        <v>76</v>
      </c>
      <c r="F312" s="221" t="s">
        <v>542</v>
      </c>
      <c r="G312" s="218"/>
      <c r="H312" s="220" t="s">
        <v>76</v>
      </c>
      <c r="I312" s="222"/>
      <c r="J312" s="218"/>
      <c r="K312" s="218"/>
      <c r="L312" s="223"/>
      <c r="M312" s="224"/>
      <c r="N312" s="225"/>
      <c r="O312" s="225"/>
      <c r="P312" s="225"/>
      <c r="Q312" s="225"/>
      <c r="R312" s="225"/>
      <c r="S312" s="225"/>
      <c r="T312" s="226"/>
      <c r="AT312" s="227" t="s">
        <v>278</v>
      </c>
      <c r="AU312" s="227" t="s">
        <v>87</v>
      </c>
      <c r="AV312" s="12" t="s">
        <v>85</v>
      </c>
      <c r="AW312" s="12" t="s">
        <v>40</v>
      </c>
      <c r="AX312" s="12" t="s">
        <v>78</v>
      </c>
      <c r="AY312" s="227" t="s">
        <v>270</v>
      </c>
    </row>
    <row r="313" spans="2:51" s="13" customFormat="1" ht="13.5">
      <c r="B313" s="228"/>
      <c r="C313" s="229"/>
      <c r="D313" s="219" t="s">
        <v>278</v>
      </c>
      <c r="E313" s="230" t="s">
        <v>76</v>
      </c>
      <c r="F313" s="231" t="s">
        <v>564</v>
      </c>
      <c r="G313" s="229"/>
      <c r="H313" s="232">
        <v>0.655</v>
      </c>
      <c r="I313" s="233"/>
      <c r="J313" s="229"/>
      <c r="K313" s="229"/>
      <c r="L313" s="234"/>
      <c r="M313" s="235"/>
      <c r="N313" s="236"/>
      <c r="O313" s="236"/>
      <c r="P313" s="236"/>
      <c r="Q313" s="236"/>
      <c r="R313" s="236"/>
      <c r="S313" s="236"/>
      <c r="T313" s="237"/>
      <c r="AT313" s="238" t="s">
        <v>278</v>
      </c>
      <c r="AU313" s="238" t="s">
        <v>87</v>
      </c>
      <c r="AV313" s="13" t="s">
        <v>87</v>
      </c>
      <c r="AW313" s="13" t="s">
        <v>40</v>
      </c>
      <c r="AX313" s="13" t="s">
        <v>78</v>
      </c>
      <c r="AY313" s="238" t="s">
        <v>270</v>
      </c>
    </row>
    <row r="314" spans="2:51" s="14" customFormat="1" ht="13.5">
      <c r="B314" s="239"/>
      <c r="C314" s="240"/>
      <c r="D314" s="219" t="s">
        <v>278</v>
      </c>
      <c r="E314" s="241" t="s">
        <v>76</v>
      </c>
      <c r="F314" s="242" t="s">
        <v>281</v>
      </c>
      <c r="G314" s="240"/>
      <c r="H314" s="243">
        <v>0.655</v>
      </c>
      <c r="I314" s="244"/>
      <c r="J314" s="240"/>
      <c r="K314" s="240"/>
      <c r="L314" s="245"/>
      <c r="M314" s="246"/>
      <c r="N314" s="247"/>
      <c r="O314" s="247"/>
      <c r="P314" s="247"/>
      <c r="Q314" s="247"/>
      <c r="R314" s="247"/>
      <c r="S314" s="247"/>
      <c r="T314" s="248"/>
      <c r="AT314" s="249" t="s">
        <v>278</v>
      </c>
      <c r="AU314" s="249" t="s">
        <v>87</v>
      </c>
      <c r="AV314" s="14" t="s">
        <v>276</v>
      </c>
      <c r="AW314" s="14" t="s">
        <v>40</v>
      </c>
      <c r="AX314" s="14" t="s">
        <v>85</v>
      </c>
      <c r="AY314" s="249" t="s">
        <v>270</v>
      </c>
    </row>
    <row r="315" spans="2:65" s="1" customFormat="1" ht="16.5" customHeight="1">
      <c r="B315" s="41"/>
      <c r="C315" s="205" t="s">
        <v>565</v>
      </c>
      <c r="D315" s="205" t="s">
        <v>272</v>
      </c>
      <c r="E315" s="206" t="s">
        <v>566</v>
      </c>
      <c r="F315" s="207" t="s">
        <v>567</v>
      </c>
      <c r="G315" s="208" t="s">
        <v>317</v>
      </c>
      <c r="H315" s="209">
        <v>0.076</v>
      </c>
      <c r="I315" s="210"/>
      <c r="J315" s="211">
        <f>ROUND(I315*H315,2)</f>
        <v>0</v>
      </c>
      <c r="K315" s="207" t="s">
        <v>275</v>
      </c>
      <c r="L315" s="61"/>
      <c r="M315" s="212" t="s">
        <v>76</v>
      </c>
      <c r="N315" s="213" t="s">
        <v>48</v>
      </c>
      <c r="O315" s="42"/>
      <c r="P315" s="214">
        <f>O315*H315</f>
        <v>0</v>
      </c>
      <c r="Q315" s="214">
        <v>1.05259</v>
      </c>
      <c r="R315" s="214">
        <f>Q315*H315</f>
        <v>0.07999683999999999</v>
      </c>
      <c r="S315" s="214">
        <v>0</v>
      </c>
      <c r="T315" s="215">
        <f>S315*H315</f>
        <v>0</v>
      </c>
      <c r="AR315" s="24" t="s">
        <v>276</v>
      </c>
      <c r="AT315" s="24" t="s">
        <v>272</v>
      </c>
      <c r="AU315" s="24" t="s">
        <v>87</v>
      </c>
      <c r="AY315" s="24" t="s">
        <v>270</v>
      </c>
      <c r="BE315" s="216">
        <f>IF(N315="základní",J315,0)</f>
        <v>0</v>
      </c>
      <c r="BF315" s="216">
        <f>IF(N315="snížená",J315,0)</f>
        <v>0</v>
      </c>
      <c r="BG315" s="216">
        <f>IF(N315="zákl. přenesená",J315,0)</f>
        <v>0</v>
      </c>
      <c r="BH315" s="216">
        <f>IF(N315="sníž. přenesená",J315,0)</f>
        <v>0</v>
      </c>
      <c r="BI315" s="216">
        <f>IF(N315="nulová",J315,0)</f>
        <v>0</v>
      </c>
      <c r="BJ315" s="24" t="s">
        <v>85</v>
      </c>
      <c r="BK315" s="216">
        <f>ROUND(I315*H315,2)</f>
        <v>0</v>
      </c>
      <c r="BL315" s="24" t="s">
        <v>276</v>
      </c>
      <c r="BM315" s="24" t="s">
        <v>568</v>
      </c>
    </row>
    <row r="316" spans="2:51" s="12" customFormat="1" ht="13.5">
      <c r="B316" s="217"/>
      <c r="C316" s="218"/>
      <c r="D316" s="219" t="s">
        <v>278</v>
      </c>
      <c r="E316" s="220" t="s">
        <v>76</v>
      </c>
      <c r="F316" s="221" t="s">
        <v>558</v>
      </c>
      <c r="G316" s="218"/>
      <c r="H316" s="220" t="s">
        <v>76</v>
      </c>
      <c r="I316" s="222"/>
      <c r="J316" s="218"/>
      <c r="K316" s="218"/>
      <c r="L316" s="223"/>
      <c r="M316" s="224"/>
      <c r="N316" s="225"/>
      <c r="O316" s="225"/>
      <c r="P316" s="225"/>
      <c r="Q316" s="225"/>
      <c r="R316" s="225"/>
      <c r="S316" s="225"/>
      <c r="T316" s="226"/>
      <c r="AT316" s="227" t="s">
        <v>278</v>
      </c>
      <c r="AU316" s="227" t="s">
        <v>87</v>
      </c>
      <c r="AV316" s="12" t="s">
        <v>85</v>
      </c>
      <c r="AW316" s="12" t="s">
        <v>40</v>
      </c>
      <c r="AX316" s="12" t="s">
        <v>78</v>
      </c>
      <c r="AY316" s="227" t="s">
        <v>270</v>
      </c>
    </row>
    <row r="317" spans="2:51" s="13" customFormat="1" ht="13.5">
      <c r="B317" s="228"/>
      <c r="C317" s="229"/>
      <c r="D317" s="219" t="s">
        <v>278</v>
      </c>
      <c r="E317" s="230" t="s">
        <v>76</v>
      </c>
      <c r="F317" s="231" t="s">
        <v>569</v>
      </c>
      <c r="G317" s="229"/>
      <c r="H317" s="232">
        <v>0.076</v>
      </c>
      <c r="I317" s="233"/>
      <c r="J317" s="229"/>
      <c r="K317" s="229"/>
      <c r="L317" s="234"/>
      <c r="M317" s="235"/>
      <c r="N317" s="236"/>
      <c r="O317" s="236"/>
      <c r="P317" s="236"/>
      <c r="Q317" s="236"/>
      <c r="R317" s="236"/>
      <c r="S317" s="236"/>
      <c r="T317" s="237"/>
      <c r="AT317" s="238" t="s">
        <v>278</v>
      </c>
      <c r="AU317" s="238" t="s">
        <v>87</v>
      </c>
      <c r="AV317" s="13" t="s">
        <v>87</v>
      </c>
      <c r="AW317" s="13" t="s">
        <v>40</v>
      </c>
      <c r="AX317" s="13" t="s">
        <v>78</v>
      </c>
      <c r="AY317" s="238" t="s">
        <v>270</v>
      </c>
    </row>
    <row r="318" spans="2:51" s="14" customFormat="1" ht="13.5">
      <c r="B318" s="239"/>
      <c r="C318" s="240"/>
      <c r="D318" s="219" t="s">
        <v>278</v>
      </c>
      <c r="E318" s="241" t="s">
        <v>76</v>
      </c>
      <c r="F318" s="242" t="s">
        <v>281</v>
      </c>
      <c r="G318" s="240"/>
      <c r="H318" s="243">
        <v>0.076</v>
      </c>
      <c r="I318" s="244"/>
      <c r="J318" s="240"/>
      <c r="K318" s="240"/>
      <c r="L318" s="245"/>
      <c r="M318" s="246"/>
      <c r="N318" s="247"/>
      <c r="O318" s="247"/>
      <c r="P318" s="247"/>
      <c r="Q318" s="247"/>
      <c r="R318" s="247"/>
      <c r="S318" s="247"/>
      <c r="T318" s="248"/>
      <c r="AT318" s="249" t="s">
        <v>278</v>
      </c>
      <c r="AU318" s="249" t="s">
        <v>87</v>
      </c>
      <c r="AV318" s="14" t="s">
        <v>276</v>
      </c>
      <c r="AW318" s="14" t="s">
        <v>40</v>
      </c>
      <c r="AX318" s="14" t="s">
        <v>85</v>
      </c>
      <c r="AY318" s="249" t="s">
        <v>270</v>
      </c>
    </row>
    <row r="319" spans="2:63" s="11" customFormat="1" ht="29.85" customHeight="1">
      <c r="B319" s="189"/>
      <c r="C319" s="190"/>
      <c r="D319" s="191" t="s">
        <v>77</v>
      </c>
      <c r="E319" s="203" t="s">
        <v>161</v>
      </c>
      <c r="F319" s="203" t="s">
        <v>570</v>
      </c>
      <c r="G319" s="190"/>
      <c r="H319" s="190"/>
      <c r="I319" s="193"/>
      <c r="J319" s="204">
        <f>BK319</f>
        <v>0</v>
      </c>
      <c r="K319" s="190"/>
      <c r="L319" s="195"/>
      <c r="M319" s="196"/>
      <c r="N319" s="197"/>
      <c r="O319" s="197"/>
      <c r="P319" s="198">
        <f>SUM(P320:P327)</f>
        <v>0</v>
      </c>
      <c r="Q319" s="197"/>
      <c r="R319" s="198">
        <f>SUM(R320:R327)</f>
        <v>0</v>
      </c>
      <c r="S319" s="197"/>
      <c r="T319" s="199">
        <f>SUM(T320:T327)</f>
        <v>0</v>
      </c>
      <c r="AR319" s="200" t="s">
        <v>85</v>
      </c>
      <c r="AT319" s="201" t="s">
        <v>77</v>
      </c>
      <c r="AU319" s="201" t="s">
        <v>85</v>
      </c>
      <c r="AY319" s="200" t="s">
        <v>270</v>
      </c>
      <c r="BK319" s="202">
        <f>SUM(BK320:BK327)</f>
        <v>0</v>
      </c>
    </row>
    <row r="320" spans="2:65" s="1" customFormat="1" ht="16.5" customHeight="1">
      <c r="B320" s="41"/>
      <c r="C320" s="205" t="s">
        <v>571</v>
      </c>
      <c r="D320" s="205" t="s">
        <v>272</v>
      </c>
      <c r="E320" s="206" t="s">
        <v>572</v>
      </c>
      <c r="F320" s="207" t="s">
        <v>573</v>
      </c>
      <c r="G320" s="208" t="s">
        <v>155</v>
      </c>
      <c r="H320" s="209">
        <v>1</v>
      </c>
      <c r="I320" s="210"/>
      <c r="J320" s="211">
        <f>ROUND(I320*H320,2)</f>
        <v>0</v>
      </c>
      <c r="K320" s="207" t="s">
        <v>275</v>
      </c>
      <c r="L320" s="61"/>
      <c r="M320" s="212" t="s">
        <v>76</v>
      </c>
      <c r="N320" s="213" t="s">
        <v>48</v>
      </c>
      <c r="O320" s="42"/>
      <c r="P320" s="214">
        <f>O320*H320</f>
        <v>0</v>
      </c>
      <c r="Q320" s="214">
        <v>0</v>
      </c>
      <c r="R320" s="214">
        <f>Q320*H320</f>
        <v>0</v>
      </c>
      <c r="S320" s="214">
        <v>0</v>
      </c>
      <c r="T320" s="215">
        <f>S320*H320</f>
        <v>0</v>
      </c>
      <c r="AR320" s="24" t="s">
        <v>276</v>
      </c>
      <c r="AT320" s="24" t="s">
        <v>272</v>
      </c>
      <c r="AU320" s="24" t="s">
        <v>87</v>
      </c>
      <c r="AY320" s="24" t="s">
        <v>270</v>
      </c>
      <c r="BE320" s="216">
        <f>IF(N320="základní",J320,0)</f>
        <v>0</v>
      </c>
      <c r="BF320" s="216">
        <f>IF(N320="snížená",J320,0)</f>
        <v>0</v>
      </c>
      <c r="BG320" s="216">
        <f>IF(N320="zákl. přenesená",J320,0)</f>
        <v>0</v>
      </c>
      <c r="BH320" s="216">
        <f>IF(N320="sníž. přenesená",J320,0)</f>
        <v>0</v>
      </c>
      <c r="BI320" s="216">
        <f>IF(N320="nulová",J320,0)</f>
        <v>0</v>
      </c>
      <c r="BJ320" s="24" t="s">
        <v>85</v>
      </c>
      <c r="BK320" s="216">
        <f>ROUND(I320*H320,2)</f>
        <v>0</v>
      </c>
      <c r="BL320" s="24" t="s">
        <v>276</v>
      </c>
      <c r="BM320" s="24" t="s">
        <v>574</v>
      </c>
    </row>
    <row r="321" spans="2:51" s="12" customFormat="1" ht="13.5">
      <c r="B321" s="217"/>
      <c r="C321" s="218"/>
      <c r="D321" s="219" t="s">
        <v>278</v>
      </c>
      <c r="E321" s="220" t="s">
        <v>76</v>
      </c>
      <c r="F321" s="221" t="s">
        <v>362</v>
      </c>
      <c r="G321" s="218"/>
      <c r="H321" s="220" t="s">
        <v>76</v>
      </c>
      <c r="I321" s="222"/>
      <c r="J321" s="218"/>
      <c r="K321" s="218"/>
      <c r="L321" s="223"/>
      <c r="M321" s="224"/>
      <c r="N321" s="225"/>
      <c r="O321" s="225"/>
      <c r="P321" s="225"/>
      <c r="Q321" s="225"/>
      <c r="R321" s="225"/>
      <c r="S321" s="225"/>
      <c r="T321" s="226"/>
      <c r="AT321" s="227" t="s">
        <v>278</v>
      </c>
      <c r="AU321" s="227" t="s">
        <v>87</v>
      </c>
      <c r="AV321" s="12" t="s">
        <v>85</v>
      </c>
      <c r="AW321" s="12" t="s">
        <v>40</v>
      </c>
      <c r="AX321" s="12" t="s">
        <v>78</v>
      </c>
      <c r="AY321" s="227" t="s">
        <v>270</v>
      </c>
    </row>
    <row r="322" spans="2:51" s="13" customFormat="1" ht="13.5">
      <c r="B322" s="228"/>
      <c r="C322" s="229"/>
      <c r="D322" s="219" t="s">
        <v>278</v>
      </c>
      <c r="E322" s="230" t="s">
        <v>153</v>
      </c>
      <c r="F322" s="231" t="s">
        <v>85</v>
      </c>
      <c r="G322" s="229"/>
      <c r="H322" s="232">
        <v>1</v>
      </c>
      <c r="I322" s="233"/>
      <c r="J322" s="229"/>
      <c r="K322" s="229"/>
      <c r="L322" s="234"/>
      <c r="M322" s="235"/>
      <c r="N322" s="236"/>
      <c r="O322" s="236"/>
      <c r="P322" s="236"/>
      <c r="Q322" s="236"/>
      <c r="R322" s="236"/>
      <c r="S322" s="236"/>
      <c r="T322" s="237"/>
      <c r="AT322" s="238" t="s">
        <v>278</v>
      </c>
      <c r="AU322" s="238" t="s">
        <v>87</v>
      </c>
      <c r="AV322" s="13" t="s">
        <v>87</v>
      </c>
      <c r="AW322" s="13" t="s">
        <v>40</v>
      </c>
      <c r="AX322" s="13" t="s">
        <v>78</v>
      </c>
      <c r="AY322" s="238" t="s">
        <v>270</v>
      </c>
    </row>
    <row r="323" spans="2:51" s="14" customFormat="1" ht="13.5">
      <c r="B323" s="239"/>
      <c r="C323" s="240"/>
      <c r="D323" s="219" t="s">
        <v>278</v>
      </c>
      <c r="E323" s="241" t="s">
        <v>76</v>
      </c>
      <c r="F323" s="242" t="s">
        <v>281</v>
      </c>
      <c r="G323" s="240"/>
      <c r="H323" s="243">
        <v>1</v>
      </c>
      <c r="I323" s="244"/>
      <c r="J323" s="240"/>
      <c r="K323" s="240"/>
      <c r="L323" s="245"/>
      <c r="M323" s="246"/>
      <c r="N323" s="247"/>
      <c r="O323" s="247"/>
      <c r="P323" s="247"/>
      <c r="Q323" s="247"/>
      <c r="R323" s="247"/>
      <c r="S323" s="247"/>
      <c r="T323" s="248"/>
      <c r="AT323" s="249" t="s">
        <v>278</v>
      </c>
      <c r="AU323" s="249" t="s">
        <v>87</v>
      </c>
      <c r="AV323" s="14" t="s">
        <v>276</v>
      </c>
      <c r="AW323" s="14" t="s">
        <v>40</v>
      </c>
      <c r="AX323" s="14" t="s">
        <v>85</v>
      </c>
      <c r="AY323" s="249" t="s">
        <v>270</v>
      </c>
    </row>
    <row r="324" spans="2:65" s="1" customFormat="1" ht="38.25" customHeight="1">
      <c r="B324" s="41"/>
      <c r="C324" s="250" t="s">
        <v>575</v>
      </c>
      <c r="D324" s="250" t="s">
        <v>338</v>
      </c>
      <c r="E324" s="251" t="s">
        <v>576</v>
      </c>
      <c r="F324" s="252" t="s">
        <v>577</v>
      </c>
      <c r="G324" s="253" t="s">
        <v>155</v>
      </c>
      <c r="H324" s="254">
        <v>1</v>
      </c>
      <c r="I324" s="255"/>
      <c r="J324" s="256">
        <f>ROUND(I324*H324,2)</f>
        <v>0</v>
      </c>
      <c r="K324" s="252" t="s">
        <v>76</v>
      </c>
      <c r="L324" s="257"/>
      <c r="M324" s="258" t="s">
        <v>76</v>
      </c>
      <c r="N324" s="259" t="s">
        <v>48</v>
      </c>
      <c r="O324" s="42"/>
      <c r="P324" s="214">
        <f>O324*H324</f>
        <v>0</v>
      </c>
      <c r="Q324" s="214">
        <v>0</v>
      </c>
      <c r="R324" s="214">
        <f>Q324*H324</f>
        <v>0</v>
      </c>
      <c r="S324" s="214">
        <v>0</v>
      </c>
      <c r="T324" s="215">
        <f>S324*H324</f>
        <v>0</v>
      </c>
      <c r="AR324" s="24" t="s">
        <v>139</v>
      </c>
      <c r="AT324" s="24" t="s">
        <v>338</v>
      </c>
      <c r="AU324" s="24" t="s">
        <v>87</v>
      </c>
      <c r="AY324" s="24" t="s">
        <v>270</v>
      </c>
      <c r="BE324" s="216">
        <f>IF(N324="základní",J324,0)</f>
        <v>0</v>
      </c>
      <c r="BF324" s="216">
        <f>IF(N324="snížená",J324,0)</f>
        <v>0</v>
      </c>
      <c r="BG324" s="216">
        <f>IF(N324="zákl. přenesená",J324,0)</f>
        <v>0</v>
      </c>
      <c r="BH324" s="216">
        <f>IF(N324="sníž. přenesená",J324,0)</f>
        <v>0</v>
      </c>
      <c r="BI324" s="216">
        <f>IF(N324="nulová",J324,0)</f>
        <v>0</v>
      </c>
      <c r="BJ324" s="24" t="s">
        <v>85</v>
      </c>
      <c r="BK324" s="216">
        <f>ROUND(I324*H324,2)</f>
        <v>0</v>
      </c>
      <c r="BL324" s="24" t="s">
        <v>276</v>
      </c>
      <c r="BM324" s="24" t="s">
        <v>578</v>
      </c>
    </row>
    <row r="325" spans="2:47" s="1" customFormat="1" ht="54">
      <c r="B325" s="41"/>
      <c r="C325" s="63"/>
      <c r="D325" s="219" t="s">
        <v>416</v>
      </c>
      <c r="E325" s="63"/>
      <c r="F325" s="260" t="s">
        <v>579</v>
      </c>
      <c r="G325" s="63"/>
      <c r="H325" s="63"/>
      <c r="I325" s="174"/>
      <c r="J325" s="63"/>
      <c r="K325" s="63"/>
      <c r="L325" s="61"/>
      <c r="M325" s="261"/>
      <c r="N325" s="42"/>
      <c r="O325" s="42"/>
      <c r="P325" s="42"/>
      <c r="Q325" s="42"/>
      <c r="R325" s="42"/>
      <c r="S325" s="42"/>
      <c r="T325" s="78"/>
      <c r="AT325" s="24" t="s">
        <v>416</v>
      </c>
      <c r="AU325" s="24" t="s">
        <v>87</v>
      </c>
    </row>
    <row r="326" spans="2:51" s="13" customFormat="1" ht="13.5">
      <c r="B326" s="228"/>
      <c r="C326" s="229"/>
      <c r="D326" s="219" t="s">
        <v>278</v>
      </c>
      <c r="E326" s="230" t="s">
        <v>76</v>
      </c>
      <c r="F326" s="231" t="s">
        <v>153</v>
      </c>
      <c r="G326" s="229"/>
      <c r="H326" s="232">
        <v>1</v>
      </c>
      <c r="I326" s="233"/>
      <c r="J326" s="229"/>
      <c r="K326" s="229"/>
      <c r="L326" s="234"/>
      <c r="M326" s="235"/>
      <c r="N326" s="236"/>
      <c r="O326" s="236"/>
      <c r="P326" s="236"/>
      <c r="Q326" s="236"/>
      <c r="R326" s="236"/>
      <c r="S326" s="236"/>
      <c r="T326" s="237"/>
      <c r="AT326" s="238" t="s">
        <v>278</v>
      </c>
      <c r="AU326" s="238" t="s">
        <v>87</v>
      </c>
      <c r="AV326" s="13" t="s">
        <v>87</v>
      </c>
      <c r="AW326" s="13" t="s">
        <v>40</v>
      </c>
      <c r="AX326" s="13" t="s">
        <v>78</v>
      </c>
      <c r="AY326" s="238" t="s">
        <v>270</v>
      </c>
    </row>
    <row r="327" spans="2:51" s="14" customFormat="1" ht="13.5">
      <c r="B327" s="239"/>
      <c r="C327" s="240"/>
      <c r="D327" s="219" t="s">
        <v>278</v>
      </c>
      <c r="E327" s="241" t="s">
        <v>76</v>
      </c>
      <c r="F327" s="242" t="s">
        <v>281</v>
      </c>
      <c r="G327" s="240"/>
      <c r="H327" s="243">
        <v>1</v>
      </c>
      <c r="I327" s="244"/>
      <c r="J327" s="240"/>
      <c r="K327" s="240"/>
      <c r="L327" s="245"/>
      <c r="M327" s="246"/>
      <c r="N327" s="247"/>
      <c r="O327" s="247"/>
      <c r="P327" s="247"/>
      <c r="Q327" s="247"/>
      <c r="R327" s="247"/>
      <c r="S327" s="247"/>
      <c r="T327" s="248"/>
      <c r="AT327" s="249" t="s">
        <v>278</v>
      </c>
      <c r="AU327" s="249" t="s">
        <v>87</v>
      </c>
      <c r="AV327" s="14" t="s">
        <v>276</v>
      </c>
      <c r="AW327" s="14" t="s">
        <v>40</v>
      </c>
      <c r="AX327" s="14" t="s">
        <v>85</v>
      </c>
      <c r="AY327" s="249" t="s">
        <v>270</v>
      </c>
    </row>
    <row r="328" spans="2:63" s="11" customFormat="1" ht="29.85" customHeight="1">
      <c r="B328" s="189"/>
      <c r="C328" s="190"/>
      <c r="D328" s="191" t="s">
        <v>77</v>
      </c>
      <c r="E328" s="203" t="s">
        <v>276</v>
      </c>
      <c r="F328" s="203" t="s">
        <v>580</v>
      </c>
      <c r="G328" s="190"/>
      <c r="H328" s="190"/>
      <c r="I328" s="193"/>
      <c r="J328" s="204">
        <f>BK328</f>
        <v>0</v>
      </c>
      <c r="K328" s="190"/>
      <c r="L328" s="195"/>
      <c r="M328" s="196"/>
      <c r="N328" s="197"/>
      <c r="O328" s="197"/>
      <c r="P328" s="198">
        <f>SUM(P329:P332)</f>
        <v>0</v>
      </c>
      <c r="Q328" s="197"/>
      <c r="R328" s="198">
        <f>SUM(R329:R332)</f>
        <v>1.1911851</v>
      </c>
      <c r="S328" s="197"/>
      <c r="T328" s="199">
        <f>SUM(T329:T332)</f>
        <v>0</v>
      </c>
      <c r="AR328" s="200" t="s">
        <v>85</v>
      </c>
      <c r="AT328" s="201" t="s">
        <v>77</v>
      </c>
      <c r="AU328" s="201" t="s">
        <v>85</v>
      </c>
      <c r="AY328" s="200" t="s">
        <v>270</v>
      </c>
      <c r="BK328" s="202">
        <f>SUM(BK329:BK332)</f>
        <v>0</v>
      </c>
    </row>
    <row r="329" spans="2:65" s="1" customFormat="1" ht="25.5" customHeight="1">
      <c r="B329" s="41"/>
      <c r="C329" s="205" t="s">
        <v>581</v>
      </c>
      <c r="D329" s="205" t="s">
        <v>272</v>
      </c>
      <c r="E329" s="206" t="s">
        <v>582</v>
      </c>
      <c r="F329" s="207" t="s">
        <v>583</v>
      </c>
      <c r="G329" s="208" t="s">
        <v>164</v>
      </c>
      <c r="H329" s="209">
        <v>0.63</v>
      </c>
      <c r="I329" s="210"/>
      <c r="J329" s="211">
        <f>ROUND(I329*H329,2)</f>
        <v>0</v>
      </c>
      <c r="K329" s="207" t="s">
        <v>275</v>
      </c>
      <c r="L329" s="61"/>
      <c r="M329" s="212" t="s">
        <v>76</v>
      </c>
      <c r="N329" s="213" t="s">
        <v>48</v>
      </c>
      <c r="O329" s="42"/>
      <c r="P329" s="214">
        <f>O329*H329</f>
        <v>0</v>
      </c>
      <c r="Q329" s="214">
        <v>1.89077</v>
      </c>
      <c r="R329" s="214">
        <f>Q329*H329</f>
        <v>1.1911851</v>
      </c>
      <c r="S329" s="214">
        <v>0</v>
      </c>
      <c r="T329" s="215">
        <f>S329*H329</f>
        <v>0</v>
      </c>
      <c r="AR329" s="24" t="s">
        <v>276</v>
      </c>
      <c r="AT329" s="24" t="s">
        <v>272</v>
      </c>
      <c r="AU329" s="24" t="s">
        <v>87</v>
      </c>
      <c r="AY329" s="24" t="s">
        <v>270</v>
      </c>
      <c r="BE329" s="216">
        <f>IF(N329="základní",J329,0)</f>
        <v>0</v>
      </c>
      <c r="BF329" s="216">
        <f>IF(N329="snížená",J329,0)</f>
        <v>0</v>
      </c>
      <c r="BG329" s="216">
        <f>IF(N329="zákl. přenesená",J329,0)</f>
        <v>0</v>
      </c>
      <c r="BH329" s="216">
        <f>IF(N329="sníž. přenesená",J329,0)</f>
        <v>0</v>
      </c>
      <c r="BI329" s="216">
        <f>IF(N329="nulová",J329,0)</f>
        <v>0</v>
      </c>
      <c r="BJ329" s="24" t="s">
        <v>85</v>
      </c>
      <c r="BK329" s="216">
        <f>ROUND(I329*H329,2)</f>
        <v>0</v>
      </c>
      <c r="BL329" s="24" t="s">
        <v>276</v>
      </c>
      <c r="BM329" s="24" t="s">
        <v>584</v>
      </c>
    </row>
    <row r="330" spans="2:51" s="12" customFormat="1" ht="13.5">
      <c r="B330" s="217"/>
      <c r="C330" s="218"/>
      <c r="D330" s="219" t="s">
        <v>278</v>
      </c>
      <c r="E330" s="220" t="s">
        <v>76</v>
      </c>
      <c r="F330" s="221" t="s">
        <v>335</v>
      </c>
      <c r="G330" s="218"/>
      <c r="H330" s="220" t="s">
        <v>76</v>
      </c>
      <c r="I330" s="222"/>
      <c r="J330" s="218"/>
      <c r="K330" s="218"/>
      <c r="L330" s="223"/>
      <c r="M330" s="224"/>
      <c r="N330" s="225"/>
      <c r="O330" s="225"/>
      <c r="P330" s="225"/>
      <c r="Q330" s="225"/>
      <c r="R330" s="225"/>
      <c r="S330" s="225"/>
      <c r="T330" s="226"/>
      <c r="AT330" s="227" t="s">
        <v>278</v>
      </c>
      <c r="AU330" s="227" t="s">
        <v>87</v>
      </c>
      <c r="AV330" s="12" t="s">
        <v>85</v>
      </c>
      <c r="AW330" s="12" t="s">
        <v>40</v>
      </c>
      <c r="AX330" s="12" t="s">
        <v>78</v>
      </c>
      <c r="AY330" s="227" t="s">
        <v>270</v>
      </c>
    </row>
    <row r="331" spans="2:51" s="13" customFormat="1" ht="13.5">
      <c r="B331" s="228"/>
      <c r="C331" s="229"/>
      <c r="D331" s="219" t="s">
        <v>278</v>
      </c>
      <c r="E331" s="230" t="s">
        <v>76</v>
      </c>
      <c r="F331" s="231" t="s">
        <v>585</v>
      </c>
      <c r="G331" s="229"/>
      <c r="H331" s="232">
        <v>0.63</v>
      </c>
      <c r="I331" s="233"/>
      <c r="J331" s="229"/>
      <c r="K331" s="229"/>
      <c r="L331" s="234"/>
      <c r="M331" s="235"/>
      <c r="N331" s="236"/>
      <c r="O331" s="236"/>
      <c r="P331" s="236"/>
      <c r="Q331" s="236"/>
      <c r="R331" s="236"/>
      <c r="S331" s="236"/>
      <c r="T331" s="237"/>
      <c r="AT331" s="238" t="s">
        <v>278</v>
      </c>
      <c r="AU331" s="238" t="s">
        <v>87</v>
      </c>
      <c r="AV331" s="13" t="s">
        <v>87</v>
      </c>
      <c r="AW331" s="13" t="s">
        <v>40</v>
      </c>
      <c r="AX331" s="13" t="s">
        <v>78</v>
      </c>
      <c r="AY331" s="238" t="s">
        <v>270</v>
      </c>
    </row>
    <row r="332" spans="2:51" s="14" customFormat="1" ht="13.5">
      <c r="B332" s="239"/>
      <c r="C332" s="240"/>
      <c r="D332" s="219" t="s">
        <v>278</v>
      </c>
      <c r="E332" s="241" t="s">
        <v>76</v>
      </c>
      <c r="F332" s="242" t="s">
        <v>281</v>
      </c>
      <c r="G332" s="240"/>
      <c r="H332" s="243">
        <v>0.63</v>
      </c>
      <c r="I332" s="244"/>
      <c r="J332" s="240"/>
      <c r="K332" s="240"/>
      <c r="L332" s="245"/>
      <c r="M332" s="246"/>
      <c r="N332" s="247"/>
      <c r="O332" s="247"/>
      <c r="P332" s="247"/>
      <c r="Q332" s="247"/>
      <c r="R332" s="247"/>
      <c r="S332" s="247"/>
      <c r="T332" s="248"/>
      <c r="AT332" s="249" t="s">
        <v>278</v>
      </c>
      <c r="AU332" s="249" t="s">
        <v>87</v>
      </c>
      <c r="AV332" s="14" t="s">
        <v>276</v>
      </c>
      <c r="AW332" s="14" t="s">
        <v>40</v>
      </c>
      <c r="AX332" s="14" t="s">
        <v>85</v>
      </c>
      <c r="AY332" s="249" t="s">
        <v>270</v>
      </c>
    </row>
    <row r="333" spans="2:63" s="11" customFormat="1" ht="29.85" customHeight="1">
      <c r="B333" s="189"/>
      <c r="C333" s="190"/>
      <c r="D333" s="191" t="s">
        <v>77</v>
      </c>
      <c r="E333" s="203" t="s">
        <v>125</v>
      </c>
      <c r="F333" s="203" t="s">
        <v>586</v>
      </c>
      <c r="G333" s="190"/>
      <c r="H333" s="190"/>
      <c r="I333" s="193"/>
      <c r="J333" s="204">
        <f>BK333</f>
        <v>0</v>
      </c>
      <c r="K333" s="190"/>
      <c r="L333" s="195"/>
      <c r="M333" s="196"/>
      <c r="N333" s="197"/>
      <c r="O333" s="197"/>
      <c r="P333" s="198">
        <f>SUM(P334:P393)</f>
        <v>0</v>
      </c>
      <c r="Q333" s="197"/>
      <c r="R333" s="198">
        <f>SUM(R334:R393)</f>
        <v>263.77536666000003</v>
      </c>
      <c r="S333" s="197"/>
      <c r="T333" s="199">
        <f>SUM(T334:T393)</f>
        <v>0</v>
      </c>
      <c r="AR333" s="200" t="s">
        <v>85</v>
      </c>
      <c r="AT333" s="201" t="s">
        <v>77</v>
      </c>
      <c r="AU333" s="201" t="s">
        <v>85</v>
      </c>
      <c r="AY333" s="200" t="s">
        <v>270</v>
      </c>
      <c r="BK333" s="202">
        <f>SUM(BK334:BK393)</f>
        <v>0</v>
      </c>
    </row>
    <row r="334" spans="2:65" s="1" customFormat="1" ht="25.5" customHeight="1">
      <c r="B334" s="41"/>
      <c r="C334" s="205" t="s">
        <v>587</v>
      </c>
      <c r="D334" s="205" t="s">
        <v>272</v>
      </c>
      <c r="E334" s="206" t="s">
        <v>588</v>
      </c>
      <c r="F334" s="207" t="s">
        <v>589</v>
      </c>
      <c r="G334" s="208" t="s">
        <v>113</v>
      </c>
      <c r="H334" s="209">
        <v>2.231</v>
      </c>
      <c r="I334" s="210"/>
      <c r="J334" s="211">
        <f>ROUND(I334*H334,2)</f>
        <v>0</v>
      </c>
      <c r="K334" s="207" t="s">
        <v>275</v>
      </c>
      <c r="L334" s="61"/>
      <c r="M334" s="212" t="s">
        <v>76</v>
      </c>
      <c r="N334" s="213" t="s">
        <v>48</v>
      </c>
      <c r="O334" s="42"/>
      <c r="P334" s="214">
        <f>O334*H334</f>
        <v>0</v>
      </c>
      <c r="Q334" s="214">
        <v>0.08096</v>
      </c>
      <c r="R334" s="214">
        <f>Q334*H334</f>
        <v>0.18062176</v>
      </c>
      <c r="S334" s="214">
        <v>0</v>
      </c>
      <c r="T334" s="215">
        <f>S334*H334</f>
        <v>0</v>
      </c>
      <c r="AR334" s="24" t="s">
        <v>276</v>
      </c>
      <c r="AT334" s="24" t="s">
        <v>272</v>
      </c>
      <c r="AU334" s="24" t="s">
        <v>87</v>
      </c>
      <c r="AY334" s="24" t="s">
        <v>270</v>
      </c>
      <c r="BE334" s="216">
        <f>IF(N334="základní",J334,0)</f>
        <v>0</v>
      </c>
      <c r="BF334" s="216">
        <f>IF(N334="snížená",J334,0)</f>
        <v>0</v>
      </c>
      <c r="BG334" s="216">
        <f>IF(N334="zákl. přenesená",J334,0)</f>
        <v>0</v>
      </c>
      <c r="BH334" s="216">
        <f>IF(N334="sníž. přenesená",J334,0)</f>
        <v>0</v>
      </c>
      <c r="BI334" s="216">
        <f>IF(N334="nulová",J334,0)</f>
        <v>0</v>
      </c>
      <c r="BJ334" s="24" t="s">
        <v>85</v>
      </c>
      <c r="BK334" s="216">
        <f>ROUND(I334*H334,2)</f>
        <v>0</v>
      </c>
      <c r="BL334" s="24" t="s">
        <v>276</v>
      </c>
      <c r="BM334" s="24" t="s">
        <v>590</v>
      </c>
    </row>
    <row r="335" spans="2:51" s="12" customFormat="1" ht="13.5">
      <c r="B335" s="217"/>
      <c r="C335" s="218"/>
      <c r="D335" s="219" t="s">
        <v>278</v>
      </c>
      <c r="E335" s="220" t="s">
        <v>76</v>
      </c>
      <c r="F335" s="221" t="s">
        <v>591</v>
      </c>
      <c r="G335" s="218"/>
      <c r="H335" s="220" t="s">
        <v>76</v>
      </c>
      <c r="I335" s="222"/>
      <c r="J335" s="218"/>
      <c r="K335" s="218"/>
      <c r="L335" s="223"/>
      <c r="M335" s="224"/>
      <c r="N335" s="225"/>
      <c r="O335" s="225"/>
      <c r="P335" s="225"/>
      <c r="Q335" s="225"/>
      <c r="R335" s="225"/>
      <c r="S335" s="225"/>
      <c r="T335" s="226"/>
      <c r="AT335" s="227" t="s">
        <v>278</v>
      </c>
      <c r="AU335" s="227" t="s">
        <v>87</v>
      </c>
      <c r="AV335" s="12" t="s">
        <v>85</v>
      </c>
      <c r="AW335" s="12" t="s">
        <v>40</v>
      </c>
      <c r="AX335" s="12" t="s">
        <v>78</v>
      </c>
      <c r="AY335" s="227" t="s">
        <v>270</v>
      </c>
    </row>
    <row r="336" spans="2:51" s="13" customFormat="1" ht="13.5">
      <c r="B336" s="228"/>
      <c r="C336" s="229"/>
      <c r="D336" s="219" t="s">
        <v>278</v>
      </c>
      <c r="E336" s="230" t="s">
        <v>592</v>
      </c>
      <c r="F336" s="231" t="s">
        <v>593</v>
      </c>
      <c r="G336" s="229"/>
      <c r="H336" s="232">
        <v>2.231</v>
      </c>
      <c r="I336" s="233"/>
      <c r="J336" s="229"/>
      <c r="K336" s="229"/>
      <c r="L336" s="234"/>
      <c r="M336" s="235"/>
      <c r="N336" s="236"/>
      <c r="O336" s="236"/>
      <c r="P336" s="236"/>
      <c r="Q336" s="236"/>
      <c r="R336" s="236"/>
      <c r="S336" s="236"/>
      <c r="T336" s="237"/>
      <c r="AT336" s="238" t="s">
        <v>278</v>
      </c>
      <c r="AU336" s="238" t="s">
        <v>87</v>
      </c>
      <c r="AV336" s="13" t="s">
        <v>87</v>
      </c>
      <c r="AW336" s="13" t="s">
        <v>40</v>
      </c>
      <c r="AX336" s="13" t="s">
        <v>78</v>
      </c>
      <c r="AY336" s="238" t="s">
        <v>270</v>
      </c>
    </row>
    <row r="337" spans="2:51" s="14" customFormat="1" ht="13.5">
      <c r="B337" s="239"/>
      <c r="C337" s="240"/>
      <c r="D337" s="219" t="s">
        <v>278</v>
      </c>
      <c r="E337" s="241" t="s">
        <v>76</v>
      </c>
      <c r="F337" s="242" t="s">
        <v>281</v>
      </c>
      <c r="G337" s="240"/>
      <c r="H337" s="243">
        <v>2.231</v>
      </c>
      <c r="I337" s="244"/>
      <c r="J337" s="240"/>
      <c r="K337" s="240"/>
      <c r="L337" s="245"/>
      <c r="M337" s="246"/>
      <c r="N337" s="247"/>
      <c r="O337" s="247"/>
      <c r="P337" s="247"/>
      <c r="Q337" s="247"/>
      <c r="R337" s="247"/>
      <c r="S337" s="247"/>
      <c r="T337" s="248"/>
      <c r="AT337" s="249" t="s">
        <v>278</v>
      </c>
      <c r="AU337" s="249" t="s">
        <v>87</v>
      </c>
      <c r="AV337" s="14" t="s">
        <v>276</v>
      </c>
      <c r="AW337" s="14" t="s">
        <v>40</v>
      </c>
      <c r="AX337" s="14" t="s">
        <v>85</v>
      </c>
      <c r="AY337" s="249" t="s">
        <v>270</v>
      </c>
    </row>
    <row r="338" spans="2:65" s="1" customFormat="1" ht="25.5" customHeight="1">
      <c r="B338" s="41"/>
      <c r="C338" s="205" t="s">
        <v>594</v>
      </c>
      <c r="D338" s="205" t="s">
        <v>272</v>
      </c>
      <c r="E338" s="206" t="s">
        <v>595</v>
      </c>
      <c r="F338" s="207" t="s">
        <v>596</v>
      </c>
      <c r="G338" s="208" t="s">
        <v>113</v>
      </c>
      <c r="H338" s="209">
        <v>397</v>
      </c>
      <c r="I338" s="210"/>
      <c r="J338" s="211">
        <f>ROUND(I338*H338,2)</f>
        <v>0</v>
      </c>
      <c r="K338" s="207" t="s">
        <v>275</v>
      </c>
      <c r="L338" s="61"/>
      <c r="M338" s="212" t="s">
        <v>76</v>
      </c>
      <c r="N338" s="213" t="s">
        <v>48</v>
      </c>
      <c r="O338" s="42"/>
      <c r="P338" s="214">
        <f>O338*H338</f>
        <v>0</v>
      </c>
      <c r="Q338" s="214">
        <v>0</v>
      </c>
      <c r="R338" s="214">
        <f>Q338*H338</f>
        <v>0</v>
      </c>
      <c r="S338" s="214">
        <v>0</v>
      </c>
      <c r="T338" s="215">
        <f>S338*H338</f>
        <v>0</v>
      </c>
      <c r="AR338" s="24" t="s">
        <v>276</v>
      </c>
      <c r="AT338" s="24" t="s">
        <v>272</v>
      </c>
      <c r="AU338" s="24" t="s">
        <v>87</v>
      </c>
      <c r="AY338" s="24" t="s">
        <v>270</v>
      </c>
      <c r="BE338" s="216">
        <f>IF(N338="základní",J338,0)</f>
        <v>0</v>
      </c>
      <c r="BF338" s="216">
        <f>IF(N338="snížená",J338,0)</f>
        <v>0</v>
      </c>
      <c r="BG338" s="216">
        <f>IF(N338="zákl. přenesená",J338,0)</f>
        <v>0</v>
      </c>
      <c r="BH338" s="216">
        <f>IF(N338="sníž. přenesená",J338,0)</f>
        <v>0</v>
      </c>
      <c r="BI338" s="216">
        <f>IF(N338="nulová",J338,0)</f>
        <v>0</v>
      </c>
      <c r="BJ338" s="24" t="s">
        <v>85</v>
      </c>
      <c r="BK338" s="216">
        <f>ROUND(I338*H338,2)</f>
        <v>0</v>
      </c>
      <c r="BL338" s="24" t="s">
        <v>276</v>
      </c>
      <c r="BM338" s="24" t="s">
        <v>597</v>
      </c>
    </row>
    <row r="339" spans="2:51" s="13" customFormat="1" ht="13.5">
      <c r="B339" s="228"/>
      <c r="C339" s="229"/>
      <c r="D339" s="219" t="s">
        <v>278</v>
      </c>
      <c r="E339" s="230" t="s">
        <v>76</v>
      </c>
      <c r="F339" s="231" t="s">
        <v>218</v>
      </c>
      <c r="G339" s="229"/>
      <c r="H339" s="232">
        <v>397</v>
      </c>
      <c r="I339" s="233"/>
      <c r="J339" s="229"/>
      <c r="K339" s="229"/>
      <c r="L339" s="234"/>
      <c r="M339" s="235"/>
      <c r="N339" s="236"/>
      <c r="O339" s="236"/>
      <c r="P339" s="236"/>
      <c r="Q339" s="236"/>
      <c r="R339" s="236"/>
      <c r="S339" s="236"/>
      <c r="T339" s="237"/>
      <c r="AT339" s="238" t="s">
        <v>278</v>
      </c>
      <c r="AU339" s="238" t="s">
        <v>87</v>
      </c>
      <c r="AV339" s="13" t="s">
        <v>87</v>
      </c>
      <c r="AW339" s="13" t="s">
        <v>40</v>
      </c>
      <c r="AX339" s="13" t="s">
        <v>78</v>
      </c>
      <c r="AY339" s="238" t="s">
        <v>270</v>
      </c>
    </row>
    <row r="340" spans="2:51" s="14" customFormat="1" ht="13.5">
      <c r="B340" s="239"/>
      <c r="C340" s="240"/>
      <c r="D340" s="219" t="s">
        <v>278</v>
      </c>
      <c r="E340" s="241" t="s">
        <v>76</v>
      </c>
      <c r="F340" s="242" t="s">
        <v>281</v>
      </c>
      <c r="G340" s="240"/>
      <c r="H340" s="243">
        <v>397</v>
      </c>
      <c r="I340" s="244"/>
      <c r="J340" s="240"/>
      <c r="K340" s="240"/>
      <c r="L340" s="245"/>
      <c r="M340" s="246"/>
      <c r="N340" s="247"/>
      <c r="O340" s="247"/>
      <c r="P340" s="247"/>
      <c r="Q340" s="247"/>
      <c r="R340" s="247"/>
      <c r="S340" s="247"/>
      <c r="T340" s="248"/>
      <c r="AT340" s="249" t="s">
        <v>278</v>
      </c>
      <c r="AU340" s="249" t="s">
        <v>87</v>
      </c>
      <c r="AV340" s="14" t="s">
        <v>276</v>
      </c>
      <c r="AW340" s="14" t="s">
        <v>40</v>
      </c>
      <c r="AX340" s="14" t="s">
        <v>85</v>
      </c>
      <c r="AY340" s="249" t="s">
        <v>270</v>
      </c>
    </row>
    <row r="341" spans="2:65" s="1" customFormat="1" ht="25.5" customHeight="1">
      <c r="B341" s="41"/>
      <c r="C341" s="205" t="s">
        <v>598</v>
      </c>
      <c r="D341" s="205" t="s">
        <v>272</v>
      </c>
      <c r="E341" s="206" t="s">
        <v>599</v>
      </c>
      <c r="F341" s="207" t="s">
        <v>600</v>
      </c>
      <c r="G341" s="208" t="s">
        <v>113</v>
      </c>
      <c r="H341" s="209">
        <v>556.45</v>
      </c>
      <c r="I341" s="210"/>
      <c r="J341" s="211">
        <f>ROUND(I341*H341,2)</f>
        <v>0</v>
      </c>
      <c r="K341" s="207" t="s">
        <v>275</v>
      </c>
      <c r="L341" s="61"/>
      <c r="M341" s="212" t="s">
        <v>76</v>
      </c>
      <c r="N341" s="213" t="s">
        <v>48</v>
      </c>
      <c r="O341" s="42"/>
      <c r="P341" s="214">
        <f>O341*H341</f>
        <v>0</v>
      </c>
      <c r="Q341" s="214">
        <v>0</v>
      </c>
      <c r="R341" s="214">
        <f>Q341*H341</f>
        <v>0</v>
      </c>
      <c r="S341" s="214">
        <v>0</v>
      </c>
      <c r="T341" s="215">
        <f>S341*H341</f>
        <v>0</v>
      </c>
      <c r="AR341" s="24" t="s">
        <v>276</v>
      </c>
      <c r="AT341" s="24" t="s">
        <v>272</v>
      </c>
      <c r="AU341" s="24" t="s">
        <v>87</v>
      </c>
      <c r="AY341" s="24" t="s">
        <v>270</v>
      </c>
      <c r="BE341" s="216">
        <f>IF(N341="základní",J341,0)</f>
        <v>0</v>
      </c>
      <c r="BF341" s="216">
        <f>IF(N341="snížená",J341,0)</f>
        <v>0</v>
      </c>
      <c r="BG341" s="216">
        <f>IF(N341="zákl. přenesená",J341,0)</f>
        <v>0</v>
      </c>
      <c r="BH341" s="216">
        <f>IF(N341="sníž. přenesená",J341,0)</f>
        <v>0</v>
      </c>
      <c r="BI341" s="216">
        <f>IF(N341="nulová",J341,0)</f>
        <v>0</v>
      </c>
      <c r="BJ341" s="24" t="s">
        <v>85</v>
      </c>
      <c r="BK341" s="216">
        <f>ROUND(I341*H341,2)</f>
        <v>0</v>
      </c>
      <c r="BL341" s="24" t="s">
        <v>276</v>
      </c>
      <c r="BM341" s="24" t="s">
        <v>601</v>
      </c>
    </row>
    <row r="342" spans="2:51" s="13" customFormat="1" ht="13.5">
      <c r="B342" s="228"/>
      <c r="C342" s="229"/>
      <c r="D342" s="219" t="s">
        <v>278</v>
      </c>
      <c r="E342" s="230" t="s">
        <v>76</v>
      </c>
      <c r="F342" s="231" t="s">
        <v>602</v>
      </c>
      <c r="G342" s="229"/>
      <c r="H342" s="232">
        <v>291.95</v>
      </c>
      <c r="I342" s="233"/>
      <c r="J342" s="229"/>
      <c r="K342" s="229"/>
      <c r="L342" s="234"/>
      <c r="M342" s="235"/>
      <c r="N342" s="236"/>
      <c r="O342" s="236"/>
      <c r="P342" s="236"/>
      <c r="Q342" s="236"/>
      <c r="R342" s="236"/>
      <c r="S342" s="236"/>
      <c r="T342" s="237"/>
      <c r="AT342" s="238" t="s">
        <v>278</v>
      </c>
      <c r="AU342" s="238" t="s">
        <v>87</v>
      </c>
      <c r="AV342" s="13" t="s">
        <v>87</v>
      </c>
      <c r="AW342" s="13" t="s">
        <v>40</v>
      </c>
      <c r="AX342" s="13" t="s">
        <v>78</v>
      </c>
      <c r="AY342" s="238" t="s">
        <v>270</v>
      </c>
    </row>
    <row r="343" spans="2:51" s="13" customFormat="1" ht="13.5">
      <c r="B343" s="228"/>
      <c r="C343" s="229"/>
      <c r="D343" s="219" t="s">
        <v>278</v>
      </c>
      <c r="E343" s="230" t="s">
        <v>76</v>
      </c>
      <c r="F343" s="231" t="s">
        <v>603</v>
      </c>
      <c r="G343" s="229"/>
      <c r="H343" s="232">
        <v>264.5</v>
      </c>
      <c r="I343" s="233"/>
      <c r="J343" s="229"/>
      <c r="K343" s="229"/>
      <c r="L343" s="234"/>
      <c r="M343" s="235"/>
      <c r="N343" s="236"/>
      <c r="O343" s="236"/>
      <c r="P343" s="236"/>
      <c r="Q343" s="236"/>
      <c r="R343" s="236"/>
      <c r="S343" s="236"/>
      <c r="T343" s="237"/>
      <c r="AT343" s="238" t="s">
        <v>278</v>
      </c>
      <c r="AU343" s="238" t="s">
        <v>87</v>
      </c>
      <c r="AV343" s="13" t="s">
        <v>87</v>
      </c>
      <c r="AW343" s="13" t="s">
        <v>40</v>
      </c>
      <c r="AX343" s="13" t="s">
        <v>78</v>
      </c>
      <c r="AY343" s="238" t="s">
        <v>270</v>
      </c>
    </row>
    <row r="344" spans="2:51" s="14" customFormat="1" ht="13.5">
      <c r="B344" s="239"/>
      <c r="C344" s="240"/>
      <c r="D344" s="219" t="s">
        <v>278</v>
      </c>
      <c r="E344" s="241" t="s">
        <v>76</v>
      </c>
      <c r="F344" s="242" t="s">
        <v>281</v>
      </c>
      <c r="G344" s="240"/>
      <c r="H344" s="243">
        <v>556.45</v>
      </c>
      <c r="I344" s="244"/>
      <c r="J344" s="240"/>
      <c r="K344" s="240"/>
      <c r="L344" s="245"/>
      <c r="M344" s="246"/>
      <c r="N344" s="247"/>
      <c r="O344" s="247"/>
      <c r="P344" s="247"/>
      <c r="Q344" s="247"/>
      <c r="R344" s="247"/>
      <c r="S344" s="247"/>
      <c r="T344" s="248"/>
      <c r="AT344" s="249" t="s">
        <v>278</v>
      </c>
      <c r="AU344" s="249" t="s">
        <v>87</v>
      </c>
      <c r="AV344" s="14" t="s">
        <v>276</v>
      </c>
      <c r="AW344" s="14" t="s">
        <v>40</v>
      </c>
      <c r="AX344" s="14" t="s">
        <v>85</v>
      </c>
      <c r="AY344" s="249" t="s">
        <v>270</v>
      </c>
    </row>
    <row r="345" spans="2:65" s="1" customFormat="1" ht="25.5" customHeight="1">
      <c r="B345" s="41"/>
      <c r="C345" s="205" t="s">
        <v>604</v>
      </c>
      <c r="D345" s="205" t="s">
        <v>272</v>
      </c>
      <c r="E345" s="206" t="s">
        <v>605</v>
      </c>
      <c r="F345" s="207" t="s">
        <v>606</v>
      </c>
      <c r="G345" s="208" t="s">
        <v>113</v>
      </c>
      <c r="H345" s="209">
        <v>645.02</v>
      </c>
      <c r="I345" s="210"/>
      <c r="J345" s="211">
        <f>ROUND(I345*H345,2)</f>
        <v>0</v>
      </c>
      <c r="K345" s="207" t="s">
        <v>275</v>
      </c>
      <c r="L345" s="61"/>
      <c r="M345" s="212" t="s">
        <v>76</v>
      </c>
      <c r="N345" s="213" t="s">
        <v>48</v>
      </c>
      <c r="O345" s="42"/>
      <c r="P345" s="214">
        <f>O345*H345</f>
        <v>0</v>
      </c>
      <c r="Q345" s="214">
        <v>0</v>
      </c>
      <c r="R345" s="214">
        <f>Q345*H345</f>
        <v>0</v>
      </c>
      <c r="S345" s="214">
        <v>0</v>
      </c>
      <c r="T345" s="215">
        <f>S345*H345</f>
        <v>0</v>
      </c>
      <c r="AR345" s="24" t="s">
        <v>276</v>
      </c>
      <c r="AT345" s="24" t="s">
        <v>272</v>
      </c>
      <c r="AU345" s="24" t="s">
        <v>87</v>
      </c>
      <c r="AY345" s="24" t="s">
        <v>270</v>
      </c>
      <c r="BE345" s="216">
        <f>IF(N345="základní",J345,0)</f>
        <v>0</v>
      </c>
      <c r="BF345" s="216">
        <f>IF(N345="snížená",J345,0)</f>
        <v>0</v>
      </c>
      <c r="BG345" s="216">
        <f>IF(N345="zákl. přenesená",J345,0)</f>
        <v>0</v>
      </c>
      <c r="BH345" s="216">
        <f>IF(N345="sníž. přenesená",J345,0)</f>
        <v>0</v>
      </c>
      <c r="BI345" s="216">
        <f>IF(N345="nulová",J345,0)</f>
        <v>0</v>
      </c>
      <c r="BJ345" s="24" t="s">
        <v>85</v>
      </c>
      <c r="BK345" s="216">
        <f>ROUND(I345*H345,2)</f>
        <v>0</v>
      </c>
      <c r="BL345" s="24" t="s">
        <v>276</v>
      </c>
      <c r="BM345" s="24" t="s">
        <v>607</v>
      </c>
    </row>
    <row r="346" spans="2:51" s="13" customFormat="1" ht="13.5">
      <c r="B346" s="228"/>
      <c r="C346" s="229"/>
      <c r="D346" s="219" t="s">
        <v>278</v>
      </c>
      <c r="E346" s="230" t="s">
        <v>76</v>
      </c>
      <c r="F346" s="231" t="s">
        <v>608</v>
      </c>
      <c r="G346" s="229"/>
      <c r="H346" s="232">
        <v>645.02</v>
      </c>
      <c r="I346" s="233"/>
      <c r="J346" s="229"/>
      <c r="K346" s="229"/>
      <c r="L346" s="234"/>
      <c r="M346" s="235"/>
      <c r="N346" s="236"/>
      <c r="O346" s="236"/>
      <c r="P346" s="236"/>
      <c r="Q346" s="236"/>
      <c r="R346" s="236"/>
      <c r="S346" s="236"/>
      <c r="T346" s="237"/>
      <c r="AT346" s="238" t="s">
        <v>278</v>
      </c>
      <c r="AU346" s="238" t="s">
        <v>87</v>
      </c>
      <c r="AV346" s="13" t="s">
        <v>87</v>
      </c>
      <c r="AW346" s="13" t="s">
        <v>40</v>
      </c>
      <c r="AX346" s="13" t="s">
        <v>78</v>
      </c>
      <c r="AY346" s="238" t="s">
        <v>270</v>
      </c>
    </row>
    <row r="347" spans="2:51" s="14" customFormat="1" ht="13.5">
      <c r="B347" s="239"/>
      <c r="C347" s="240"/>
      <c r="D347" s="219" t="s">
        <v>278</v>
      </c>
      <c r="E347" s="241" t="s">
        <v>76</v>
      </c>
      <c r="F347" s="242" t="s">
        <v>281</v>
      </c>
      <c r="G347" s="240"/>
      <c r="H347" s="243">
        <v>645.02</v>
      </c>
      <c r="I347" s="244"/>
      <c r="J347" s="240"/>
      <c r="K347" s="240"/>
      <c r="L347" s="245"/>
      <c r="M347" s="246"/>
      <c r="N347" s="247"/>
      <c r="O347" s="247"/>
      <c r="P347" s="247"/>
      <c r="Q347" s="247"/>
      <c r="R347" s="247"/>
      <c r="S347" s="247"/>
      <c r="T347" s="248"/>
      <c r="AT347" s="249" t="s">
        <v>278</v>
      </c>
      <c r="AU347" s="249" t="s">
        <v>87</v>
      </c>
      <c r="AV347" s="14" t="s">
        <v>276</v>
      </c>
      <c r="AW347" s="14" t="s">
        <v>40</v>
      </c>
      <c r="AX347" s="14" t="s">
        <v>85</v>
      </c>
      <c r="AY347" s="249" t="s">
        <v>270</v>
      </c>
    </row>
    <row r="348" spans="2:65" s="1" customFormat="1" ht="38.25" customHeight="1">
      <c r="B348" s="41"/>
      <c r="C348" s="205" t="s">
        <v>609</v>
      </c>
      <c r="D348" s="205" t="s">
        <v>272</v>
      </c>
      <c r="E348" s="206" t="s">
        <v>610</v>
      </c>
      <c r="F348" s="207" t="s">
        <v>611</v>
      </c>
      <c r="G348" s="208" t="s">
        <v>113</v>
      </c>
      <c r="H348" s="209">
        <v>235</v>
      </c>
      <c r="I348" s="210"/>
      <c r="J348" s="211">
        <f>ROUND(I348*H348,2)</f>
        <v>0</v>
      </c>
      <c r="K348" s="207" t="s">
        <v>275</v>
      </c>
      <c r="L348" s="61"/>
      <c r="M348" s="212" t="s">
        <v>76</v>
      </c>
      <c r="N348" s="213" t="s">
        <v>48</v>
      </c>
      <c r="O348" s="42"/>
      <c r="P348" s="214">
        <f>O348*H348</f>
        <v>0</v>
      </c>
      <c r="Q348" s="214">
        <v>0</v>
      </c>
      <c r="R348" s="214">
        <f>Q348*H348</f>
        <v>0</v>
      </c>
      <c r="S348" s="214">
        <v>0</v>
      </c>
      <c r="T348" s="215">
        <f>S348*H348</f>
        <v>0</v>
      </c>
      <c r="AR348" s="24" t="s">
        <v>276</v>
      </c>
      <c r="AT348" s="24" t="s">
        <v>272</v>
      </c>
      <c r="AU348" s="24" t="s">
        <v>87</v>
      </c>
      <c r="AY348" s="24" t="s">
        <v>270</v>
      </c>
      <c r="BE348" s="216">
        <f>IF(N348="základní",J348,0)</f>
        <v>0</v>
      </c>
      <c r="BF348" s="216">
        <f>IF(N348="snížená",J348,0)</f>
        <v>0</v>
      </c>
      <c r="BG348" s="216">
        <f>IF(N348="zákl. přenesená",J348,0)</f>
        <v>0</v>
      </c>
      <c r="BH348" s="216">
        <f>IF(N348="sníž. přenesená",J348,0)</f>
        <v>0</v>
      </c>
      <c r="BI348" s="216">
        <f>IF(N348="nulová",J348,0)</f>
        <v>0</v>
      </c>
      <c r="BJ348" s="24" t="s">
        <v>85</v>
      </c>
      <c r="BK348" s="216">
        <f>ROUND(I348*H348,2)</f>
        <v>0</v>
      </c>
      <c r="BL348" s="24" t="s">
        <v>276</v>
      </c>
      <c r="BM348" s="24" t="s">
        <v>612</v>
      </c>
    </row>
    <row r="349" spans="2:51" s="13" customFormat="1" ht="13.5">
      <c r="B349" s="228"/>
      <c r="C349" s="229"/>
      <c r="D349" s="219" t="s">
        <v>278</v>
      </c>
      <c r="E349" s="230" t="s">
        <v>76</v>
      </c>
      <c r="F349" s="231" t="s">
        <v>613</v>
      </c>
      <c r="G349" s="229"/>
      <c r="H349" s="232">
        <v>235</v>
      </c>
      <c r="I349" s="233"/>
      <c r="J349" s="229"/>
      <c r="K349" s="229"/>
      <c r="L349" s="234"/>
      <c r="M349" s="235"/>
      <c r="N349" s="236"/>
      <c r="O349" s="236"/>
      <c r="P349" s="236"/>
      <c r="Q349" s="236"/>
      <c r="R349" s="236"/>
      <c r="S349" s="236"/>
      <c r="T349" s="237"/>
      <c r="AT349" s="238" t="s">
        <v>278</v>
      </c>
      <c r="AU349" s="238" t="s">
        <v>87</v>
      </c>
      <c r="AV349" s="13" t="s">
        <v>87</v>
      </c>
      <c r="AW349" s="13" t="s">
        <v>40</v>
      </c>
      <c r="AX349" s="13" t="s">
        <v>78</v>
      </c>
      <c r="AY349" s="238" t="s">
        <v>270</v>
      </c>
    </row>
    <row r="350" spans="2:51" s="14" customFormat="1" ht="13.5">
      <c r="B350" s="239"/>
      <c r="C350" s="240"/>
      <c r="D350" s="219" t="s">
        <v>278</v>
      </c>
      <c r="E350" s="241" t="s">
        <v>76</v>
      </c>
      <c r="F350" s="242" t="s">
        <v>281</v>
      </c>
      <c r="G350" s="240"/>
      <c r="H350" s="243">
        <v>235</v>
      </c>
      <c r="I350" s="244"/>
      <c r="J350" s="240"/>
      <c r="K350" s="240"/>
      <c r="L350" s="245"/>
      <c r="M350" s="246"/>
      <c r="N350" s="247"/>
      <c r="O350" s="247"/>
      <c r="P350" s="247"/>
      <c r="Q350" s="247"/>
      <c r="R350" s="247"/>
      <c r="S350" s="247"/>
      <c r="T350" s="248"/>
      <c r="AT350" s="249" t="s">
        <v>278</v>
      </c>
      <c r="AU350" s="249" t="s">
        <v>87</v>
      </c>
      <c r="AV350" s="14" t="s">
        <v>276</v>
      </c>
      <c r="AW350" s="14" t="s">
        <v>40</v>
      </c>
      <c r="AX350" s="14" t="s">
        <v>85</v>
      </c>
      <c r="AY350" s="249" t="s">
        <v>270</v>
      </c>
    </row>
    <row r="351" spans="2:65" s="1" customFormat="1" ht="25.5" customHeight="1">
      <c r="B351" s="41"/>
      <c r="C351" s="205" t="s">
        <v>614</v>
      </c>
      <c r="D351" s="205" t="s">
        <v>272</v>
      </c>
      <c r="E351" s="206" t="s">
        <v>615</v>
      </c>
      <c r="F351" s="207" t="s">
        <v>616</v>
      </c>
      <c r="G351" s="208" t="s">
        <v>113</v>
      </c>
      <c r="H351" s="209">
        <v>235</v>
      </c>
      <c r="I351" s="210"/>
      <c r="J351" s="211">
        <f>ROUND(I351*H351,2)</f>
        <v>0</v>
      </c>
      <c r="K351" s="207" t="s">
        <v>275</v>
      </c>
      <c r="L351" s="61"/>
      <c r="M351" s="212" t="s">
        <v>76</v>
      </c>
      <c r="N351" s="213" t="s">
        <v>48</v>
      </c>
      <c r="O351" s="42"/>
      <c r="P351" s="214">
        <f>O351*H351</f>
        <v>0</v>
      </c>
      <c r="Q351" s="214">
        <v>0</v>
      </c>
      <c r="R351" s="214">
        <f>Q351*H351</f>
        <v>0</v>
      </c>
      <c r="S351" s="214">
        <v>0</v>
      </c>
      <c r="T351" s="215">
        <f>S351*H351</f>
        <v>0</v>
      </c>
      <c r="AR351" s="24" t="s">
        <v>276</v>
      </c>
      <c r="AT351" s="24" t="s">
        <v>272</v>
      </c>
      <c r="AU351" s="24" t="s">
        <v>87</v>
      </c>
      <c r="AY351" s="24" t="s">
        <v>270</v>
      </c>
      <c r="BE351" s="216">
        <f>IF(N351="základní",J351,0)</f>
        <v>0</v>
      </c>
      <c r="BF351" s="216">
        <f>IF(N351="snížená",J351,0)</f>
        <v>0</v>
      </c>
      <c r="BG351" s="216">
        <f>IF(N351="zákl. přenesená",J351,0)</f>
        <v>0</v>
      </c>
      <c r="BH351" s="216">
        <f>IF(N351="sníž. přenesená",J351,0)</f>
        <v>0</v>
      </c>
      <c r="BI351" s="216">
        <f>IF(N351="nulová",J351,0)</f>
        <v>0</v>
      </c>
      <c r="BJ351" s="24" t="s">
        <v>85</v>
      </c>
      <c r="BK351" s="216">
        <f>ROUND(I351*H351,2)</f>
        <v>0</v>
      </c>
      <c r="BL351" s="24" t="s">
        <v>276</v>
      </c>
      <c r="BM351" s="24" t="s">
        <v>617</v>
      </c>
    </row>
    <row r="352" spans="2:51" s="13" customFormat="1" ht="13.5">
      <c r="B352" s="228"/>
      <c r="C352" s="229"/>
      <c r="D352" s="219" t="s">
        <v>278</v>
      </c>
      <c r="E352" s="230" t="s">
        <v>76</v>
      </c>
      <c r="F352" s="231" t="s">
        <v>613</v>
      </c>
      <c r="G352" s="229"/>
      <c r="H352" s="232">
        <v>235</v>
      </c>
      <c r="I352" s="233"/>
      <c r="J352" s="229"/>
      <c r="K352" s="229"/>
      <c r="L352" s="234"/>
      <c r="M352" s="235"/>
      <c r="N352" s="236"/>
      <c r="O352" s="236"/>
      <c r="P352" s="236"/>
      <c r="Q352" s="236"/>
      <c r="R352" s="236"/>
      <c r="S352" s="236"/>
      <c r="T352" s="237"/>
      <c r="AT352" s="238" t="s">
        <v>278</v>
      </c>
      <c r="AU352" s="238" t="s">
        <v>87</v>
      </c>
      <c r="AV352" s="13" t="s">
        <v>87</v>
      </c>
      <c r="AW352" s="13" t="s">
        <v>40</v>
      </c>
      <c r="AX352" s="13" t="s">
        <v>78</v>
      </c>
      <c r="AY352" s="238" t="s">
        <v>270</v>
      </c>
    </row>
    <row r="353" spans="2:51" s="14" customFormat="1" ht="13.5">
      <c r="B353" s="239"/>
      <c r="C353" s="240"/>
      <c r="D353" s="219" t="s">
        <v>278</v>
      </c>
      <c r="E353" s="241" t="s">
        <v>76</v>
      </c>
      <c r="F353" s="242" t="s">
        <v>281</v>
      </c>
      <c r="G353" s="240"/>
      <c r="H353" s="243">
        <v>235</v>
      </c>
      <c r="I353" s="244"/>
      <c r="J353" s="240"/>
      <c r="K353" s="240"/>
      <c r="L353" s="245"/>
      <c r="M353" s="246"/>
      <c r="N353" s="247"/>
      <c r="O353" s="247"/>
      <c r="P353" s="247"/>
      <c r="Q353" s="247"/>
      <c r="R353" s="247"/>
      <c r="S353" s="247"/>
      <c r="T353" s="248"/>
      <c r="AT353" s="249" t="s">
        <v>278</v>
      </c>
      <c r="AU353" s="249" t="s">
        <v>87</v>
      </c>
      <c r="AV353" s="14" t="s">
        <v>276</v>
      </c>
      <c r="AW353" s="14" t="s">
        <v>40</v>
      </c>
      <c r="AX353" s="14" t="s">
        <v>85</v>
      </c>
      <c r="AY353" s="249" t="s">
        <v>270</v>
      </c>
    </row>
    <row r="354" spans="2:65" s="1" customFormat="1" ht="25.5" customHeight="1">
      <c r="B354" s="41"/>
      <c r="C354" s="205" t="s">
        <v>618</v>
      </c>
      <c r="D354" s="205" t="s">
        <v>272</v>
      </c>
      <c r="E354" s="206" t="s">
        <v>619</v>
      </c>
      <c r="F354" s="207" t="s">
        <v>620</v>
      </c>
      <c r="G354" s="208" t="s">
        <v>113</v>
      </c>
      <c r="H354" s="209">
        <v>235</v>
      </c>
      <c r="I354" s="210"/>
      <c r="J354" s="211">
        <f>ROUND(I354*H354,2)</f>
        <v>0</v>
      </c>
      <c r="K354" s="207" t="s">
        <v>275</v>
      </c>
      <c r="L354" s="61"/>
      <c r="M354" s="212" t="s">
        <v>76</v>
      </c>
      <c r="N354" s="213" t="s">
        <v>48</v>
      </c>
      <c r="O354" s="42"/>
      <c r="P354" s="214">
        <f>O354*H354</f>
        <v>0</v>
      </c>
      <c r="Q354" s="214">
        <v>0</v>
      </c>
      <c r="R354" s="214">
        <f>Q354*H354</f>
        <v>0</v>
      </c>
      <c r="S354" s="214">
        <v>0</v>
      </c>
      <c r="T354" s="215">
        <f>S354*H354</f>
        <v>0</v>
      </c>
      <c r="AR354" s="24" t="s">
        <v>276</v>
      </c>
      <c r="AT354" s="24" t="s">
        <v>272</v>
      </c>
      <c r="AU354" s="24" t="s">
        <v>87</v>
      </c>
      <c r="AY354" s="24" t="s">
        <v>270</v>
      </c>
      <c r="BE354" s="216">
        <f>IF(N354="základní",J354,0)</f>
        <v>0</v>
      </c>
      <c r="BF354" s="216">
        <f>IF(N354="snížená",J354,0)</f>
        <v>0</v>
      </c>
      <c r="BG354" s="216">
        <f>IF(N354="zákl. přenesená",J354,0)</f>
        <v>0</v>
      </c>
      <c r="BH354" s="216">
        <f>IF(N354="sníž. přenesená",J354,0)</f>
        <v>0</v>
      </c>
      <c r="BI354" s="216">
        <f>IF(N354="nulová",J354,0)</f>
        <v>0</v>
      </c>
      <c r="BJ354" s="24" t="s">
        <v>85</v>
      </c>
      <c r="BK354" s="216">
        <f>ROUND(I354*H354,2)</f>
        <v>0</v>
      </c>
      <c r="BL354" s="24" t="s">
        <v>276</v>
      </c>
      <c r="BM354" s="24" t="s">
        <v>621</v>
      </c>
    </row>
    <row r="355" spans="2:51" s="13" customFormat="1" ht="13.5">
      <c r="B355" s="228"/>
      <c r="C355" s="229"/>
      <c r="D355" s="219" t="s">
        <v>278</v>
      </c>
      <c r="E355" s="230" t="s">
        <v>76</v>
      </c>
      <c r="F355" s="231" t="s">
        <v>613</v>
      </c>
      <c r="G355" s="229"/>
      <c r="H355" s="232">
        <v>235</v>
      </c>
      <c r="I355" s="233"/>
      <c r="J355" s="229"/>
      <c r="K355" s="229"/>
      <c r="L355" s="234"/>
      <c r="M355" s="235"/>
      <c r="N355" s="236"/>
      <c r="O355" s="236"/>
      <c r="P355" s="236"/>
      <c r="Q355" s="236"/>
      <c r="R355" s="236"/>
      <c r="S355" s="236"/>
      <c r="T355" s="237"/>
      <c r="AT355" s="238" t="s">
        <v>278</v>
      </c>
      <c r="AU355" s="238" t="s">
        <v>87</v>
      </c>
      <c r="AV355" s="13" t="s">
        <v>87</v>
      </c>
      <c r="AW355" s="13" t="s">
        <v>40</v>
      </c>
      <c r="AX355" s="13" t="s">
        <v>78</v>
      </c>
      <c r="AY355" s="238" t="s">
        <v>270</v>
      </c>
    </row>
    <row r="356" spans="2:51" s="14" customFormat="1" ht="13.5">
      <c r="B356" s="239"/>
      <c r="C356" s="240"/>
      <c r="D356" s="219" t="s">
        <v>278</v>
      </c>
      <c r="E356" s="241" t="s">
        <v>76</v>
      </c>
      <c r="F356" s="242" t="s">
        <v>281</v>
      </c>
      <c r="G356" s="240"/>
      <c r="H356" s="243">
        <v>235</v>
      </c>
      <c r="I356" s="244"/>
      <c r="J356" s="240"/>
      <c r="K356" s="240"/>
      <c r="L356" s="245"/>
      <c r="M356" s="246"/>
      <c r="N356" s="247"/>
      <c r="O356" s="247"/>
      <c r="P356" s="247"/>
      <c r="Q356" s="247"/>
      <c r="R356" s="247"/>
      <c r="S356" s="247"/>
      <c r="T356" s="248"/>
      <c r="AT356" s="249" t="s">
        <v>278</v>
      </c>
      <c r="AU356" s="249" t="s">
        <v>87</v>
      </c>
      <c r="AV356" s="14" t="s">
        <v>276</v>
      </c>
      <c r="AW356" s="14" t="s">
        <v>40</v>
      </c>
      <c r="AX356" s="14" t="s">
        <v>85</v>
      </c>
      <c r="AY356" s="249" t="s">
        <v>270</v>
      </c>
    </row>
    <row r="357" spans="2:65" s="1" customFormat="1" ht="38.25" customHeight="1">
      <c r="B357" s="41"/>
      <c r="C357" s="205" t="s">
        <v>622</v>
      </c>
      <c r="D357" s="205" t="s">
        <v>272</v>
      </c>
      <c r="E357" s="206" t="s">
        <v>623</v>
      </c>
      <c r="F357" s="207" t="s">
        <v>624</v>
      </c>
      <c r="G357" s="208" t="s">
        <v>113</v>
      </c>
      <c r="H357" s="209">
        <v>235</v>
      </c>
      <c r="I357" s="210"/>
      <c r="J357" s="211">
        <f>ROUND(I357*H357,2)</f>
        <v>0</v>
      </c>
      <c r="K357" s="207" t="s">
        <v>275</v>
      </c>
      <c r="L357" s="61"/>
      <c r="M357" s="212" t="s">
        <v>76</v>
      </c>
      <c r="N357" s="213" t="s">
        <v>48</v>
      </c>
      <c r="O357" s="42"/>
      <c r="P357" s="214">
        <f>O357*H357</f>
        <v>0</v>
      </c>
      <c r="Q357" s="214">
        <v>0</v>
      </c>
      <c r="R357" s="214">
        <f>Q357*H357</f>
        <v>0</v>
      </c>
      <c r="S357" s="214">
        <v>0</v>
      </c>
      <c r="T357" s="215">
        <f>S357*H357</f>
        <v>0</v>
      </c>
      <c r="AR357" s="24" t="s">
        <v>276</v>
      </c>
      <c r="AT357" s="24" t="s">
        <v>272</v>
      </c>
      <c r="AU357" s="24" t="s">
        <v>87</v>
      </c>
      <c r="AY357" s="24" t="s">
        <v>270</v>
      </c>
      <c r="BE357" s="216">
        <f>IF(N357="základní",J357,0)</f>
        <v>0</v>
      </c>
      <c r="BF357" s="216">
        <f>IF(N357="snížená",J357,0)</f>
        <v>0</v>
      </c>
      <c r="BG357" s="216">
        <f>IF(N357="zákl. přenesená",J357,0)</f>
        <v>0</v>
      </c>
      <c r="BH357" s="216">
        <f>IF(N357="sníž. přenesená",J357,0)</f>
        <v>0</v>
      </c>
      <c r="BI357" s="216">
        <f>IF(N357="nulová",J357,0)</f>
        <v>0</v>
      </c>
      <c r="BJ357" s="24" t="s">
        <v>85</v>
      </c>
      <c r="BK357" s="216">
        <f>ROUND(I357*H357,2)</f>
        <v>0</v>
      </c>
      <c r="BL357" s="24" t="s">
        <v>276</v>
      </c>
      <c r="BM357" s="24" t="s">
        <v>625</v>
      </c>
    </row>
    <row r="358" spans="2:51" s="12" customFormat="1" ht="13.5">
      <c r="B358" s="217"/>
      <c r="C358" s="218"/>
      <c r="D358" s="219" t="s">
        <v>278</v>
      </c>
      <c r="E358" s="220" t="s">
        <v>76</v>
      </c>
      <c r="F358" s="221" t="s">
        <v>353</v>
      </c>
      <c r="G358" s="218"/>
      <c r="H358" s="220" t="s">
        <v>76</v>
      </c>
      <c r="I358" s="222"/>
      <c r="J358" s="218"/>
      <c r="K358" s="218"/>
      <c r="L358" s="223"/>
      <c r="M358" s="224"/>
      <c r="N358" s="225"/>
      <c r="O358" s="225"/>
      <c r="P358" s="225"/>
      <c r="Q358" s="225"/>
      <c r="R358" s="225"/>
      <c r="S358" s="225"/>
      <c r="T358" s="226"/>
      <c r="AT358" s="227" t="s">
        <v>278</v>
      </c>
      <c r="AU358" s="227" t="s">
        <v>87</v>
      </c>
      <c r="AV358" s="12" t="s">
        <v>85</v>
      </c>
      <c r="AW358" s="12" t="s">
        <v>40</v>
      </c>
      <c r="AX358" s="12" t="s">
        <v>78</v>
      </c>
      <c r="AY358" s="227" t="s">
        <v>270</v>
      </c>
    </row>
    <row r="359" spans="2:51" s="13" customFormat="1" ht="13.5">
      <c r="B359" s="228"/>
      <c r="C359" s="229"/>
      <c r="D359" s="219" t="s">
        <v>278</v>
      </c>
      <c r="E359" s="230" t="s">
        <v>231</v>
      </c>
      <c r="F359" s="231" t="s">
        <v>626</v>
      </c>
      <c r="G359" s="229"/>
      <c r="H359" s="232">
        <v>230</v>
      </c>
      <c r="I359" s="233"/>
      <c r="J359" s="229"/>
      <c r="K359" s="229"/>
      <c r="L359" s="234"/>
      <c r="M359" s="235"/>
      <c r="N359" s="236"/>
      <c r="O359" s="236"/>
      <c r="P359" s="236"/>
      <c r="Q359" s="236"/>
      <c r="R359" s="236"/>
      <c r="S359" s="236"/>
      <c r="T359" s="237"/>
      <c r="AT359" s="238" t="s">
        <v>278</v>
      </c>
      <c r="AU359" s="238" t="s">
        <v>87</v>
      </c>
      <c r="AV359" s="13" t="s">
        <v>87</v>
      </c>
      <c r="AW359" s="13" t="s">
        <v>40</v>
      </c>
      <c r="AX359" s="13" t="s">
        <v>78</v>
      </c>
      <c r="AY359" s="238" t="s">
        <v>270</v>
      </c>
    </row>
    <row r="360" spans="2:51" s="13" customFormat="1" ht="13.5">
      <c r="B360" s="228"/>
      <c r="C360" s="229"/>
      <c r="D360" s="219" t="s">
        <v>278</v>
      </c>
      <c r="E360" s="230" t="s">
        <v>234</v>
      </c>
      <c r="F360" s="231" t="s">
        <v>627</v>
      </c>
      <c r="G360" s="229"/>
      <c r="H360" s="232">
        <v>5</v>
      </c>
      <c r="I360" s="233"/>
      <c r="J360" s="229"/>
      <c r="K360" s="229"/>
      <c r="L360" s="234"/>
      <c r="M360" s="235"/>
      <c r="N360" s="236"/>
      <c r="O360" s="236"/>
      <c r="P360" s="236"/>
      <c r="Q360" s="236"/>
      <c r="R360" s="236"/>
      <c r="S360" s="236"/>
      <c r="T360" s="237"/>
      <c r="AT360" s="238" t="s">
        <v>278</v>
      </c>
      <c r="AU360" s="238" t="s">
        <v>87</v>
      </c>
      <c r="AV360" s="13" t="s">
        <v>87</v>
      </c>
      <c r="AW360" s="13" t="s">
        <v>40</v>
      </c>
      <c r="AX360" s="13" t="s">
        <v>78</v>
      </c>
      <c r="AY360" s="238" t="s">
        <v>270</v>
      </c>
    </row>
    <row r="361" spans="2:51" s="14" customFormat="1" ht="13.5">
      <c r="B361" s="239"/>
      <c r="C361" s="240"/>
      <c r="D361" s="219" t="s">
        <v>278</v>
      </c>
      <c r="E361" s="241" t="s">
        <v>76</v>
      </c>
      <c r="F361" s="242" t="s">
        <v>281</v>
      </c>
      <c r="G361" s="240"/>
      <c r="H361" s="243">
        <v>235</v>
      </c>
      <c r="I361" s="244"/>
      <c r="J361" s="240"/>
      <c r="K361" s="240"/>
      <c r="L361" s="245"/>
      <c r="M361" s="246"/>
      <c r="N361" s="247"/>
      <c r="O361" s="247"/>
      <c r="P361" s="247"/>
      <c r="Q361" s="247"/>
      <c r="R361" s="247"/>
      <c r="S361" s="247"/>
      <c r="T361" s="248"/>
      <c r="AT361" s="249" t="s">
        <v>278</v>
      </c>
      <c r="AU361" s="249" t="s">
        <v>87</v>
      </c>
      <c r="AV361" s="14" t="s">
        <v>276</v>
      </c>
      <c r="AW361" s="14" t="s">
        <v>40</v>
      </c>
      <c r="AX361" s="14" t="s">
        <v>85</v>
      </c>
      <c r="AY361" s="249" t="s">
        <v>270</v>
      </c>
    </row>
    <row r="362" spans="2:65" s="1" customFormat="1" ht="51" customHeight="1">
      <c r="B362" s="41"/>
      <c r="C362" s="205" t="s">
        <v>628</v>
      </c>
      <c r="D362" s="205" t="s">
        <v>272</v>
      </c>
      <c r="E362" s="206" t="s">
        <v>629</v>
      </c>
      <c r="F362" s="207" t="s">
        <v>630</v>
      </c>
      <c r="G362" s="208" t="s">
        <v>113</v>
      </c>
      <c r="H362" s="209">
        <v>453.95</v>
      </c>
      <c r="I362" s="210"/>
      <c r="J362" s="211">
        <f>ROUND(I362*H362,2)</f>
        <v>0</v>
      </c>
      <c r="K362" s="207" t="s">
        <v>275</v>
      </c>
      <c r="L362" s="61"/>
      <c r="M362" s="212" t="s">
        <v>76</v>
      </c>
      <c r="N362" s="213" t="s">
        <v>48</v>
      </c>
      <c r="O362" s="42"/>
      <c r="P362" s="214">
        <f>O362*H362</f>
        <v>0</v>
      </c>
      <c r="Q362" s="214">
        <v>0.08425</v>
      </c>
      <c r="R362" s="214">
        <f>Q362*H362</f>
        <v>38.2452875</v>
      </c>
      <c r="S362" s="214">
        <v>0</v>
      </c>
      <c r="T362" s="215">
        <f>S362*H362</f>
        <v>0</v>
      </c>
      <c r="AR362" s="24" t="s">
        <v>276</v>
      </c>
      <c r="AT362" s="24" t="s">
        <v>272</v>
      </c>
      <c r="AU362" s="24" t="s">
        <v>87</v>
      </c>
      <c r="AY362" s="24" t="s">
        <v>270</v>
      </c>
      <c r="BE362" s="216">
        <f>IF(N362="základní",J362,0)</f>
        <v>0</v>
      </c>
      <c r="BF362" s="216">
        <f>IF(N362="snížená",J362,0)</f>
        <v>0</v>
      </c>
      <c r="BG362" s="216">
        <f>IF(N362="zákl. přenesená",J362,0)</f>
        <v>0</v>
      </c>
      <c r="BH362" s="216">
        <f>IF(N362="sníž. přenesená",J362,0)</f>
        <v>0</v>
      </c>
      <c r="BI362" s="216">
        <f>IF(N362="nulová",J362,0)</f>
        <v>0</v>
      </c>
      <c r="BJ362" s="24" t="s">
        <v>85</v>
      </c>
      <c r="BK362" s="216">
        <f>ROUND(I362*H362,2)</f>
        <v>0</v>
      </c>
      <c r="BL362" s="24" t="s">
        <v>276</v>
      </c>
      <c r="BM362" s="24" t="s">
        <v>631</v>
      </c>
    </row>
    <row r="363" spans="2:51" s="12" customFormat="1" ht="13.5">
      <c r="B363" s="217"/>
      <c r="C363" s="218"/>
      <c r="D363" s="219" t="s">
        <v>278</v>
      </c>
      <c r="E363" s="220" t="s">
        <v>76</v>
      </c>
      <c r="F363" s="221" t="s">
        <v>353</v>
      </c>
      <c r="G363" s="218"/>
      <c r="H363" s="220" t="s">
        <v>76</v>
      </c>
      <c r="I363" s="222"/>
      <c r="J363" s="218"/>
      <c r="K363" s="218"/>
      <c r="L363" s="223"/>
      <c r="M363" s="224"/>
      <c r="N363" s="225"/>
      <c r="O363" s="225"/>
      <c r="P363" s="225"/>
      <c r="Q363" s="225"/>
      <c r="R363" s="225"/>
      <c r="S363" s="225"/>
      <c r="T363" s="226"/>
      <c r="AT363" s="227" t="s">
        <v>278</v>
      </c>
      <c r="AU363" s="227" t="s">
        <v>87</v>
      </c>
      <c r="AV363" s="12" t="s">
        <v>85</v>
      </c>
      <c r="AW363" s="12" t="s">
        <v>40</v>
      </c>
      <c r="AX363" s="12" t="s">
        <v>78</v>
      </c>
      <c r="AY363" s="227" t="s">
        <v>270</v>
      </c>
    </row>
    <row r="364" spans="2:51" s="13" customFormat="1" ht="13.5">
      <c r="B364" s="228"/>
      <c r="C364" s="229"/>
      <c r="D364" s="219" t="s">
        <v>278</v>
      </c>
      <c r="E364" s="230" t="s">
        <v>218</v>
      </c>
      <c r="F364" s="231" t="s">
        <v>632</v>
      </c>
      <c r="G364" s="229"/>
      <c r="H364" s="232">
        <v>397</v>
      </c>
      <c r="I364" s="233"/>
      <c r="J364" s="229"/>
      <c r="K364" s="229"/>
      <c r="L364" s="234"/>
      <c r="M364" s="235"/>
      <c r="N364" s="236"/>
      <c r="O364" s="236"/>
      <c r="P364" s="236"/>
      <c r="Q364" s="236"/>
      <c r="R364" s="236"/>
      <c r="S364" s="236"/>
      <c r="T364" s="237"/>
      <c r="AT364" s="238" t="s">
        <v>278</v>
      </c>
      <c r="AU364" s="238" t="s">
        <v>87</v>
      </c>
      <c r="AV364" s="13" t="s">
        <v>87</v>
      </c>
      <c r="AW364" s="13" t="s">
        <v>40</v>
      </c>
      <c r="AX364" s="13" t="s">
        <v>78</v>
      </c>
      <c r="AY364" s="238" t="s">
        <v>270</v>
      </c>
    </row>
    <row r="365" spans="2:51" s="13" customFormat="1" ht="13.5">
      <c r="B365" s="228"/>
      <c r="C365" s="229"/>
      <c r="D365" s="219" t="s">
        <v>278</v>
      </c>
      <c r="E365" s="230" t="s">
        <v>227</v>
      </c>
      <c r="F365" s="231" t="s">
        <v>633</v>
      </c>
      <c r="G365" s="229"/>
      <c r="H365" s="232">
        <v>49</v>
      </c>
      <c r="I365" s="233"/>
      <c r="J365" s="229"/>
      <c r="K365" s="229"/>
      <c r="L365" s="234"/>
      <c r="M365" s="235"/>
      <c r="N365" s="236"/>
      <c r="O365" s="236"/>
      <c r="P365" s="236"/>
      <c r="Q365" s="236"/>
      <c r="R365" s="236"/>
      <c r="S365" s="236"/>
      <c r="T365" s="237"/>
      <c r="AT365" s="238" t="s">
        <v>278</v>
      </c>
      <c r="AU365" s="238" t="s">
        <v>87</v>
      </c>
      <c r="AV365" s="13" t="s">
        <v>87</v>
      </c>
      <c r="AW365" s="13" t="s">
        <v>40</v>
      </c>
      <c r="AX365" s="13" t="s">
        <v>78</v>
      </c>
      <c r="AY365" s="238" t="s">
        <v>270</v>
      </c>
    </row>
    <row r="366" spans="2:51" s="13" customFormat="1" ht="13.5">
      <c r="B366" s="228"/>
      <c r="C366" s="229"/>
      <c r="D366" s="219" t="s">
        <v>278</v>
      </c>
      <c r="E366" s="230" t="s">
        <v>229</v>
      </c>
      <c r="F366" s="231" t="s">
        <v>634</v>
      </c>
      <c r="G366" s="229"/>
      <c r="H366" s="232">
        <v>7.95</v>
      </c>
      <c r="I366" s="233"/>
      <c r="J366" s="229"/>
      <c r="K366" s="229"/>
      <c r="L366" s="234"/>
      <c r="M366" s="235"/>
      <c r="N366" s="236"/>
      <c r="O366" s="236"/>
      <c r="P366" s="236"/>
      <c r="Q366" s="236"/>
      <c r="R366" s="236"/>
      <c r="S366" s="236"/>
      <c r="T366" s="237"/>
      <c r="AT366" s="238" t="s">
        <v>278</v>
      </c>
      <c r="AU366" s="238" t="s">
        <v>87</v>
      </c>
      <c r="AV366" s="13" t="s">
        <v>87</v>
      </c>
      <c r="AW366" s="13" t="s">
        <v>40</v>
      </c>
      <c r="AX366" s="13" t="s">
        <v>78</v>
      </c>
      <c r="AY366" s="238" t="s">
        <v>270</v>
      </c>
    </row>
    <row r="367" spans="2:51" s="14" customFormat="1" ht="13.5">
      <c r="B367" s="239"/>
      <c r="C367" s="240"/>
      <c r="D367" s="219" t="s">
        <v>278</v>
      </c>
      <c r="E367" s="241" t="s">
        <v>76</v>
      </c>
      <c r="F367" s="242" t="s">
        <v>281</v>
      </c>
      <c r="G367" s="240"/>
      <c r="H367" s="243">
        <v>453.95</v>
      </c>
      <c r="I367" s="244"/>
      <c r="J367" s="240"/>
      <c r="K367" s="240"/>
      <c r="L367" s="245"/>
      <c r="M367" s="246"/>
      <c r="N367" s="247"/>
      <c r="O367" s="247"/>
      <c r="P367" s="247"/>
      <c r="Q367" s="247"/>
      <c r="R367" s="247"/>
      <c r="S367" s="247"/>
      <c r="T367" s="248"/>
      <c r="AT367" s="249" t="s">
        <v>278</v>
      </c>
      <c r="AU367" s="249" t="s">
        <v>87</v>
      </c>
      <c r="AV367" s="14" t="s">
        <v>276</v>
      </c>
      <c r="AW367" s="14" t="s">
        <v>40</v>
      </c>
      <c r="AX367" s="14" t="s">
        <v>85</v>
      </c>
      <c r="AY367" s="249" t="s">
        <v>270</v>
      </c>
    </row>
    <row r="368" spans="2:65" s="1" customFormat="1" ht="16.5" customHeight="1">
      <c r="B368" s="41"/>
      <c r="C368" s="250" t="s">
        <v>635</v>
      </c>
      <c r="D368" s="250" t="s">
        <v>338</v>
      </c>
      <c r="E368" s="251" t="s">
        <v>636</v>
      </c>
      <c r="F368" s="252" t="s">
        <v>637</v>
      </c>
      <c r="G368" s="253" t="s">
        <v>113</v>
      </c>
      <c r="H368" s="254">
        <v>450.46</v>
      </c>
      <c r="I368" s="255"/>
      <c r="J368" s="256">
        <f>ROUND(I368*H368,2)</f>
        <v>0</v>
      </c>
      <c r="K368" s="252" t="s">
        <v>275</v>
      </c>
      <c r="L368" s="257"/>
      <c r="M368" s="258" t="s">
        <v>76</v>
      </c>
      <c r="N368" s="259" t="s">
        <v>48</v>
      </c>
      <c r="O368" s="42"/>
      <c r="P368" s="214">
        <f>O368*H368</f>
        <v>0</v>
      </c>
      <c r="Q368" s="214">
        <v>0.131</v>
      </c>
      <c r="R368" s="214">
        <f>Q368*H368</f>
        <v>59.01026</v>
      </c>
      <c r="S368" s="214">
        <v>0</v>
      </c>
      <c r="T368" s="215">
        <f>S368*H368</f>
        <v>0</v>
      </c>
      <c r="AR368" s="24" t="s">
        <v>139</v>
      </c>
      <c r="AT368" s="24" t="s">
        <v>338</v>
      </c>
      <c r="AU368" s="24" t="s">
        <v>87</v>
      </c>
      <c r="AY368" s="24" t="s">
        <v>270</v>
      </c>
      <c r="BE368" s="216">
        <f>IF(N368="základní",J368,0)</f>
        <v>0</v>
      </c>
      <c r="BF368" s="216">
        <f>IF(N368="snížená",J368,0)</f>
        <v>0</v>
      </c>
      <c r="BG368" s="216">
        <f>IF(N368="zákl. přenesená",J368,0)</f>
        <v>0</v>
      </c>
      <c r="BH368" s="216">
        <f>IF(N368="sníž. přenesená",J368,0)</f>
        <v>0</v>
      </c>
      <c r="BI368" s="216">
        <f>IF(N368="nulová",J368,0)</f>
        <v>0</v>
      </c>
      <c r="BJ368" s="24" t="s">
        <v>85</v>
      </c>
      <c r="BK368" s="216">
        <f>ROUND(I368*H368,2)</f>
        <v>0</v>
      </c>
      <c r="BL368" s="24" t="s">
        <v>276</v>
      </c>
      <c r="BM368" s="24" t="s">
        <v>638</v>
      </c>
    </row>
    <row r="369" spans="2:51" s="13" customFormat="1" ht="13.5">
      <c r="B369" s="228"/>
      <c r="C369" s="229"/>
      <c r="D369" s="219" t="s">
        <v>278</v>
      </c>
      <c r="E369" s="230" t="s">
        <v>76</v>
      </c>
      <c r="F369" s="231" t="s">
        <v>639</v>
      </c>
      <c r="G369" s="229"/>
      <c r="H369" s="232">
        <v>446</v>
      </c>
      <c r="I369" s="233"/>
      <c r="J369" s="229"/>
      <c r="K369" s="229"/>
      <c r="L369" s="234"/>
      <c r="M369" s="235"/>
      <c r="N369" s="236"/>
      <c r="O369" s="236"/>
      <c r="P369" s="236"/>
      <c r="Q369" s="236"/>
      <c r="R369" s="236"/>
      <c r="S369" s="236"/>
      <c r="T369" s="237"/>
      <c r="AT369" s="238" t="s">
        <v>278</v>
      </c>
      <c r="AU369" s="238" t="s">
        <v>87</v>
      </c>
      <c r="AV369" s="13" t="s">
        <v>87</v>
      </c>
      <c r="AW369" s="13" t="s">
        <v>40</v>
      </c>
      <c r="AX369" s="13" t="s">
        <v>78</v>
      </c>
      <c r="AY369" s="238" t="s">
        <v>270</v>
      </c>
    </row>
    <row r="370" spans="2:51" s="14" customFormat="1" ht="13.5">
      <c r="B370" s="239"/>
      <c r="C370" s="240"/>
      <c r="D370" s="219" t="s">
        <v>278</v>
      </c>
      <c r="E370" s="241" t="s">
        <v>76</v>
      </c>
      <c r="F370" s="242" t="s">
        <v>281</v>
      </c>
      <c r="G370" s="240"/>
      <c r="H370" s="243">
        <v>446</v>
      </c>
      <c r="I370" s="244"/>
      <c r="J370" s="240"/>
      <c r="K370" s="240"/>
      <c r="L370" s="245"/>
      <c r="M370" s="246"/>
      <c r="N370" s="247"/>
      <c r="O370" s="247"/>
      <c r="P370" s="247"/>
      <c r="Q370" s="247"/>
      <c r="R370" s="247"/>
      <c r="S370" s="247"/>
      <c r="T370" s="248"/>
      <c r="AT370" s="249" t="s">
        <v>278</v>
      </c>
      <c r="AU370" s="249" t="s">
        <v>87</v>
      </c>
      <c r="AV370" s="14" t="s">
        <v>276</v>
      </c>
      <c r="AW370" s="14" t="s">
        <v>40</v>
      </c>
      <c r="AX370" s="14" t="s">
        <v>85</v>
      </c>
      <c r="AY370" s="249" t="s">
        <v>270</v>
      </c>
    </row>
    <row r="371" spans="2:51" s="13" customFormat="1" ht="13.5">
      <c r="B371" s="228"/>
      <c r="C371" s="229"/>
      <c r="D371" s="219" t="s">
        <v>278</v>
      </c>
      <c r="E371" s="229"/>
      <c r="F371" s="231" t="s">
        <v>640</v>
      </c>
      <c r="G371" s="229"/>
      <c r="H371" s="232">
        <v>450.46</v>
      </c>
      <c r="I371" s="233"/>
      <c r="J371" s="229"/>
      <c r="K371" s="229"/>
      <c r="L371" s="234"/>
      <c r="M371" s="235"/>
      <c r="N371" s="236"/>
      <c r="O371" s="236"/>
      <c r="P371" s="236"/>
      <c r="Q371" s="236"/>
      <c r="R371" s="236"/>
      <c r="S371" s="236"/>
      <c r="T371" s="237"/>
      <c r="AT371" s="238" t="s">
        <v>278</v>
      </c>
      <c r="AU371" s="238" t="s">
        <v>87</v>
      </c>
      <c r="AV371" s="13" t="s">
        <v>87</v>
      </c>
      <c r="AW371" s="13" t="s">
        <v>6</v>
      </c>
      <c r="AX371" s="13" t="s">
        <v>85</v>
      </c>
      <c r="AY371" s="238" t="s">
        <v>270</v>
      </c>
    </row>
    <row r="372" spans="2:65" s="1" customFormat="1" ht="16.5" customHeight="1">
      <c r="B372" s="41"/>
      <c r="C372" s="250" t="s">
        <v>641</v>
      </c>
      <c r="D372" s="250" t="s">
        <v>338</v>
      </c>
      <c r="E372" s="251" t="s">
        <v>642</v>
      </c>
      <c r="F372" s="252" t="s">
        <v>643</v>
      </c>
      <c r="G372" s="253" t="s">
        <v>113</v>
      </c>
      <c r="H372" s="254">
        <v>8.189</v>
      </c>
      <c r="I372" s="255"/>
      <c r="J372" s="256">
        <f>ROUND(I372*H372,2)</f>
        <v>0</v>
      </c>
      <c r="K372" s="252" t="s">
        <v>275</v>
      </c>
      <c r="L372" s="257"/>
      <c r="M372" s="258" t="s">
        <v>76</v>
      </c>
      <c r="N372" s="259" t="s">
        <v>48</v>
      </c>
      <c r="O372" s="42"/>
      <c r="P372" s="214">
        <f>O372*H372</f>
        <v>0</v>
      </c>
      <c r="Q372" s="214">
        <v>0.131</v>
      </c>
      <c r="R372" s="214">
        <f>Q372*H372</f>
        <v>1.072759</v>
      </c>
      <c r="S372" s="214">
        <v>0</v>
      </c>
      <c r="T372" s="215">
        <f>S372*H372</f>
        <v>0</v>
      </c>
      <c r="AR372" s="24" t="s">
        <v>139</v>
      </c>
      <c r="AT372" s="24" t="s">
        <v>338</v>
      </c>
      <c r="AU372" s="24" t="s">
        <v>87</v>
      </c>
      <c r="AY372" s="24" t="s">
        <v>270</v>
      </c>
      <c r="BE372" s="216">
        <f>IF(N372="základní",J372,0)</f>
        <v>0</v>
      </c>
      <c r="BF372" s="216">
        <f>IF(N372="snížená",J372,0)</f>
        <v>0</v>
      </c>
      <c r="BG372" s="216">
        <f>IF(N372="zákl. přenesená",J372,0)</f>
        <v>0</v>
      </c>
      <c r="BH372" s="216">
        <f>IF(N372="sníž. přenesená",J372,0)</f>
        <v>0</v>
      </c>
      <c r="BI372" s="216">
        <f>IF(N372="nulová",J372,0)</f>
        <v>0</v>
      </c>
      <c r="BJ372" s="24" t="s">
        <v>85</v>
      </c>
      <c r="BK372" s="216">
        <f>ROUND(I372*H372,2)</f>
        <v>0</v>
      </c>
      <c r="BL372" s="24" t="s">
        <v>276</v>
      </c>
      <c r="BM372" s="24" t="s">
        <v>644</v>
      </c>
    </row>
    <row r="373" spans="2:51" s="13" customFormat="1" ht="13.5">
      <c r="B373" s="228"/>
      <c r="C373" s="229"/>
      <c r="D373" s="219" t="s">
        <v>278</v>
      </c>
      <c r="E373" s="230" t="s">
        <v>76</v>
      </c>
      <c r="F373" s="231" t="s">
        <v>229</v>
      </c>
      <c r="G373" s="229"/>
      <c r="H373" s="232">
        <v>7.95</v>
      </c>
      <c r="I373" s="233"/>
      <c r="J373" s="229"/>
      <c r="K373" s="229"/>
      <c r="L373" s="234"/>
      <c r="M373" s="235"/>
      <c r="N373" s="236"/>
      <c r="O373" s="236"/>
      <c r="P373" s="236"/>
      <c r="Q373" s="236"/>
      <c r="R373" s="236"/>
      <c r="S373" s="236"/>
      <c r="T373" s="237"/>
      <c r="AT373" s="238" t="s">
        <v>278</v>
      </c>
      <c r="AU373" s="238" t="s">
        <v>87</v>
      </c>
      <c r="AV373" s="13" t="s">
        <v>87</v>
      </c>
      <c r="AW373" s="13" t="s">
        <v>40</v>
      </c>
      <c r="AX373" s="13" t="s">
        <v>78</v>
      </c>
      <c r="AY373" s="238" t="s">
        <v>270</v>
      </c>
    </row>
    <row r="374" spans="2:51" s="14" customFormat="1" ht="13.5">
      <c r="B374" s="239"/>
      <c r="C374" s="240"/>
      <c r="D374" s="219" t="s">
        <v>278</v>
      </c>
      <c r="E374" s="241" t="s">
        <v>76</v>
      </c>
      <c r="F374" s="242" t="s">
        <v>281</v>
      </c>
      <c r="G374" s="240"/>
      <c r="H374" s="243">
        <v>7.95</v>
      </c>
      <c r="I374" s="244"/>
      <c r="J374" s="240"/>
      <c r="K374" s="240"/>
      <c r="L374" s="245"/>
      <c r="M374" s="246"/>
      <c r="N374" s="247"/>
      <c r="O374" s="247"/>
      <c r="P374" s="247"/>
      <c r="Q374" s="247"/>
      <c r="R374" s="247"/>
      <c r="S374" s="247"/>
      <c r="T374" s="248"/>
      <c r="AT374" s="249" t="s">
        <v>278</v>
      </c>
      <c r="AU374" s="249" t="s">
        <v>87</v>
      </c>
      <c r="AV374" s="14" t="s">
        <v>276</v>
      </c>
      <c r="AW374" s="14" t="s">
        <v>40</v>
      </c>
      <c r="AX374" s="14" t="s">
        <v>85</v>
      </c>
      <c r="AY374" s="249" t="s">
        <v>270</v>
      </c>
    </row>
    <row r="375" spans="2:51" s="13" customFormat="1" ht="13.5">
      <c r="B375" s="228"/>
      <c r="C375" s="229"/>
      <c r="D375" s="219" t="s">
        <v>278</v>
      </c>
      <c r="E375" s="229"/>
      <c r="F375" s="231" t="s">
        <v>645</v>
      </c>
      <c r="G375" s="229"/>
      <c r="H375" s="232">
        <v>8.189</v>
      </c>
      <c r="I375" s="233"/>
      <c r="J375" s="229"/>
      <c r="K375" s="229"/>
      <c r="L375" s="234"/>
      <c r="M375" s="235"/>
      <c r="N375" s="236"/>
      <c r="O375" s="236"/>
      <c r="P375" s="236"/>
      <c r="Q375" s="236"/>
      <c r="R375" s="236"/>
      <c r="S375" s="236"/>
      <c r="T375" s="237"/>
      <c r="AT375" s="238" t="s">
        <v>278</v>
      </c>
      <c r="AU375" s="238" t="s">
        <v>87</v>
      </c>
      <c r="AV375" s="13" t="s">
        <v>87</v>
      </c>
      <c r="AW375" s="13" t="s">
        <v>6</v>
      </c>
      <c r="AX375" s="13" t="s">
        <v>85</v>
      </c>
      <c r="AY375" s="238" t="s">
        <v>270</v>
      </c>
    </row>
    <row r="376" spans="2:65" s="1" customFormat="1" ht="51" customHeight="1">
      <c r="B376" s="41"/>
      <c r="C376" s="205" t="s">
        <v>646</v>
      </c>
      <c r="D376" s="205" t="s">
        <v>272</v>
      </c>
      <c r="E376" s="206" t="s">
        <v>647</v>
      </c>
      <c r="F376" s="207" t="s">
        <v>648</v>
      </c>
      <c r="G376" s="208" t="s">
        <v>113</v>
      </c>
      <c r="H376" s="209">
        <v>587.62</v>
      </c>
      <c r="I376" s="210"/>
      <c r="J376" s="211">
        <f>ROUND(I376*H376,2)</f>
        <v>0</v>
      </c>
      <c r="K376" s="207" t="s">
        <v>275</v>
      </c>
      <c r="L376" s="61"/>
      <c r="M376" s="212" t="s">
        <v>76</v>
      </c>
      <c r="N376" s="213" t="s">
        <v>48</v>
      </c>
      <c r="O376" s="42"/>
      <c r="P376" s="214">
        <f>O376*H376</f>
        <v>0</v>
      </c>
      <c r="Q376" s="214">
        <v>0.10362</v>
      </c>
      <c r="R376" s="214">
        <f>Q376*H376</f>
        <v>60.889184400000005</v>
      </c>
      <c r="S376" s="214">
        <v>0</v>
      </c>
      <c r="T376" s="215">
        <f>S376*H376</f>
        <v>0</v>
      </c>
      <c r="AR376" s="24" t="s">
        <v>276</v>
      </c>
      <c r="AT376" s="24" t="s">
        <v>272</v>
      </c>
      <c r="AU376" s="24" t="s">
        <v>87</v>
      </c>
      <c r="AY376" s="24" t="s">
        <v>270</v>
      </c>
      <c r="BE376" s="216">
        <f>IF(N376="základní",J376,0)</f>
        <v>0</v>
      </c>
      <c r="BF376" s="216">
        <f>IF(N376="snížená",J376,0)</f>
        <v>0</v>
      </c>
      <c r="BG376" s="216">
        <f>IF(N376="zákl. přenesená",J376,0)</f>
        <v>0</v>
      </c>
      <c r="BH376" s="216">
        <f>IF(N376="sníž. přenesená",J376,0)</f>
        <v>0</v>
      </c>
      <c r="BI376" s="216">
        <f>IF(N376="nulová",J376,0)</f>
        <v>0</v>
      </c>
      <c r="BJ376" s="24" t="s">
        <v>85</v>
      </c>
      <c r="BK376" s="216">
        <f>ROUND(I376*H376,2)</f>
        <v>0</v>
      </c>
      <c r="BL376" s="24" t="s">
        <v>276</v>
      </c>
      <c r="BM376" s="24" t="s">
        <v>649</v>
      </c>
    </row>
    <row r="377" spans="2:51" s="12" customFormat="1" ht="13.5">
      <c r="B377" s="217"/>
      <c r="C377" s="218"/>
      <c r="D377" s="219" t="s">
        <v>278</v>
      </c>
      <c r="E377" s="220" t="s">
        <v>76</v>
      </c>
      <c r="F377" s="221" t="s">
        <v>353</v>
      </c>
      <c r="G377" s="218"/>
      <c r="H377" s="220" t="s">
        <v>76</v>
      </c>
      <c r="I377" s="222"/>
      <c r="J377" s="218"/>
      <c r="K377" s="218"/>
      <c r="L377" s="223"/>
      <c r="M377" s="224"/>
      <c r="N377" s="225"/>
      <c r="O377" s="225"/>
      <c r="P377" s="225"/>
      <c r="Q377" s="225"/>
      <c r="R377" s="225"/>
      <c r="S377" s="225"/>
      <c r="T377" s="226"/>
      <c r="AT377" s="227" t="s">
        <v>278</v>
      </c>
      <c r="AU377" s="227" t="s">
        <v>87</v>
      </c>
      <c r="AV377" s="12" t="s">
        <v>85</v>
      </c>
      <c r="AW377" s="12" t="s">
        <v>40</v>
      </c>
      <c r="AX377" s="12" t="s">
        <v>78</v>
      </c>
      <c r="AY377" s="227" t="s">
        <v>270</v>
      </c>
    </row>
    <row r="378" spans="2:51" s="13" customFormat="1" ht="13.5">
      <c r="B378" s="228"/>
      <c r="C378" s="229"/>
      <c r="D378" s="219" t="s">
        <v>278</v>
      </c>
      <c r="E378" s="230" t="s">
        <v>111</v>
      </c>
      <c r="F378" s="231" t="s">
        <v>650</v>
      </c>
      <c r="G378" s="229"/>
      <c r="H378" s="232">
        <v>574</v>
      </c>
      <c r="I378" s="233"/>
      <c r="J378" s="229"/>
      <c r="K378" s="229"/>
      <c r="L378" s="234"/>
      <c r="M378" s="235"/>
      <c r="N378" s="236"/>
      <c r="O378" s="236"/>
      <c r="P378" s="236"/>
      <c r="Q378" s="236"/>
      <c r="R378" s="236"/>
      <c r="S378" s="236"/>
      <c r="T378" s="237"/>
      <c r="AT378" s="238" t="s">
        <v>278</v>
      </c>
      <c r="AU378" s="238" t="s">
        <v>87</v>
      </c>
      <c r="AV378" s="13" t="s">
        <v>87</v>
      </c>
      <c r="AW378" s="13" t="s">
        <v>40</v>
      </c>
      <c r="AX378" s="13" t="s">
        <v>78</v>
      </c>
      <c r="AY378" s="238" t="s">
        <v>270</v>
      </c>
    </row>
    <row r="379" spans="2:51" s="13" customFormat="1" ht="13.5">
      <c r="B379" s="228"/>
      <c r="C379" s="229"/>
      <c r="D379" s="219" t="s">
        <v>278</v>
      </c>
      <c r="E379" s="230" t="s">
        <v>145</v>
      </c>
      <c r="F379" s="231" t="s">
        <v>651</v>
      </c>
      <c r="G379" s="229"/>
      <c r="H379" s="232">
        <v>10.9</v>
      </c>
      <c r="I379" s="233"/>
      <c r="J379" s="229"/>
      <c r="K379" s="229"/>
      <c r="L379" s="234"/>
      <c r="M379" s="235"/>
      <c r="N379" s="236"/>
      <c r="O379" s="236"/>
      <c r="P379" s="236"/>
      <c r="Q379" s="236"/>
      <c r="R379" s="236"/>
      <c r="S379" s="236"/>
      <c r="T379" s="237"/>
      <c r="AT379" s="238" t="s">
        <v>278</v>
      </c>
      <c r="AU379" s="238" t="s">
        <v>87</v>
      </c>
      <c r="AV379" s="13" t="s">
        <v>87</v>
      </c>
      <c r="AW379" s="13" t="s">
        <v>40</v>
      </c>
      <c r="AX379" s="13" t="s">
        <v>78</v>
      </c>
      <c r="AY379" s="238" t="s">
        <v>270</v>
      </c>
    </row>
    <row r="380" spans="2:51" s="13" customFormat="1" ht="13.5">
      <c r="B380" s="228"/>
      <c r="C380" s="229"/>
      <c r="D380" s="219" t="s">
        <v>278</v>
      </c>
      <c r="E380" s="230" t="s">
        <v>174</v>
      </c>
      <c r="F380" s="231" t="s">
        <v>652</v>
      </c>
      <c r="G380" s="229"/>
      <c r="H380" s="232">
        <v>2.72</v>
      </c>
      <c r="I380" s="233"/>
      <c r="J380" s="229"/>
      <c r="K380" s="229"/>
      <c r="L380" s="234"/>
      <c r="M380" s="235"/>
      <c r="N380" s="236"/>
      <c r="O380" s="236"/>
      <c r="P380" s="236"/>
      <c r="Q380" s="236"/>
      <c r="R380" s="236"/>
      <c r="S380" s="236"/>
      <c r="T380" s="237"/>
      <c r="AT380" s="238" t="s">
        <v>278</v>
      </c>
      <c r="AU380" s="238" t="s">
        <v>87</v>
      </c>
      <c r="AV380" s="13" t="s">
        <v>87</v>
      </c>
      <c r="AW380" s="13" t="s">
        <v>40</v>
      </c>
      <c r="AX380" s="13" t="s">
        <v>78</v>
      </c>
      <c r="AY380" s="238" t="s">
        <v>270</v>
      </c>
    </row>
    <row r="381" spans="2:51" s="14" customFormat="1" ht="13.5">
      <c r="B381" s="239"/>
      <c r="C381" s="240"/>
      <c r="D381" s="219" t="s">
        <v>278</v>
      </c>
      <c r="E381" s="241" t="s">
        <v>76</v>
      </c>
      <c r="F381" s="242" t="s">
        <v>281</v>
      </c>
      <c r="G381" s="240"/>
      <c r="H381" s="243">
        <v>587.62</v>
      </c>
      <c r="I381" s="244"/>
      <c r="J381" s="240"/>
      <c r="K381" s="240"/>
      <c r="L381" s="245"/>
      <c r="M381" s="246"/>
      <c r="N381" s="247"/>
      <c r="O381" s="247"/>
      <c r="P381" s="247"/>
      <c r="Q381" s="247"/>
      <c r="R381" s="247"/>
      <c r="S381" s="247"/>
      <c r="T381" s="248"/>
      <c r="AT381" s="249" t="s">
        <v>278</v>
      </c>
      <c r="AU381" s="249" t="s">
        <v>87</v>
      </c>
      <c r="AV381" s="14" t="s">
        <v>276</v>
      </c>
      <c r="AW381" s="14" t="s">
        <v>40</v>
      </c>
      <c r="AX381" s="14" t="s">
        <v>85</v>
      </c>
      <c r="AY381" s="249" t="s">
        <v>270</v>
      </c>
    </row>
    <row r="382" spans="2:65" s="1" customFormat="1" ht="16.5" customHeight="1">
      <c r="B382" s="41"/>
      <c r="C382" s="250" t="s">
        <v>653</v>
      </c>
      <c r="D382" s="250" t="s">
        <v>338</v>
      </c>
      <c r="E382" s="251" t="s">
        <v>654</v>
      </c>
      <c r="F382" s="252" t="s">
        <v>655</v>
      </c>
      <c r="G382" s="253" t="s">
        <v>113</v>
      </c>
      <c r="H382" s="254">
        <v>579.74</v>
      </c>
      <c r="I382" s="255"/>
      <c r="J382" s="256">
        <f>ROUND(I382*H382,2)</f>
        <v>0</v>
      </c>
      <c r="K382" s="252" t="s">
        <v>275</v>
      </c>
      <c r="L382" s="257"/>
      <c r="M382" s="258" t="s">
        <v>76</v>
      </c>
      <c r="N382" s="259" t="s">
        <v>48</v>
      </c>
      <c r="O382" s="42"/>
      <c r="P382" s="214">
        <f>O382*H382</f>
        <v>0</v>
      </c>
      <c r="Q382" s="214">
        <v>0.176</v>
      </c>
      <c r="R382" s="214">
        <f>Q382*H382</f>
        <v>102.03424</v>
      </c>
      <c r="S382" s="214">
        <v>0</v>
      </c>
      <c r="T382" s="215">
        <f>S382*H382</f>
        <v>0</v>
      </c>
      <c r="AR382" s="24" t="s">
        <v>139</v>
      </c>
      <c r="AT382" s="24" t="s">
        <v>338</v>
      </c>
      <c r="AU382" s="24" t="s">
        <v>87</v>
      </c>
      <c r="AY382" s="24" t="s">
        <v>270</v>
      </c>
      <c r="BE382" s="216">
        <f>IF(N382="základní",J382,0)</f>
        <v>0</v>
      </c>
      <c r="BF382" s="216">
        <f>IF(N382="snížená",J382,0)</f>
        <v>0</v>
      </c>
      <c r="BG382" s="216">
        <f>IF(N382="zákl. přenesená",J382,0)</f>
        <v>0</v>
      </c>
      <c r="BH382" s="216">
        <f>IF(N382="sníž. přenesená",J382,0)</f>
        <v>0</v>
      </c>
      <c r="BI382" s="216">
        <f>IF(N382="nulová",J382,0)</f>
        <v>0</v>
      </c>
      <c r="BJ382" s="24" t="s">
        <v>85</v>
      </c>
      <c r="BK382" s="216">
        <f>ROUND(I382*H382,2)</f>
        <v>0</v>
      </c>
      <c r="BL382" s="24" t="s">
        <v>276</v>
      </c>
      <c r="BM382" s="24" t="s">
        <v>656</v>
      </c>
    </row>
    <row r="383" spans="2:51" s="13" customFormat="1" ht="13.5">
      <c r="B383" s="228"/>
      <c r="C383" s="229"/>
      <c r="D383" s="219" t="s">
        <v>278</v>
      </c>
      <c r="E383" s="230" t="s">
        <v>76</v>
      </c>
      <c r="F383" s="231" t="s">
        <v>111</v>
      </c>
      <c r="G383" s="229"/>
      <c r="H383" s="232">
        <v>574</v>
      </c>
      <c r="I383" s="233"/>
      <c r="J383" s="229"/>
      <c r="K383" s="229"/>
      <c r="L383" s="234"/>
      <c r="M383" s="235"/>
      <c r="N383" s="236"/>
      <c r="O383" s="236"/>
      <c r="P383" s="236"/>
      <c r="Q383" s="236"/>
      <c r="R383" s="236"/>
      <c r="S383" s="236"/>
      <c r="T383" s="237"/>
      <c r="AT383" s="238" t="s">
        <v>278</v>
      </c>
      <c r="AU383" s="238" t="s">
        <v>87</v>
      </c>
      <c r="AV383" s="13" t="s">
        <v>87</v>
      </c>
      <c r="AW383" s="13" t="s">
        <v>40</v>
      </c>
      <c r="AX383" s="13" t="s">
        <v>78</v>
      </c>
      <c r="AY383" s="238" t="s">
        <v>270</v>
      </c>
    </row>
    <row r="384" spans="2:51" s="14" customFormat="1" ht="13.5">
      <c r="B384" s="239"/>
      <c r="C384" s="240"/>
      <c r="D384" s="219" t="s">
        <v>278</v>
      </c>
      <c r="E384" s="241" t="s">
        <v>76</v>
      </c>
      <c r="F384" s="242" t="s">
        <v>281</v>
      </c>
      <c r="G384" s="240"/>
      <c r="H384" s="243">
        <v>574</v>
      </c>
      <c r="I384" s="244"/>
      <c r="J384" s="240"/>
      <c r="K384" s="240"/>
      <c r="L384" s="245"/>
      <c r="M384" s="246"/>
      <c r="N384" s="247"/>
      <c r="O384" s="247"/>
      <c r="P384" s="247"/>
      <c r="Q384" s="247"/>
      <c r="R384" s="247"/>
      <c r="S384" s="247"/>
      <c r="T384" s="248"/>
      <c r="AT384" s="249" t="s">
        <v>278</v>
      </c>
      <c r="AU384" s="249" t="s">
        <v>87</v>
      </c>
      <c r="AV384" s="14" t="s">
        <v>276</v>
      </c>
      <c r="AW384" s="14" t="s">
        <v>40</v>
      </c>
      <c r="AX384" s="14" t="s">
        <v>85</v>
      </c>
      <c r="AY384" s="249" t="s">
        <v>270</v>
      </c>
    </row>
    <row r="385" spans="2:51" s="13" customFormat="1" ht="13.5">
      <c r="B385" s="228"/>
      <c r="C385" s="229"/>
      <c r="D385" s="219" t="s">
        <v>278</v>
      </c>
      <c r="E385" s="229"/>
      <c r="F385" s="231" t="s">
        <v>657</v>
      </c>
      <c r="G385" s="229"/>
      <c r="H385" s="232">
        <v>579.74</v>
      </c>
      <c r="I385" s="233"/>
      <c r="J385" s="229"/>
      <c r="K385" s="229"/>
      <c r="L385" s="234"/>
      <c r="M385" s="235"/>
      <c r="N385" s="236"/>
      <c r="O385" s="236"/>
      <c r="P385" s="236"/>
      <c r="Q385" s="236"/>
      <c r="R385" s="236"/>
      <c r="S385" s="236"/>
      <c r="T385" s="237"/>
      <c r="AT385" s="238" t="s">
        <v>278</v>
      </c>
      <c r="AU385" s="238" t="s">
        <v>87</v>
      </c>
      <c r="AV385" s="13" t="s">
        <v>87</v>
      </c>
      <c r="AW385" s="13" t="s">
        <v>6</v>
      </c>
      <c r="AX385" s="13" t="s">
        <v>85</v>
      </c>
      <c r="AY385" s="238" t="s">
        <v>270</v>
      </c>
    </row>
    <row r="386" spans="2:65" s="1" customFormat="1" ht="16.5" customHeight="1">
      <c r="B386" s="41"/>
      <c r="C386" s="250" t="s">
        <v>658</v>
      </c>
      <c r="D386" s="250" t="s">
        <v>338</v>
      </c>
      <c r="E386" s="251" t="s">
        <v>659</v>
      </c>
      <c r="F386" s="252" t="s">
        <v>660</v>
      </c>
      <c r="G386" s="253" t="s">
        <v>113</v>
      </c>
      <c r="H386" s="254">
        <v>11.227</v>
      </c>
      <c r="I386" s="255"/>
      <c r="J386" s="256">
        <f>ROUND(I386*H386,2)</f>
        <v>0</v>
      </c>
      <c r="K386" s="252" t="s">
        <v>275</v>
      </c>
      <c r="L386" s="257"/>
      <c r="M386" s="258" t="s">
        <v>76</v>
      </c>
      <c r="N386" s="259" t="s">
        <v>48</v>
      </c>
      <c r="O386" s="42"/>
      <c r="P386" s="214">
        <f>O386*H386</f>
        <v>0</v>
      </c>
      <c r="Q386" s="214">
        <v>0.176</v>
      </c>
      <c r="R386" s="214">
        <f>Q386*H386</f>
        <v>1.975952</v>
      </c>
      <c r="S386" s="214">
        <v>0</v>
      </c>
      <c r="T386" s="215">
        <f>S386*H386</f>
        <v>0</v>
      </c>
      <c r="AR386" s="24" t="s">
        <v>139</v>
      </c>
      <c r="AT386" s="24" t="s">
        <v>338</v>
      </c>
      <c r="AU386" s="24" t="s">
        <v>87</v>
      </c>
      <c r="AY386" s="24" t="s">
        <v>270</v>
      </c>
      <c r="BE386" s="216">
        <f>IF(N386="základní",J386,0)</f>
        <v>0</v>
      </c>
      <c r="BF386" s="216">
        <f>IF(N386="snížená",J386,0)</f>
        <v>0</v>
      </c>
      <c r="BG386" s="216">
        <f>IF(N386="zákl. přenesená",J386,0)</f>
        <v>0</v>
      </c>
      <c r="BH386" s="216">
        <f>IF(N386="sníž. přenesená",J386,0)</f>
        <v>0</v>
      </c>
      <c r="BI386" s="216">
        <f>IF(N386="nulová",J386,0)</f>
        <v>0</v>
      </c>
      <c r="BJ386" s="24" t="s">
        <v>85</v>
      </c>
      <c r="BK386" s="216">
        <f>ROUND(I386*H386,2)</f>
        <v>0</v>
      </c>
      <c r="BL386" s="24" t="s">
        <v>276</v>
      </c>
      <c r="BM386" s="24" t="s">
        <v>661</v>
      </c>
    </row>
    <row r="387" spans="2:51" s="13" customFormat="1" ht="13.5">
      <c r="B387" s="228"/>
      <c r="C387" s="229"/>
      <c r="D387" s="219" t="s">
        <v>278</v>
      </c>
      <c r="E387" s="230" t="s">
        <v>76</v>
      </c>
      <c r="F387" s="231" t="s">
        <v>145</v>
      </c>
      <c r="G387" s="229"/>
      <c r="H387" s="232">
        <v>10.9</v>
      </c>
      <c r="I387" s="233"/>
      <c r="J387" s="229"/>
      <c r="K387" s="229"/>
      <c r="L387" s="234"/>
      <c r="M387" s="235"/>
      <c r="N387" s="236"/>
      <c r="O387" s="236"/>
      <c r="P387" s="236"/>
      <c r="Q387" s="236"/>
      <c r="R387" s="236"/>
      <c r="S387" s="236"/>
      <c r="T387" s="237"/>
      <c r="AT387" s="238" t="s">
        <v>278</v>
      </c>
      <c r="AU387" s="238" t="s">
        <v>87</v>
      </c>
      <c r="AV387" s="13" t="s">
        <v>87</v>
      </c>
      <c r="AW387" s="13" t="s">
        <v>40</v>
      </c>
      <c r="AX387" s="13" t="s">
        <v>78</v>
      </c>
      <c r="AY387" s="238" t="s">
        <v>270</v>
      </c>
    </row>
    <row r="388" spans="2:51" s="14" customFormat="1" ht="13.5">
      <c r="B388" s="239"/>
      <c r="C388" s="240"/>
      <c r="D388" s="219" t="s">
        <v>278</v>
      </c>
      <c r="E388" s="241" t="s">
        <v>76</v>
      </c>
      <c r="F388" s="242" t="s">
        <v>281</v>
      </c>
      <c r="G388" s="240"/>
      <c r="H388" s="243">
        <v>10.9</v>
      </c>
      <c r="I388" s="244"/>
      <c r="J388" s="240"/>
      <c r="K388" s="240"/>
      <c r="L388" s="245"/>
      <c r="M388" s="246"/>
      <c r="N388" s="247"/>
      <c r="O388" s="247"/>
      <c r="P388" s="247"/>
      <c r="Q388" s="247"/>
      <c r="R388" s="247"/>
      <c r="S388" s="247"/>
      <c r="T388" s="248"/>
      <c r="AT388" s="249" t="s">
        <v>278</v>
      </c>
      <c r="AU388" s="249" t="s">
        <v>87</v>
      </c>
      <c r="AV388" s="14" t="s">
        <v>276</v>
      </c>
      <c r="AW388" s="14" t="s">
        <v>40</v>
      </c>
      <c r="AX388" s="14" t="s">
        <v>85</v>
      </c>
      <c r="AY388" s="249" t="s">
        <v>270</v>
      </c>
    </row>
    <row r="389" spans="2:51" s="13" customFormat="1" ht="13.5">
      <c r="B389" s="228"/>
      <c r="C389" s="229"/>
      <c r="D389" s="219" t="s">
        <v>278</v>
      </c>
      <c r="E389" s="229"/>
      <c r="F389" s="231" t="s">
        <v>662</v>
      </c>
      <c r="G389" s="229"/>
      <c r="H389" s="232">
        <v>11.227</v>
      </c>
      <c r="I389" s="233"/>
      <c r="J389" s="229"/>
      <c r="K389" s="229"/>
      <c r="L389" s="234"/>
      <c r="M389" s="235"/>
      <c r="N389" s="236"/>
      <c r="O389" s="236"/>
      <c r="P389" s="236"/>
      <c r="Q389" s="236"/>
      <c r="R389" s="236"/>
      <c r="S389" s="236"/>
      <c r="T389" s="237"/>
      <c r="AT389" s="238" t="s">
        <v>278</v>
      </c>
      <c r="AU389" s="238" t="s">
        <v>87</v>
      </c>
      <c r="AV389" s="13" t="s">
        <v>87</v>
      </c>
      <c r="AW389" s="13" t="s">
        <v>6</v>
      </c>
      <c r="AX389" s="13" t="s">
        <v>85</v>
      </c>
      <c r="AY389" s="238" t="s">
        <v>270</v>
      </c>
    </row>
    <row r="390" spans="2:65" s="1" customFormat="1" ht="16.5" customHeight="1">
      <c r="B390" s="41"/>
      <c r="C390" s="250" t="s">
        <v>663</v>
      </c>
      <c r="D390" s="250" t="s">
        <v>338</v>
      </c>
      <c r="E390" s="251" t="s">
        <v>664</v>
      </c>
      <c r="F390" s="252" t="s">
        <v>665</v>
      </c>
      <c r="G390" s="253" t="s">
        <v>113</v>
      </c>
      <c r="H390" s="254">
        <v>2.802</v>
      </c>
      <c r="I390" s="255"/>
      <c r="J390" s="256">
        <f>ROUND(I390*H390,2)</f>
        <v>0</v>
      </c>
      <c r="K390" s="252" t="s">
        <v>76</v>
      </c>
      <c r="L390" s="257"/>
      <c r="M390" s="258" t="s">
        <v>76</v>
      </c>
      <c r="N390" s="259" t="s">
        <v>48</v>
      </c>
      <c r="O390" s="42"/>
      <c r="P390" s="214">
        <f>O390*H390</f>
        <v>0</v>
      </c>
      <c r="Q390" s="214">
        <v>0.131</v>
      </c>
      <c r="R390" s="214">
        <f>Q390*H390</f>
        <v>0.367062</v>
      </c>
      <c r="S390" s="214">
        <v>0</v>
      </c>
      <c r="T390" s="215">
        <f>S390*H390</f>
        <v>0</v>
      </c>
      <c r="AR390" s="24" t="s">
        <v>139</v>
      </c>
      <c r="AT390" s="24" t="s">
        <v>338</v>
      </c>
      <c r="AU390" s="24" t="s">
        <v>87</v>
      </c>
      <c r="AY390" s="24" t="s">
        <v>270</v>
      </c>
      <c r="BE390" s="216">
        <f>IF(N390="základní",J390,0)</f>
        <v>0</v>
      </c>
      <c r="BF390" s="216">
        <f>IF(N390="snížená",J390,0)</f>
        <v>0</v>
      </c>
      <c r="BG390" s="216">
        <f>IF(N390="zákl. přenesená",J390,0)</f>
        <v>0</v>
      </c>
      <c r="BH390" s="216">
        <f>IF(N390="sníž. přenesená",J390,0)</f>
        <v>0</v>
      </c>
      <c r="BI390" s="216">
        <f>IF(N390="nulová",J390,0)</f>
        <v>0</v>
      </c>
      <c r="BJ390" s="24" t="s">
        <v>85</v>
      </c>
      <c r="BK390" s="216">
        <f>ROUND(I390*H390,2)</f>
        <v>0</v>
      </c>
      <c r="BL390" s="24" t="s">
        <v>276</v>
      </c>
      <c r="BM390" s="24" t="s">
        <v>666</v>
      </c>
    </row>
    <row r="391" spans="2:51" s="13" customFormat="1" ht="13.5">
      <c r="B391" s="228"/>
      <c r="C391" s="229"/>
      <c r="D391" s="219" t="s">
        <v>278</v>
      </c>
      <c r="E391" s="230" t="s">
        <v>76</v>
      </c>
      <c r="F391" s="231" t="s">
        <v>174</v>
      </c>
      <c r="G391" s="229"/>
      <c r="H391" s="232">
        <v>2.72</v>
      </c>
      <c r="I391" s="233"/>
      <c r="J391" s="229"/>
      <c r="K391" s="229"/>
      <c r="L391" s="234"/>
      <c r="M391" s="235"/>
      <c r="N391" s="236"/>
      <c r="O391" s="236"/>
      <c r="P391" s="236"/>
      <c r="Q391" s="236"/>
      <c r="R391" s="236"/>
      <c r="S391" s="236"/>
      <c r="T391" s="237"/>
      <c r="AT391" s="238" t="s">
        <v>278</v>
      </c>
      <c r="AU391" s="238" t="s">
        <v>87</v>
      </c>
      <c r="AV391" s="13" t="s">
        <v>87</v>
      </c>
      <c r="AW391" s="13" t="s">
        <v>40</v>
      </c>
      <c r="AX391" s="13" t="s">
        <v>78</v>
      </c>
      <c r="AY391" s="238" t="s">
        <v>270</v>
      </c>
    </row>
    <row r="392" spans="2:51" s="14" customFormat="1" ht="13.5">
      <c r="B392" s="239"/>
      <c r="C392" s="240"/>
      <c r="D392" s="219" t="s">
        <v>278</v>
      </c>
      <c r="E392" s="241" t="s">
        <v>76</v>
      </c>
      <c r="F392" s="242" t="s">
        <v>281</v>
      </c>
      <c r="G392" s="240"/>
      <c r="H392" s="243">
        <v>2.72</v>
      </c>
      <c r="I392" s="244"/>
      <c r="J392" s="240"/>
      <c r="K392" s="240"/>
      <c r="L392" s="245"/>
      <c r="M392" s="246"/>
      <c r="N392" s="247"/>
      <c r="O392" s="247"/>
      <c r="P392" s="247"/>
      <c r="Q392" s="247"/>
      <c r="R392" s="247"/>
      <c r="S392" s="247"/>
      <c r="T392" s="248"/>
      <c r="AT392" s="249" t="s">
        <v>278</v>
      </c>
      <c r="AU392" s="249" t="s">
        <v>87</v>
      </c>
      <c r="AV392" s="14" t="s">
        <v>276</v>
      </c>
      <c r="AW392" s="14" t="s">
        <v>40</v>
      </c>
      <c r="AX392" s="14" t="s">
        <v>85</v>
      </c>
      <c r="AY392" s="249" t="s">
        <v>270</v>
      </c>
    </row>
    <row r="393" spans="2:51" s="13" customFormat="1" ht="13.5">
      <c r="B393" s="228"/>
      <c r="C393" s="229"/>
      <c r="D393" s="219" t="s">
        <v>278</v>
      </c>
      <c r="E393" s="229"/>
      <c r="F393" s="231" t="s">
        <v>667</v>
      </c>
      <c r="G393" s="229"/>
      <c r="H393" s="232">
        <v>2.802</v>
      </c>
      <c r="I393" s="233"/>
      <c r="J393" s="229"/>
      <c r="K393" s="229"/>
      <c r="L393" s="234"/>
      <c r="M393" s="235"/>
      <c r="N393" s="236"/>
      <c r="O393" s="236"/>
      <c r="P393" s="236"/>
      <c r="Q393" s="236"/>
      <c r="R393" s="236"/>
      <c r="S393" s="236"/>
      <c r="T393" s="237"/>
      <c r="AT393" s="238" t="s">
        <v>278</v>
      </c>
      <c r="AU393" s="238" t="s">
        <v>87</v>
      </c>
      <c r="AV393" s="13" t="s">
        <v>87</v>
      </c>
      <c r="AW393" s="13" t="s">
        <v>6</v>
      </c>
      <c r="AX393" s="13" t="s">
        <v>85</v>
      </c>
      <c r="AY393" s="238" t="s">
        <v>270</v>
      </c>
    </row>
    <row r="394" spans="2:63" s="11" customFormat="1" ht="29.85" customHeight="1">
      <c r="B394" s="189"/>
      <c r="C394" s="190"/>
      <c r="D394" s="191" t="s">
        <v>77</v>
      </c>
      <c r="E394" s="203" t="s">
        <v>139</v>
      </c>
      <c r="F394" s="203" t="s">
        <v>668</v>
      </c>
      <c r="G394" s="190"/>
      <c r="H394" s="190"/>
      <c r="I394" s="193"/>
      <c r="J394" s="204">
        <f>BK394</f>
        <v>0</v>
      </c>
      <c r="K394" s="190"/>
      <c r="L394" s="195"/>
      <c r="M394" s="196"/>
      <c r="N394" s="197"/>
      <c r="O394" s="197"/>
      <c r="P394" s="198">
        <f>SUM(P395:P413)</f>
        <v>0</v>
      </c>
      <c r="Q394" s="197"/>
      <c r="R394" s="198">
        <f>SUM(R395:R413)</f>
        <v>0.02071</v>
      </c>
      <c r="S394" s="197"/>
      <c r="T394" s="199">
        <f>SUM(T395:T413)</f>
        <v>0</v>
      </c>
      <c r="AR394" s="200" t="s">
        <v>85</v>
      </c>
      <c r="AT394" s="201" t="s">
        <v>77</v>
      </c>
      <c r="AU394" s="201" t="s">
        <v>85</v>
      </c>
      <c r="AY394" s="200" t="s">
        <v>270</v>
      </c>
      <c r="BK394" s="202">
        <f>SUM(BK395:BK413)</f>
        <v>0</v>
      </c>
    </row>
    <row r="395" spans="2:65" s="1" customFormat="1" ht="25.5" customHeight="1">
      <c r="B395" s="41"/>
      <c r="C395" s="205" t="s">
        <v>669</v>
      </c>
      <c r="D395" s="205" t="s">
        <v>272</v>
      </c>
      <c r="E395" s="206" t="s">
        <v>670</v>
      </c>
      <c r="F395" s="207" t="s">
        <v>671</v>
      </c>
      <c r="G395" s="208" t="s">
        <v>121</v>
      </c>
      <c r="H395" s="209">
        <v>7</v>
      </c>
      <c r="I395" s="210"/>
      <c r="J395" s="211">
        <f>ROUND(I395*H395,2)</f>
        <v>0</v>
      </c>
      <c r="K395" s="207" t="s">
        <v>275</v>
      </c>
      <c r="L395" s="61"/>
      <c r="M395" s="212" t="s">
        <v>76</v>
      </c>
      <c r="N395" s="213" t="s">
        <v>48</v>
      </c>
      <c r="O395" s="42"/>
      <c r="P395" s="214">
        <f>O395*H395</f>
        <v>0</v>
      </c>
      <c r="Q395" s="214">
        <v>0.00268</v>
      </c>
      <c r="R395" s="214">
        <f>Q395*H395</f>
        <v>0.01876</v>
      </c>
      <c r="S395" s="214">
        <v>0</v>
      </c>
      <c r="T395" s="215">
        <f>S395*H395</f>
        <v>0</v>
      </c>
      <c r="AR395" s="24" t="s">
        <v>276</v>
      </c>
      <c r="AT395" s="24" t="s">
        <v>272</v>
      </c>
      <c r="AU395" s="24" t="s">
        <v>87</v>
      </c>
      <c r="AY395" s="24" t="s">
        <v>270</v>
      </c>
      <c r="BE395" s="216">
        <f>IF(N395="základní",J395,0)</f>
        <v>0</v>
      </c>
      <c r="BF395" s="216">
        <f>IF(N395="snížená",J395,0)</f>
        <v>0</v>
      </c>
      <c r="BG395" s="216">
        <f>IF(N395="zákl. přenesená",J395,0)</f>
        <v>0</v>
      </c>
      <c r="BH395" s="216">
        <f>IF(N395="sníž. přenesená",J395,0)</f>
        <v>0</v>
      </c>
      <c r="BI395" s="216">
        <f>IF(N395="nulová",J395,0)</f>
        <v>0</v>
      </c>
      <c r="BJ395" s="24" t="s">
        <v>85</v>
      </c>
      <c r="BK395" s="216">
        <f>ROUND(I395*H395,2)</f>
        <v>0</v>
      </c>
      <c r="BL395" s="24" t="s">
        <v>276</v>
      </c>
      <c r="BM395" s="24" t="s">
        <v>672</v>
      </c>
    </row>
    <row r="396" spans="2:51" s="12" customFormat="1" ht="13.5">
      <c r="B396" s="217"/>
      <c r="C396" s="218"/>
      <c r="D396" s="219" t="s">
        <v>278</v>
      </c>
      <c r="E396" s="220" t="s">
        <v>76</v>
      </c>
      <c r="F396" s="221" t="s">
        <v>673</v>
      </c>
      <c r="G396" s="218"/>
      <c r="H396" s="220" t="s">
        <v>76</v>
      </c>
      <c r="I396" s="222"/>
      <c r="J396" s="218"/>
      <c r="K396" s="218"/>
      <c r="L396" s="223"/>
      <c r="M396" s="224"/>
      <c r="N396" s="225"/>
      <c r="O396" s="225"/>
      <c r="P396" s="225"/>
      <c r="Q396" s="225"/>
      <c r="R396" s="225"/>
      <c r="S396" s="225"/>
      <c r="T396" s="226"/>
      <c r="AT396" s="227" t="s">
        <v>278</v>
      </c>
      <c r="AU396" s="227" t="s">
        <v>87</v>
      </c>
      <c r="AV396" s="12" t="s">
        <v>85</v>
      </c>
      <c r="AW396" s="12" t="s">
        <v>40</v>
      </c>
      <c r="AX396" s="12" t="s">
        <v>78</v>
      </c>
      <c r="AY396" s="227" t="s">
        <v>270</v>
      </c>
    </row>
    <row r="397" spans="2:51" s="13" customFormat="1" ht="13.5">
      <c r="B397" s="228"/>
      <c r="C397" s="229"/>
      <c r="D397" s="219" t="s">
        <v>278</v>
      </c>
      <c r="E397" s="230" t="s">
        <v>156</v>
      </c>
      <c r="F397" s="231" t="s">
        <v>158</v>
      </c>
      <c r="G397" s="229"/>
      <c r="H397" s="232">
        <v>7</v>
      </c>
      <c r="I397" s="233"/>
      <c r="J397" s="229"/>
      <c r="K397" s="229"/>
      <c r="L397" s="234"/>
      <c r="M397" s="235"/>
      <c r="N397" s="236"/>
      <c r="O397" s="236"/>
      <c r="P397" s="236"/>
      <c r="Q397" s="236"/>
      <c r="R397" s="236"/>
      <c r="S397" s="236"/>
      <c r="T397" s="237"/>
      <c r="AT397" s="238" t="s">
        <v>278</v>
      </c>
      <c r="AU397" s="238" t="s">
        <v>87</v>
      </c>
      <c r="AV397" s="13" t="s">
        <v>87</v>
      </c>
      <c r="AW397" s="13" t="s">
        <v>40</v>
      </c>
      <c r="AX397" s="13" t="s">
        <v>78</v>
      </c>
      <c r="AY397" s="238" t="s">
        <v>270</v>
      </c>
    </row>
    <row r="398" spans="2:51" s="14" customFormat="1" ht="13.5">
      <c r="B398" s="239"/>
      <c r="C398" s="240"/>
      <c r="D398" s="219" t="s">
        <v>278</v>
      </c>
      <c r="E398" s="241" t="s">
        <v>76</v>
      </c>
      <c r="F398" s="242" t="s">
        <v>281</v>
      </c>
      <c r="G398" s="240"/>
      <c r="H398" s="243">
        <v>7</v>
      </c>
      <c r="I398" s="244"/>
      <c r="J398" s="240"/>
      <c r="K398" s="240"/>
      <c r="L398" s="245"/>
      <c r="M398" s="246"/>
      <c r="N398" s="247"/>
      <c r="O398" s="247"/>
      <c r="P398" s="247"/>
      <c r="Q398" s="247"/>
      <c r="R398" s="247"/>
      <c r="S398" s="247"/>
      <c r="T398" s="248"/>
      <c r="AT398" s="249" t="s">
        <v>278</v>
      </c>
      <c r="AU398" s="249" t="s">
        <v>87</v>
      </c>
      <c r="AV398" s="14" t="s">
        <v>276</v>
      </c>
      <c r="AW398" s="14" t="s">
        <v>40</v>
      </c>
      <c r="AX398" s="14" t="s">
        <v>85</v>
      </c>
      <c r="AY398" s="249" t="s">
        <v>270</v>
      </c>
    </row>
    <row r="399" spans="2:65" s="1" customFormat="1" ht="38.25" customHeight="1">
      <c r="B399" s="41"/>
      <c r="C399" s="205" t="s">
        <v>674</v>
      </c>
      <c r="D399" s="205" t="s">
        <v>272</v>
      </c>
      <c r="E399" s="206" t="s">
        <v>675</v>
      </c>
      <c r="F399" s="207" t="s">
        <v>676</v>
      </c>
      <c r="G399" s="208" t="s">
        <v>155</v>
      </c>
      <c r="H399" s="209">
        <v>3</v>
      </c>
      <c r="I399" s="210"/>
      <c r="J399" s="211">
        <f>ROUND(I399*H399,2)</f>
        <v>0</v>
      </c>
      <c r="K399" s="207" t="s">
        <v>275</v>
      </c>
      <c r="L399" s="61"/>
      <c r="M399" s="212" t="s">
        <v>76</v>
      </c>
      <c r="N399" s="213" t="s">
        <v>48</v>
      </c>
      <c r="O399" s="42"/>
      <c r="P399" s="214">
        <f>O399*H399</f>
        <v>0</v>
      </c>
      <c r="Q399" s="214">
        <v>0</v>
      </c>
      <c r="R399" s="214">
        <f>Q399*H399</f>
        <v>0</v>
      </c>
      <c r="S399" s="214">
        <v>0</v>
      </c>
      <c r="T399" s="215">
        <f>S399*H399</f>
        <v>0</v>
      </c>
      <c r="AR399" s="24" t="s">
        <v>276</v>
      </c>
      <c r="AT399" s="24" t="s">
        <v>272</v>
      </c>
      <c r="AU399" s="24" t="s">
        <v>87</v>
      </c>
      <c r="AY399" s="24" t="s">
        <v>270</v>
      </c>
      <c r="BE399" s="216">
        <f>IF(N399="základní",J399,0)</f>
        <v>0</v>
      </c>
      <c r="BF399" s="216">
        <f>IF(N399="snížená",J399,0)</f>
        <v>0</v>
      </c>
      <c r="BG399" s="216">
        <f>IF(N399="zákl. přenesená",J399,0)</f>
        <v>0</v>
      </c>
      <c r="BH399" s="216">
        <f>IF(N399="sníž. přenesená",J399,0)</f>
        <v>0</v>
      </c>
      <c r="BI399" s="216">
        <f>IF(N399="nulová",J399,0)</f>
        <v>0</v>
      </c>
      <c r="BJ399" s="24" t="s">
        <v>85</v>
      </c>
      <c r="BK399" s="216">
        <f>ROUND(I399*H399,2)</f>
        <v>0</v>
      </c>
      <c r="BL399" s="24" t="s">
        <v>276</v>
      </c>
      <c r="BM399" s="24" t="s">
        <v>677</v>
      </c>
    </row>
    <row r="400" spans="2:51" s="12" customFormat="1" ht="13.5">
      <c r="B400" s="217"/>
      <c r="C400" s="218"/>
      <c r="D400" s="219" t="s">
        <v>278</v>
      </c>
      <c r="E400" s="220" t="s">
        <v>76</v>
      </c>
      <c r="F400" s="221" t="s">
        <v>362</v>
      </c>
      <c r="G400" s="218"/>
      <c r="H400" s="220" t="s">
        <v>76</v>
      </c>
      <c r="I400" s="222"/>
      <c r="J400" s="218"/>
      <c r="K400" s="218"/>
      <c r="L400" s="223"/>
      <c r="M400" s="224"/>
      <c r="N400" s="225"/>
      <c r="O400" s="225"/>
      <c r="P400" s="225"/>
      <c r="Q400" s="225"/>
      <c r="R400" s="225"/>
      <c r="S400" s="225"/>
      <c r="T400" s="226"/>
      <c r="AT400" s="227" t="s">
        <v>278</v>
      </c>
      <c r="AU400" s="227" t="s">
        <v>87</v>
      </c>
      <c r="AV400" s="12" t="s">
        <v>85</v>
      </c>
      <c r="AW400" s="12" t="s">
        <v>40</v>
      </c>
      <c r="AX400" s="12" t="s">
        <v>78</v>
      </c>
      <c r="AY400" s="227" t="s">
        <v>270</v>
      </c>
    </row>
    <row r="401" spans="2:51" s="13" customFormat="1" ht="13.5">
      <c r="B401" s="228"/>
      <c r="C401" s="229"/>
      <c r="D401" s="219" t="s">
        <v>278</v>
      </c>
      <c r="E401" s="230" t="s">
        <v>159</v>
      </c>
      <c r="F401" s="231" t="s">
        <v>678</v>
      </c>
      <c r="G401" s="229"/>
      <c r="H401" s="232">
        <v>3</v>
      </c>
      <c r="I401" s="233"/>
      <c r="J401" s="229"/>
      <c r="K401" s="229"/>
      <c r="L401" s="234"/>
      <c r="M401" s="235"/>
      <c r="N401" s="236"/>
      <c r="O401" s="236"/>
      <c r="P401" s="236"/>
      <c r="Q401" s="236"/>
      <c r="R401" s="236"/>
      <c r="S401" s="236"/>
      <c r="T401" s="237"/>
      <c r="AT401" s="238" t="s">
        <v>278</v>
      </c>
      <c r="AU401" s="238" t="s">
        <v>87</v>
      </c>
      <c r="AV401" s="13" t="s">
        <v>87</v>
      </c>
      <c r="AW401" s="13" t="s">
        <v>40</v>
      </c>
      <c r="AX401" s="13" t="s">
        <v>78</v>
      </c>
      <c r="AY401" s="238" t="s">
        <v>270</v>
      </c>
    </row>
    <row r="402" spans="2:51" s="14" customFormat="1" ht="13.5">
      <c r="B402" s="239"/>
      <c r="C402" s="240"/>
      <c r="D402" s="219" t="s">
        <v>278</v>
      </c>
      <c r="E402" s="241" t="s">
        <v>76</v>
      </c>
      <c r="F402" s="242" t="s">
        <v>281</v>
      </c>
      <c r="G402" s="240"/>
      <c r="H402" s="243">
        <v>3</v>
      </c>
      <c r="I402" s="244"/>
      <c r="J402" s="240"/>
      <c r="K402" s="240"/>
      <c r="L402" s="245"/>
      <c r="M402" s="246"/>
      <c r="N402" s="247"/>
      <c r="O402" s="247"/>
      <c r="P402" s="247"/>
      <c r="Q402" s="247"/>
      <c r="R402" s="247"/>
      <c r="S402" s="247"/>
      <c r="T402" s="248"/>
      <c r="AT402" s="249" t="s">
        <v>278</v>
      </c>
      <c r="AU402" s="249" t="s">
        <v>87</v>
      </c>
      <c r="AV402" s="14" t="s">
        <v>276</v>
      </c>
      <c r="AW402" s="14" t="s">
        <v>40</v>
      </c>
      <c r="AX402" s="14" t="s">
        <v>85</v>
      </c>
      <c r="AY402" s="249" t="s">
        <v>270</v>
      </c>
    </row>
    <row r="403" spans="2:65" s="1" customFormat="1" ht="16.5" customHeight="1">
      <c r="B403" s="41"/>
      <c r="C403" s="250" t="s">
        <v>679</v>
      </c>
      <c r="D403" s="250" t="s">
        <v>338</v>
      </c>
      <c r="E403" s="251" t="s">
        <v>680</v>
      </c>
      <c r="F403" s="252" t="s">
        <v>681</v>
      </c>
      <c r="G403" s="253" t="s">
        <v>155</v>
      </c>
      <c r="H403" s="254">
        <v>3</v>
      </c>
      <c r="I403" s="255"/>
      <c r="J403" s="256">
        <f>ROUND(I403*H403,2)</f>
        <v>0</v>
      </c>
      <c r="K403" s="252" t="s">
        <v>275</v>
      </c>
      <c r="L403" s="257"/>
      <c r="M403" s="258" t="s">
        <v>76</v>
      </c>
      <c r="N403" s="259" t="s">
        <v>48</v>
      </c>
      <c r="O403" s="42"/>
      <c r="P403" s="214">
        <f>O403*H403</f>
        <v>0</v>
      </c>
      <c r="Q403" s="214">
        <v>0.00065</v>
      </c>
      <c r="R403" s="214">
        <f>Q403*H403</f>
        <v>0.00195</v>
      </c>
      <c r="S403" s="214">
        <v>0</v>
      </c>
      <c r="T403" s="215">
        <f>S403*H403</f>
        <v>0</v>
      </c>
      <c r="AR403" s="24" t="s">
        <v>139</v>
      </c>
      <c r="AT403" s="24" t="s">
        <v>338</v>
      </c>
      <c r="AU403" s="24" t="s">
        <v>87</v>
      </c>
      <c r="AY403" s="24" t="s">
        <v>270</v>
      </c>
      <c r="BE403" s="216">
        <f>IF(N403="základní",J403,0)</f>
        <v>0</v>
      </c>
      <c r="BF403" s="216">
        <f>IF(N403="snížená",J403,0)</f>
        <v>0</v>
      </c>
      <c r="BG403" s="216">
        <f>IF(N403="zákl. přenesená",J403,0)</f>
        <v>0</v>
      </c>
      <c r="BH403" s="216">
        <f>IF(N403="sníž. přenesená",J403,0)</f>
        <v>0</v>
      </c>
      <c r="BI403" s="216">
        <f>IF(N403="nulová",J403,0)</f>
        <v>0</v>
      </c>
      <c r="BJ403" s="24" t="s">
        <v>85</v>
      </c>
      <c r="BK403" s="216">
        <f>ROUND(I403*H403,2)</f>
        <v>0</v>
      </c>
      <c r="BL403" s="24" t="s">
        <v>276</v>
      </c>
      <c r="BM403" s="24" t="s">
        <v>682</v>
      </c>
    </row>
    <row r="404" spans="2:51" s="13" customFormat="1" ht="13.5">
      <c r="B404" s="228"/>
      <c r="C404" s="229"/>
      <c r="D404" s="219" t="s">
        <v>278</v>
      </c>
      <c r="E404" s="230" t="s">
        <v>76</v>
      </c>
      <c r="F404" s="231" t="s">
        <v>159</v>
      </c>
      <c r="G404" s="229"/>
      <c r="H404" s="232">
        <v>3</v>
      </c>
      <c r="I404" s="233"/>
      <c r="J404" s="229"/>
      <c r="K404" s="229"/>
      <c r="L404" s="234"/>
      <c r="M404" s="235"/>
      <c r="N404" s="236"/>
      <c r="O404" s="236"/>
      <c r="P404" s="236"/>
      <c r="Q404" s="236"/>
      <c r="R404" s="236"/>
      <c r="S404" s="236"/>
      <c r="T404" s="237"/>
      <c r="AT404" s="238" t="s">
        <v>278</v>
      </c>
      <c r="AU404" s="238" t="s">
        <v>87</v>
      </c>
      <c r="AV404" s="13" t="s">
        <v>87</v>
      </c>
      <c r="AW404" s="13" t="s">
        <v>40</v>
      </c>
      <c r="AX404" s="13" t="s">
        <v>78</v>
      </c>
      <c r="AY404" s="238" t="s">
        <v>270</v>
      </c>
    </row>
    <row r="405" spans="2:51" s="14" customFormat="1" ht="13.5">
      <c r="B405" s="239"/>
      <c r="C405" s="240"/>
      <c r="D405" s="219" t="s">
        <v>278</v>
      </c>
      <c r="E405" s="241" t="s">
        <v>76</v>
      </c>
      <c r="F405" s="242" t="s">
        <v>281</v>
      </c>
      <c r="G405" s="240"/>
      <c r="H405" s="243">
        <v>3</v>
      </c>
      <c r="I405" s="244"/>
      <c r="J405" s="240"/>
      <c r="K405" s="240"/>
      <c r="L405" s="245"/>
      <c r="M405" s="246"/>
      <c r="N405" s="247"/>
      <c r="O405" s="247"/>
      <c r="P405" s="247"/>
      <c r="Q405" s="247"/>
      <c r="R405" s="247"/>
      <c r="S405" s="247"/>
      <c r="T405" s="248"/>
      <c r="AT405" s="249" t="s">
        <v>278</v>
      </c>
      <c r="AU405" s="249" t="s">
        <v>87</v>
      </c>
      <c r="AV405" s="14" t="s">
        <v>276</v>
      </c>
      <c r="AW405" s="14" t="s">
        <v>40</v>
      </c>
      <c r="AX405" s="14" t="s">
        <v>85</v>
      </c>
      <c r="AY405" s="249" t="s">
        <v>270</v>
      </c>
    </row>
    <row r="406" spans="2:65" s="1" customFormat="1" ht="25.5" customHeight="1">
      <c r="B406" s="41"/>
      <c r="C406" s="205" t="s">
        <v>683</v>
      </c>
      <c r="D406" s="205" t="s">
        <v>272</v>
      </c>
      <c r="E406" s="206" t="s">
        <v>684</v>
      </c>
      <c r="F406" s="207" t="s">
        <v>685</v>
      </c>
      <c r="G406" s="208" t="s">
        <v>155</v>
      </c>
      <c r="H406" s="209">
        <v>1</v>
      </c>
      <c r="I406" s="210"/>
      <c r="J406" s="211">
        <f>ROUND(I406*H406,2)</f>
        <v>0</v>
      </c>
      <c r="K406" s="207" t="s">
        <v>76</v>
      </c>
      <c r="L406" s="61"/>
      <c r="M406" s="212" t="s">
        <v>76</v>
      </c>
      <c r="N406" s="213" t="s">
        <v>48</v>
      </c>
      <c r="O406" s="42"/>
      <c r="P406" s="214">
        <f>O406*H406</f>
        <v>0</v>
      </c>
      <c r="Q406" s="214">
        <v>0</v>
      </c>
      <c r="R406" s="214">
        <f>Q406*H406</f>
        <v>0</v>
      </c>
      <c r="S406" s="214">
        <v>0</v>
      </c>
      <c r="T406" s="215">
        <f>S406*H406</f>
        <v>0</v>
      </c>
      <c r="AR406" s="24" t="s">
        <v>276</v>
      </c>
      <c r="AT406" s="24" t="s">
        <v>272</v>
      </c>
      <c r="AU406" s="24" t="s">
        <v>87</v>
      </c>
      <c r="AY406" s="24" t="s">
        <v>270</v>
      </c>
      <c r="BE406" s="216">
        <f>IF(N406="základní",J406,0)</f>
        <v>0</v>
      </c>
      <c r="BF406" s="216">
        <f>IF(N406="snížená",J406,0)</f>
        <v>0</v>
      </c>
      <c r="BG406" s="216">
        <f>IF(N406="zákl. přenesená",J406,0)</f>
        <v>0</v>
      </c>
      <c r="BH406" s="216">
        <f>IF(N406="sníž. přenesená",J406,0)</f>
        <v>0</v>
      </c>
      <c r="BI406" s="216">
        <f>IF(N406="nulová",J406,0)</f>
        <v>0</v>
      </c>
      <c r="BJ406" s="24" t="s">
        <v>85</v>
      </c>
      <c r="BK406" s="216">
        <f>ROUND(I406*H406,2)</f>
        <v>0</v>
      </c>
      <c r="BL406" s="24" t="s">
        <v>276</v>
      </c>
      <c r="BM406" s="24" t="s">
        <v>686</v>
      </c>
    </row>
    <row r="407" spans="2:51" s="12" customFormat="1" ht="13.5">
      <c r="B407" s="217"/>
      <c r="C407" s="218"/>
      <c r="D407" s="219" t="s">
        <v>278</v>
      </c>
      <c r="E407" s="220" t="s">
        <v>76</v>
      </c>
      <c r="F407" s="221" t="s">
        <v>362</v>
      </c>
      <c r="G407" s="218"/>
      <c r="H407" s="220" t="s">
        <v>76</v>
      </c>
      <c r="I407" s="222"/>
      <c r="J407" s="218"/>
      <c r="K407" s="218"/>
      <c r="L407" s="223"/>
      <c r="M407" s="224"/>
      <c r="N407" s="225"/>
      <c r="O407" s="225"/>
      <c r="P407" s="225"/>
      <c r="Q407" s="225"/>
      <c r="R407" s="225"/>
      <c r="S407" s="225"/>
      <c r="T407" s="226"/>
      <c r="AT407" s="227" t="s">
        <v>278</v>
      </c>
      <c r="AU407" s="227" t="s">
        <v>87</v>
      </c>
      <c r="AV407" s="12" t="s">
        <v>85</v>
      </c>
      <c r="AW407" s="12" t="s">
        <v>40</v>
      </c>
      <c r="AX407" s="12" t="s">
        <v>78</v>
      </c>
      <c r="AY407" s="227" t="s">
        <v>270</v>
      </c>
    </row>
    <row r="408" spans="2:51" s="13" customFormat="1" ht="13.5">
      <c r="B408" s="228"/>
      <c r="C408" s="229"/>
      <c r="D408" s="219" t="s">
        <v>278</v>
      </c>
      <c r="E408" s="230" t="s">
        <v>76</v>
      </c>
      <c r="F408" s="231" t="s">
        <v>85</v>
      </c>
      <c r="G408" s="229"/>
      <c r="H408" s="232">
        <v>1</v>
      </c>
      <c r="I408" s="233"/>
      <c r="J408" s="229"/>
      <c r="K408" s="229"/>
      <c r="L408" s="234"/>
      <c r="M408" s="235"/>
      <c r="N408" s="236"/>
      <c r="O408" s="236"/>
      <c r="P408" s="236"/>
      <c r="Q408" s="236"/>
      <c r="R408" s="236"/>
      <c r="S408" s="236"/>
      <c r="T408" s="237"/>
      <c r="AT408" s="238" t="s">
        <v>278</v>
      </c>
      <c r="AU408" s="238" t="s">
        <v>87</v>
      </c>
      <c r="AV408" s="13" t="s">
        <v>87</v>
      </c>
      <c r="AW408" s="13" t="s">
        <v>40</v>
      </c>
      <c r="AX408" s="13" t="s">
        <v>78</v>
      </c>
      <c r="AY408" s="238" t="s">
        <v>270</v>
      </c>
    </row>
    <row r="409" spans="2:51" s="14" customFormat="1" ht="13.5">
      <c r="B409" s="239"/>
      <c r="C409" s="240"/>
      <c r="D409" s="219" t="s">
        <v>278</v>
      </c>
      <c r="E409" s="241" t="s">
        <v>76</v>
      </c>
      <c r="F409" s="242" t="s">
        <v>281</v>
      </c>
      <c r="G409" s="240"/>
      <c r="H409" s="243">
        <v>1</v>
      </c>
      <c r="I409" s="244"/>
      <c r="J409" s="240"/>
      <c r="K409" s="240"/>
      <c r="L409" s="245"/>
      <c r="M409" s="246"/>
      <c r="N409" s="247"/>
      <c r="O409" s="247"/>
      <c r="P409" s="247"/>
      <c r="Q409" s="247"/>
      <c r="R409" s="247"/>
      <c r="S409" s="247"/>
      <c r="T409" s="248"/>
      <c r="AT409" s="249" t="s">
        <v>278</v>
      </c>
      <c r="AU409" s="249" t="s">
        <v>87</v>
      </c>
      <c r="AV409" s="14" t="s">
        <v>276</v>
      </c>
      <c r="AW409" s="14" t="s">
        <v>40</v>
      </c>
      <c r="AX409" s="14" t="s">
        <v>85</v>
      </c>
      <c r="AY409" s="249" t="s">
        <v>270</v>
      </c>
    </row>
    <row r="410" spans="2:65" s="1" customFormat="1" ht="51" customHeight="1">
      <c r="B410" s="41"/>
      <c r="C410" s="205" t="s">
        <v>687</v>
      </c>
      <c r="D410" s="205" t="s">
        <v>272</v>
      </c>
      <c r="E410" s="206" t="s">
        <v>688</v>
      </c>
      <c r="F410" s="207" t="s">
        <v>689</v>
      </c>
      <c r="G410" s="208" t="s">
        <v>155</v>
      </c>
      <c r="H410" s="209">
        <v>8</v>
      </c>
      <c r="I410" s="210"/>
      <c r="J410" s="211">
        <f>ROUND(I410*H410,2)</f>
        <v>0</v>
      </c>
      <c r="K410" s="207" t="s">
        <v>76</v>
      </c>
      <c r="L410" s="61"/>
      <c r="M410" s="212" t="s">
        <v>76</v>
      </c>
      <c r="N410" s="213" t="s">
        <v>48</v>
      </c>
      <c r="O410" s="42"/>
      <c r="P410" s="214">
        <f>O410*H410</f>
        <v>0</v>
      </c>
      <c r="Q410" s="214">
        <v>0</v>
      </c>
      <c r="R410" s="214">
        <f>Q410*H410</f>
        <v>0</v>
      </c>
      <c r="S410" s="214">
        <v>0</v>
      </c>
      <c r="T410" s="215">
        <f>S410*H410</f>
        <v>0</v>
      </c>
      <c r="AR410" s="24" t="s">
        <v>276</v>
      </c>
      <c r="AT410" s="24" t="s">
        <v>272</v>
      </c>
      <c r="AU410" s="24" t="s">
        <v>87</v>
      </c>
      <c r="AY410" s="24" t="s">
        <v>270</v>
      </c>
      <c r="BE410" s="216">
        <f>IF(N410="základní",J410,0)</f>
        <v>0</v>
      </c>
      <c r="BF410" s="216">
        <f>IF(N410="snížená",J410,0)</f>
        <v>0</v>
      </c>
      <c r="BG410" s="216">
        <f>IF(N410="zákl. přenesená",J410,0)</f>
        <v>0</v>
      </c>
      <c r="BH410" s="216">
        <f>IF(N410="sníž. přenesená",J410,0)</f>
        <v>0</v>
      </c>
      <c r="BI410" s="216">
        <f>IF(N410="nulová",J410,0)</f>
        <v>0</v>
      </c>
      <c r="BJ410" s="24" t="s">
        <v>85</v>
      </c>
      <c r="BK410" s="216">
        <f>ROUND(I410*H410,2)</f>
        <v>0</v>
      </c>
      <c r="BL410" s="24" t="s">
        <v>276</v>
      </c>
      <c r="BM410" s="24" t="s">
        <v>690</v>
      </c>
    </row>
    <row r="411" spans="2:51" s="12" customFormat="1" ht="13.5">
      <c r="B411" s="217"/>
      <c r="C411" s="218"/>
      <c r="D411" s="219" t="s">
        <v>278</v>
      </c>
      <c r="E411" s="220" t="s">
        <v>76</v>
      </c>
      <c r="F411" s="221" t="s">
        <v>362</v>
      </c>
      <c r="G411" s="218"/>
      <c r="H411" s="220" t="s">
        <v>76</v>
      </c>
      <c r="I411" s="222"/>
      <c r="J411" s="218"/>
      <c r="K411" s="218"/>
      <c r="L411" s="223"/>
      <c r="M411" s="224"/>
      <c r="N411" s="225"/>
      <c r="O411" s="225"/>
      <c r="P411" s="225"/>
      <c r="Q411" s="225"/>
      <c r="R411" s="225"/>
      <c r="S411" s="225"/>
      <c r="T411" s="226"/>
      <c r="AT411" s="227" t="s">
        <v>278</v>
      </c>
      <c r="AU411" s="227" t="s">
        <v>87</v>
      </c>
      <c r="AV411" s="12" t="s">
        <v>85</v>
      </c>
      <c r="AW411" s="12" t="s">
        <v>40</v>
      </c>
      <c r="AX411" s="12" t="s">
        <v>78</v>
      </c>
      <c r="AY411" s="227" t="s">
        <v>270</v>
      </c>
    </row>
    <row r="412" spans="2:51" s="13" customFormat="1" ht="13.5">
      <c r="B412" s="228"/>
      <c r="C412" s="229"/>
      <c r="D412" s="219" t="s">
        <v>278</v>
      </c>
      <c r="E412" s="230" t="s">
        <v>76</v>
      </c>
      <c r="F412" s="231" t="s">
        <v>139</v>
      </c>
      <c r="G412" s="229"/>
      <c r="H412" s="232">
        <v>8</v>
      </c>
      <c r="I412" s="233"/>
      <c r="J412" s="229"/>
      <c r="K412" s="229"/>
      <c r="L412" s="234"/>
      <c r="M412" s="235"/>
      <c r="N412" s="236"/>
      <c r="O412" s="236"/>
      <c r="P412" s="236"/>
      <c r="Q412" s="236"/>
      <c r="R412" s="236"/>
      <c r="S412" s="236"/>
      <c r="T412" s="237"/>
      <c r="AT412" s="238" t="s">
        <v>278</v>
      </c>
      <c r="AU412" s="238" t="s">
        <v>87</v>
      </c>
      <c r="AV412" s="13" t="s">
        <v>87</v>
      </c>
      <c r="AW412" s="13" t="s">
        <v>40</v>
      </c>
      <c r="AX412" s="13" t="s">
        <v>78</v>
      </c>
      <c r="AY412" s="238" t="s">
        <v>270</v>
      </c>
    </row>
    <row r="413" spans="2:51" s="14" customFormat="1" ht="13.5">
      <c r="B413" s="239"/>
      <c r="C413" s="240"/>
      <c r="D413" s="219" t="s">
        <v>278</v>
      </c>
      <c r="E413" s="241" t="s">
        <v>76</v>
      </c>
      <c r="F413" s="242" t="s">
        <v>281</v>
      </c>
      <c r="G413" s="240"/>
      <c r="H413" s="243">
        <v>8</v>
      </c>
      <c r="I413" s="244"/>
      <c r="J413" s="240"/>
      <c r="K413" s="240"/>
      <c r="L413" s="245"/>
      <c r="M413" s="246"/>
      <c r="N413" s="247"/>
      <c r="O413" s="247"/>
      <c r="P413" s="247"/>
      <c r="Q413" s="247"/>
      <c r="R413" s="247"/>
      <c r="S413" s="247"/>
      <c r="T413" s="248"/>
      <c r="AT413" s="249" t="s">
        <v>278</v>
      </c>
      <c r="AU413" s="249" t="s">
        <v>87</v>
      </c>
      <c r="AV413" s="14" t="s">
        <v>276</v>
      </c>
      <c r="AW413" s="14" t="s">
        <v>40</v>
      </c>
      <c r="AX413" s="14" t="s">
        <v>85</v>
      </c>
      <c r="AY413" s="249" t="s">
        <v>270</v>
      </c>
    </row>
    <row r="414" spans="2:63" s="11" customFormat="1" ht="29.85" customHeight="1">
      <c r="B414" s="189"/>
      <c r="C414" s="190"/>
      <c r="D414" s="191" t="s">
        <v>77</v>
      </c>
      <c r="E414" s="203" t="s">
        <v>309</v>
      </c>
      <c r="F414" s="203" t="s">
        <v>691</v>
      </c>
      <c r="G414" s="190"/>
      <c r="H414" s="190"/>
      <c r="I414" s="193"/>
      <c r="J414" s="204">
        <f>BK414</f>
        <v>0</v>
      </c>
      <c r="K414" s="190"/>
      <c r="L414" s="195"/>
      <c r="M414" s="196"/>
      <c r="N414" s="197"/>
      <c r="O414" s="197"/>
      <c r="P414" s="198">
        <f>P415+SUM(P416:P517)+P560</f>
        <v>0</v>
      </c>
      <c r="Q414" s="197"/>
      <c r="R414" s="198">
        <f>R415+SUM(R416:R517)+R560</f>
        <v>113.39339100000002</v>
      </c>
      <c r="S414" s="197"/>
      <c r="T414" s="199">
        <f>T415+SUM(T416:T517)+T560</f>
        <v>558.5548750000002</v>
      </c>
      <c r="AR414" s="200" t="s">
        <v>85</v>
      </c>
      <c r="AT414" s="201" t="s">
        <v>77</v>
      </c>
      <c r="AU414" s="201" t="s">
        <v>85</v>
      </c>
      <c r="AY414" s="200" t="s">
        <v>270</v>
      </c>
      <c r="BK414" s="202">
        <f>BK415+SUM(BK416:BK517)+BK560</f>
        <v>0</v>
      </c>
    </row>
    <row r="415" spans="2:65" s="1" customFormat="1" ht="25.5" customHeight="1">
      <c r="B415" s="41"/>
      <c r="C415" s="205" t="s">
        <v>692</v>
      </c>
      <c r="D415" s="205" t="s">
        <v>272</v>
      </c>
      <c r="E415" s="206" t="s">
        <v>693</v>
      </c>
      <c r="F415" s="207" t="s">
        <v>694</v>
      </c>
      <c r="G415" s="208" t="s">
        <v>155</v>
      </c>
      <c r="H415" s="209">
        <v>2</v>
      </c>
      <c r="I415" s="210"/>
      <c r="J415" s="211">
        <f>ROUND(I415*H415,2)</f>
        <v>0</v>
      </c>
      <c r="K415" s="207" t="s">
        <v>275</v>
      </c>
      <c r="L415" s="61"/>
      <c r="M415" s="212" t="s">
        <v>76</v>
      </c>
      <c r="N415" s="213" t="s">
        <v>48</v>
      </c>
      <c r="O415" s="42"/>
      <c r="P415" s="214">
        <f>O415*H415</f>
        <v>0</v>
      </c>
      <c r="Q415" s="214">
        <v>0.0007</v>
      </c>
      <c r="R415" s="214">
        <f>Q415*H415</f>
        <v>0.0014</v>
      </c>
      <c r="S415" s="214">
        <v>0</v>
      </c>
      <c r="T415" s="215">
        <f>S415*H415</f>
        <v>0</v>
      </c>
      <c r="AR415" s="24" t="s">
        <v>276</v>
      </c>
      <c r="AT415" s="24" t="s">
        <v>272</v>
      </c>
      <c r="AU415" s="24" t="s">
        <v>87</v>
      </c>
      <c r="AY415" s="24" t="s">
        <v>270</v>
      </c>
      <c r="BE415" s="216">
        <f>IF(N415="základní",J415,0)</f>
        <v>0</v>
      </c>
      <c r="BF415" s="216">
        <f>IF(N415="snížená",J415,0)</f>
        <v>0</v>
      </c>
      <c r="BG415" s="216">
        <f>IF(N415="zákl. přenesená",J415,0)</f>
        <v>0</v>
      </c>
      <c r="BH415" s="216">
        <f>IF(N415="sníž. přenesená",J415,0)</f>
        <v>0</v>
      </c>
      <c r="BI415" s="216">
        <f>IF(N415="nulová",J415,0)</f>
        <v>0</v>
      </c>
      <c r="BJ415" s="24" t="s">
        <v>85</v>
      </c>
      <c r="BK415" s="216">
        <f>ROUND(I415*H415,2)</f>
        <v>0</v>
      </c>
      <c r="BL415" s="24" t="s">
        <v>276</v>
      </c>
      <c r="BM415" s="24" t="s">
        <v>695</v>
      </c>
    </row>
    <row r="416" spans="2:51" s="12" customFormat="1" ht="13.5">
      <c r="B416" s="217"/>
      <c r="C416" s="218"/>
      <c r="D416" s="219" t="s">
        <v>278</v>
      </c>
      <c r="E416" s="220" t="s">
        <v>76</v>
      </c>
      <c r="F416" s="221" t="s">
        <v>362</v>
      </c>
      <c r="G416" s="218"/>
      <c r="H416" s="220" t="s">
        <v>76</v>
      </c>
      <c r="I416" s="222"/>
      <c r="J416" s="218"/>
      <c r="K416" s="218"/>
      <c r="L416" s="223"/>
      <c r="M416" s="224"/>
      <c r="N416" s="225"/>
      <c r="O416" s="225"/>
      <c r="P416" s="225"/>
      <c r="Q416" s="225"/>
      <c r="R416" s="225"/>
      <c r="S416" s="225"/>
      <c r="T416" s="226"/>
      <c r="AT416" s="227" t="s">
        <v>278</v>
      </c>
      <c r="AU416" s="227" t="s">
        <v>87</v>
      </c>
      <c r="AV416" s="12" t="s">
        <v>85</v>
      </c>
      <c r="AW416" s="12" t="s">
        <v>40</v>
      </c>
      <c r="AX416" s="12" t="s">
        <v>78</v>
      </c>
      <c r="AY416" s="227" t="s">
        <v>270</v>
      </c>
    </row>
    <row r="417" spans="2:51" s="13" customFormat="1" ht="13.5">
      <c r="B417" s="228"/>
      <c r="C417" s="229"/>
      <c r="D417" s="219" t="s">
        <v>278</v>
      </c>
      <c r="E417" s="230" t="s">
        <v>76</v>
      </c>
      <c r="F417" s="231" t="s">
        <v>87</v>
      </c>
      <c r="G417" s="229"/>
      <c r="H417" s="232">
        <v>2</v>
      </c>
      <c r="I417" s="233"/>
      <c r="J417" s="229"/>
      <c r="K417" s="229"/>
      <c r="L417" s="234"/>
      <c r="M417" s="235"/>
      <c r="N417" s="236"/>
      <c r="O417" s="236"/>
      <c r="P417" s="236"/>
      <c r="Q417" s="236"/>
      <c r="R417" s="236"/>
      <c r="S417" s="236"/>
      <c r="T417" s="237"/>
      <c r="AT417" s="238" t="s">
        <v>278</v>
      </c>
      <c r="AU417" s="238" t="s">
        <v>87</v>
      </c>
      <c r="AV417" s="13" t="s">
        <v>87</v>
      </c>
      <c r="AW417" s="13" t="s">
        <v>40</v>
      </c>
      <c r="AX417" s="13" t="s">
        <v>78</v>
      </c>
      <c r="AY417" s="238" t="s">
        <v>270</v>
      </c>
    </row>
    <row r="418" spans="2:51" s="14" customFormat="1" ht="13.5">
      <c r="B418" s="239"/>
      <c r="C418" s="240"/>
      <c r="D418" s="219" t="s">
        <v>278</v>
      </c>
      <c r="E418" s="241" t="s">
        <v>76</v>
      </c>
      <c r="F418" s="242" t="s">
        <v>281</v>
      </c>
      <c r="G418" s="240"/>
      <c r="H418" s="243">
        <v>2</v>
      </c>
      <c r="I418" s="244"/>
      <c r="J418" s="240"/>
      <c r="K418" s="240"/>
      <c r="L418" s="245"/>
      <c r="M418" s="246"/>
      <c r="N418" s="247"/>
      <c r="O418" s="247"/>
      <c r="P418" s="247"/>
      <c r="Q418" s="247"/>
      <c r="R418" s="247"/>
      <c r="S418" s="247"/>
      <c r="T418" s="248"/>
      <c r="AT418" s="249" t="s">
        <v>278</v>
      </c>
      <c r="AU418" s="249" t="s">
        <v>87</v>
      </c>
      <c r="AV418" s="14" t="s">
        <v>276</v>
      </c>
      <c r="AW418" s="14" t="s">
        <v>40</v>
      </c>
      <c r="AX418" s="14" t="s">
        <v>85</v>
      </c>
      <c r="AY418" s="249" t="s">
        <v>270</v>
      </c>
    </row>
    <row r="419" spans="2:65" s="1" customFormat="1" ht="16.5" customHeight="1">
      <c r="B419" s="41"/>
      <c r="C419" s="250" t="s">
        <v>696</v>
      </c>
      <c r="D419" s="250" t="s">
        <v>338</v>
      </c>
      <c r="E419" s="251" t="s">
        <v>697</v>
      </c>
      <c r="F419" s="252" t="s">
        <v>698</v>
      </c>
      <c r="G419" s="253" t="s">
        <v>155</v>
      </c>
      <c r="H419" s="254">
        <v>2</v>
      </c>
      <c r="I419" s="255"/>
      <c r="J419" s="256">
        <f>ROUND(I419*H419,2)</f>
        <v>0</v>
      </c>
      <c r="K419" s="252" t="s">
        <v>275</v>
      </c>
      <c r="L419" s="257"/>
      <c r="M419" s="258" t="s">
        <v>76</v>
      </c>
      <c r="N419" s="259" t="s">
        <v>48</v>
      </c>
      <c r="O419" s="42"/>
      <c r="P419" s="214">
        <f>O419*H419</f>
        <v>0</v>
      </c>
      <c r="Q419" s="214">
        <v>0.003</v>
      </c>
      <c r="R419" s="214">
        <f>Q419*H419</f>
        <v>0.006</v>
      </c>
      <c r="S419" s="214">
        <v>0</v>
      </c>
      <c r="T419" s="215">
        <f>S419*H419</f>
        <v>0</v>
      </c>
      <c r="AR419" s="24" t="s">
        <v>139</v>
      </c>
      <c r="AT419" s="24" t="s">
        <v>338</v>
      </c>
      <c r="AU419" s="24" t="s">
        <v>87</v>
      </c>
      <c r="AY419" s="24" t="s">
        <v>270</v>
      </c>
      <c r="BE419" s="216">
        <f>IF(N419="základní",J419,0)</f>
        <v>0</v>
      </c>
      <c r="BF419" s="216">
        <f>IF(N419="snížená",J419,0)</f>
        <v>0</v>
      </c>
      <c r="BG419" s="216">
        <f>IF(N419="zákl. přenesená",J419,0)</f>
        <v>0</v>
      </c>
      <c r="BH419" s="216">
        <f>IF(N419="sníž. přenesená",J419,0)</f>
        <v>0</v>
      </c>
      <c r="BI419" s="216">
        <f>IF(N419="nulová",J419,0)</f>
        <v>0</v>
      </c>
      <c r="BJ419" s="24" t="s">
        <v>85</v>
      </c>
      <c r="BK419" s="216">
        <f>ROUND(I419*H419,2)</f>
        <v>0</v>
      </c>
      <c r="BL419" s="24" t="s">
        <v>276</v>
      </c>
      <c r="BM419" s="24" t="s">
        <v>699</v>
      </c>
    </row>
    <row r="420" spans="2:51" s="12" customFormat="1" ht="13.5">
      <c r="B420" s="217"/>
      <c r="C420" s="218"/>
      <c r="D420" s="219" t="s">
        <v>278</v>
      </c>
      <c r="E420" s="220" t="s">
        <v>76</v>
      </c>
      <c r="F420" s="221" t="s">
        <v>362</v>
      </c>
      <c r="G420" s="218"/>
      <c r="H420" s="220" t="s">
        <v>76</v>
      </c>
      <c r="I420" s="222"/>
      <c r="J420" s="218"/>
      <c r="K420" s="218"/>
      <c r="L420" s="223"/>
      <c r="M420" s="224"/>
      <c r="N420" s="225"/>
      <c r="O420" s="225"/>
      <c r="P420" s="225"/>
      <c r="Q420" s="225"/>
      <c r="R420" s="225"/>
      <c r="S420" s="225"/>
      <c r="T420" s="226"/>
      <c r="AT420" s="227" t="s">
        <v>278</v>
      </c>
      <c r="AU420" s="227" t="s">
        <v>87</v>
      </c>
      <c r="AV420" s="12" t="s">
        <v>85</v>
      </c>
      <c r="AW420" s="12" t="s">
        <v>40</v>
      </c>
      <c r="AX420" s="12" t="s">
        <v>78</v>
      </c>
      <c r="AY420" s="227" t="s">
        <v>270</v>
      </c>
    </row>
    <row r="421" spans="2:51" s="13" customFormat="1" ht="13.5">
      <c r="B421" s="228"/>
      <c r="C421" s="229"/>
      <c r="D421" s="219" t="s">
        <v>278</v>
      </c>
      <c r="E421" s="230" t="s">
        <v>76</v>
      </c>
      <c r="F421" s="231" t="s">
        <v>87</v>
      </c>
      <c r="G421" s="229"/>
      <c r="H421" s="232">
        <v>2</v>
      </c>
      <c r="I421" s="233"/>
      <c r="J421" s="229"/>
      <c r="K421" s="229"/>
      <c r="L421" s="234"/>
      <c r="M421" s="235"/>
      <c r="N421" s="236"/>
      <c r="O421" s="236"/>
      <c r="P421" s="236"/>
      <c r="Q421" s="236"/>
      <c r="R421" s="236"/>
      <c r="S421" s="236"/>
      <c r="T421" s="237"/>
      <c r="AT421" s="238" t="s">
        <v>278</v>
      </c>
      <c r="AU421" s="238" t="s">
        <v>87</v>
      </c>
      <c r="AV421" s="13" t="s">
        <v>87</v>
      </c>
      <c r="AW421" s="13" t="s">
        <v>40</v>
      </c>
      <c r="AX421" s="13" t="s">
        <v>78</v>
      </c>
      <c r="AY421" s="238" t="s">
        <v>270</v>
      </c>
    </row>
    <row r="422" spans="2:51" s="14" customFormat="1" ht="13.5">
      <c r="B422" s="239"/>
      <c r="C422" s="240"/>
      <c r="D422" s="219" t="s">
        <v>278</v>
      </c>
      <c r="E422" s="241" t="s">
        <v>76</v>
      </c>
      <c r="F422" s="242" t="s">
        <v>281</v>
      </c>
      <c r="G422" s="240"/>
      <c r="H422" s="243">
        <v>2</v>
      </c>
      <c r="I422" s="244"/>
      <c r="J422" s="240"/>
      <c r="K422" s="240"/>
      <c r="L422" s="245"/>
      <c r="M422" s="246"/>
      <c r="N422" s="247"/>
      <c r="O422" s="247"/>
      <c r="P422" s="247"/>
      <c r="Q422" s="247"/>
      <c r="R422" s="247"/>
      <c r="S422" s="247"/>
      <c r="T422" s="248"/>
      <c r="AT422" s="249" t="s">
        <v>278</v>
      </c>
      <c r="AU422" s="249" t="s">
        <v>87</v>
      </c>
      <c r="AV422" s="14" t="s">
        <v>276</v>
      </c>
      <c r="AW422" s="14" t="s">
        <v>40</v>
      </c>
      <c r="AX422" s="14" t="s">
        <v>85</v>
      </c>
      <c r="AY422" s="249" t="s">
        <v>270</v>
      </c>
    </row>
    <row r="423" spans="2:65" s="1" customFormat="1" ht="16.5" customHeight="1">
      <c r="B423" s="41"/>
      <c r="C423" s="205" t="s">
        <v>700</v>
      </c>
      <c r="D423" s="205" t="s">
        <v>272</v>
      </c>
      <c r="E423" s="206" t="s">
        <v>701</v>
      </c>
      <c r="F423" s="207" t="s">
        <v>702</v>
      </c>
      <c r="G423" s="208" t="s">
        <v>155</v>
      </c>
      <c r="H423" s="209">
        <v>1</v>
      </c>
      <c r="I423" s="210"/>
      <c r="J423" s="211">
        <f>ROUND(I423*H423,2)</f>
        <v>0</v>
      </c>
      <c r="K423" s="207" t="s">
        <v>275</v>
      </c>
      <c r="L423" s="61"/>
      <c r="M423" s="212" t="s">
        <v>76</v>
      </c>
      <c r="N423" s="213" t="s">
        <v>48</v>
      </c>
      <c r="O423" s="42"/>
      <c r="P423" s="214">
        <f>O423*H423</f>
        <v>0</v>
      </c>
      <c r="Q423" s="214">
        <v>0</v>
      </c>
      <c r="R423" s="214">
        <f>Q423*H423</f>
        <v>0</v>
      </c>
      <c r="S423" s="214">
        <v>0</v>
      </c>
      <c r="T423" s="215">
        <f>S423*H423</f>
        <v>0</v>
      </c>
      <c r="AR423" s="24" t="s">
        <v>276</v>
      </c>
      <c r="AT423" s="24" t="s">
        <v>272</v>
      </c>
      <c r="AU423" s="24" t="s">
        <v>87</v>
      </c>
      <c r="AY423" s="24" t="s">
        <v>270</v>
      </c>
      <c r="BE423" s="216">
        <f>IF(N423="základní",J423,0)</f>
        <v>0</v>
      </c>
      <c r="BF423" s="216">
        <f>IF(N423="snížená",J423,0)</f>
        <v>0</v>
      </c>
      <c r="BG423" s="216">
        <f>IF(N423="zákl. přenesená",J423,0)</f>
        <v>0</v>
      </c>
      <c r="BH423" s="216">
        <f>IF(N423="sníž. přenesená",J423,0)</f>
        <v>0</v>
      </c>
      <c r="BI423" s="216">
        <f>IF(N423="nulová",J423,0)</f>
        <v>0</v>
      </c>
      <c r="BJ423" s="24" t="s">
        <v>85</v>
      </c>
      <c r="BK423" s="216">
        <f>ROUND(I423*H423,2)</f>
        <v>0</v>
      </c>
      <c r="BL423" s="24" t="s">
        <v>276</v>
      </c>
      <c r="BM423" s="24" t="s">
        <v>703</v>
      </c>
    </row>
    <row r="424" spans="2:51" s="12" customFormat="1" ht="13.5">
      <c r="B424" s="217"/>
      <c r="C424" s="218"/>
      <c r="D424" s="219" t="s">
        <v>278</v>
      </c>
      <c r="E424" s="220" t="s">
        <v>76</v>
      </c>
      <c r="F424" s="221" t="s">
        <v>362</v>
      </c>
      <c r="G424" s="218"/>
      <c r="H424" s="220" t="s">
        <v>76</v>
      </c>
      <c r="I424" s="222"/>
      <c r="J424" s="218"/>
      <c r="K424" s="218"/>
      <c r="L424" s="223"/>
      <c r="M424" s="224"/>
      <c r="N424" s="225"/>
      <c r="O424" s="225"/>
      <c r="P424" s="225"/>
      <c r="Q424" s="225"/>
      <c r="R424" s="225"/>
      <c r="S424" s="225"/>
      <c r="T424" s="226"/>
      <c r="AT424" s="227" t="s">
        <v>278</v>
      </c>
      <c r="AU424" s="227" t="s">
        <v>87</v>
      </c>
      <c r="AV424" s="12" t="s">
        <v>85</v>
      </c>
      <c r="AW424" s="12" t="s">
        <v>40</v>
      </c>
      <c r="AX424" s="12" t="s">
        <v>78</v>
      </c>
      <c r="AY424" s="227" t="s">
        <v>270</v>
      </c>
    </row>
    <row r="425" spans="2:51" s="13" customFormat="1" ht="13.5">
      <c r="B425" s="228"/>
      <c r="C425" s="229"/>
      <c r="D425" s="219" t="s">
        <v>278</v>
      </c>
      <c r="E425" s="230" t="s">
        <v>185</v>
      </c>
      <c r="F425" s="231" t="s">
        <v>85</v>
      </c>
      <c r="G425" s="229"/>
      <c r="H425" s="232">
        <v>1</v>
      </c>
      <c r="I425" s="233"/>
      <c r="J425" s="229"/>
      <c r="K425" s="229"/>
      <c r="L425" s="234"/>
      <c r="M425" s="235"/>
      <c r="N425" s="236"/>
      <c r="O425" s="236"/>
      <c r="P425" s="236"/>
      <c r="Q425" s="236"/>
      <c r="R425" s="236"/>
      <c r="S425" s="236"/>
      <c r="T425" s="237"/>
      <c r="AT425" s="238" t="s">
        <v>278</v>
      </c>
      <c r="AU425" s="238" t="s">
        <v>87</v>
      </c>
      <c r="AV425" s="13" t="s">
        <v>87</v>
      </c>
      <c r="AW425" s="13" t="s">
        <v>40</v>
      </c>
      <c r="AX425" s="13" t="s">
        <v>78</v>
      </c>
      <c r="AY425" s="238" t="s">
        <v>270</v>
      </c>
    </row>
    <row r="426" spans="2:51" s="14" customFormat="1" ht="13.5">
      <c r="B426" s="239"/>
      <c r="C426" s="240"/>
      <c r="D426" s="219" t="s">
        <v>278</v>
      </c>
      <c r="E426" s="241" t="s">
        <v>76</v>
      </c>
      <c r="F426" s="242" t="s">
        <v>281</v>
      </c>
      <c r="G426" s="240"/>
      <c r="H426" s="243">
        <v>1</v>
      </c>
      <c r="I426" s="244"/>
      <c r="J426" s="240"/>
      <c r="K426" s="240"/>
      <c r="L426" s="245"/>
      <c r="M426" s="246"/>
      <c r="N426" s="247"/>
      <c r="O426" s="247"/>
      <c r="P426" s="247"/>
      <c r="Q426" s="247"/>
      <c r="R426" s="247"/>
      <c r="S426" s="247"/>
      <c r="T426" s="248"/>
      <c r="AT426" s="249" t="s">
        <v>278</v>
      </c>
      <c r="AU426" s="249" t="s">
        <v>87</v>
      </c>
      <c r="AV426" s="14" t="s">
        <v>276</v>
      </c>
      <c r="AW426" s="14" t="s">
        <v>40</v>
      </c>
      <c r="AX426" s="14" t="s">
        <v>85</v>
      </c>
      <c r="AY426" s="249" t="s">
        <v>270</v>
      </c>
    </row>
    <row r="427" spans="2:65" s="1" customFormat="1" ht="16.5" customHeight="1">
      <c r="B427" s="41"/>
      <c r="C427" s="250" t="s">
        <v>704</v>
      </c>
      <c r="D427" s="250" t="s">
        <v>338</v>
      </c>
      <c r="E427" s="251" t="s">
        <v>705</v>
      </c>
      <c r="F427" s="252" t="s">
        <v>706</v>
      </c>
      <c r="G427" s="253" t="s">
        <v>155</v>
      </c>
      <c r="H427" s="254">
        <v>1</v>
      </c>
      <c r="I427" s="255"/>
      <c r="J427" s="256">
        <f>ROUND(I427*H427,2)</f>
        <v>0</v>
      </c>
      <c r="K427" s="252" t="s">
        <v>76</v>
      </c>
      <c r="L427" s="257"/>
      <c r="M427" s="258" t="s">
        <v>76</v>
      </c>
      <c r="N427" s="259" t="s">
        <v>48</v>
      </c>
      <c r="O427" s="42"/>
      <c r="P427" s="214">
        <f>O427*H427</f>
        <v>0</v>
      </c>
      <c r="Q427" s="214">
        <v>0.009</v>
      </c>
      <c r="R427" s="214">
        <f>Q427*H427</f>
        <v>0.009</v>
      </c>
      <c r="S427" s="214">
        <v>0</v>
      </c>
      <c r="T427" s="215">
        <f>S427*H427</f>
        <v>0</v>
      </c>
      <c r="AR427" s="24" t="s">
        <v>139</v>
      </c>
      <c r="AT427" s="24" t="s">
        <v>338</v>
      </c>
      <c r="AU427" s="24" t="s">
        <v>87</v>
      </c>
      <c r="AY427" s="24" t="s">
        <v>270</v>
      </c>
      <c r="BE427" s="216">
        <f>IF(N427="základní",J427,0)</f>
        <v>0</v>
      </c>
      <c r="BF427" s="216">
        <f>IF(N427="snížená",J427,0)</f>
        <v>0</v>
      </c>
      <c r="BG427" s="216">
        <f>IF(N427="zákl. přenesená",J427,0)</f>
        <v>0</v>
      </c>
      <c r="BH427" s="216">
        <f>IF(N427="sníž. přenesená",J427,0)</f>
        <v>0</v>
      </c>
      <c r="BI427" s="216">
        <f>IF(N427="nulová",J427,0)</f>
        <v>0</v>
      </c>
      <c r="BJ427" s="24" t="s">
        <v>85</v>
      </c>
      <c r="BK427" s="216">
        <f>ROUND(I427*H427,2)</f>
        <v>0</v>
      </c>
      <c r="BL427" s="24" t="s">
        <v>276</v>
      </c>
      <c r="BM427" s="24" t="s">
        <v>707</v>
      </c>
    </row>
    <row r="428" spans="2:51" s="13" customFormat="1" ht="13.5">
      <c r="B428" s="228"/>
      <c r="C428" s="229"/>
      <c r="D428" s="219" t="s">
        <v>278</v>
      </c>
      <c r="E428" s="230" t="s">
        <v>76</v>
      </c>
      <c r="F428" s="231" t="s">
        <v>185</v>
      </c>
      <c r="G428" s="229"/>
      <c r="H428" s="232">
        <v>1</v>
      </c>
      <c r="I428" s="233"/>
      <c r="J428" s="229"/>
      <c r="K428" s="229"/>
      <c r="L428" s="234"/>
      <c r="M428" s="235"/>
      <c r="N428" s="236"/>
      <c r="O428" s="236"/>
      <c r="P428" s="236"/>
      <c r="Q428" s="236"/>
      <c r="R428" s="236"/>
      <c r="S428" s="236"/>
      <c r="T428" s="237"/>
      <c r="AT428" s="238" t="s">
        <v>278</v>
      </c>
      <c r="AU428" s="238" t="s">
        <v>87</v>
      </c>
      <c r="AV428" s="13" t="s">
        <v>87</v>
      </c>
      <c r="AW428" s="13" t="s">
        <v>40</v>
      </c>
      <c r="AX428" s="13" t="s">
        <v>78</v>
      </c>
      <c r="AY428" s="238" t="s">
        <v>270</v>
      </c>
    </row>
    <row r="429" spans="2:51" s="14" customFormat="1" ht="13.5">
      <c r="B429" s="239"/>
      <c r="C429" s="240"/>
      <c r="D429" s="219" t="s">
        <v>278</v>
      </c>
      <c r="E429" s="241" t="s">
        <v>76</v>
      </c>
      <c r="F429" s="242" t="s">
        <v>281</v>
      </c>
      <c r="G429" s="240"/>
      <c r="H429" s="243">
        <v>1</v>
      </c>
      <c r="I429" s="244"/>
      <c r="J429" s="240"/>
      <c r="K429" s="240"/>
      <c r="L429" s="245"/>
      <c r="M429" s="246"/>
      <c r="N429" s="247"/>
      <c r="O429" s="247"/>
      <c r="P429" s="247"/>
      <c r="Q429" s="247"/>
      <c r="R429" s="247"/>
      <c r="S429" s="247"/>
      <c r="T429" s="248"/>
      <c r="AT429" s="249" t="s">
        <v>278</v>
      </c>
      <c r="AU429" s="249" t="s">
        <v>87</v>
      </c>
      <c r="AV429" s="14" t="s">
        <v>276</v>
      </c>
      <c r="AW429" s="14" t="s">
        <v>40</v>
      </c>
      <c r="AX429" s="14" t="s">
        <v>85</v>
      </c>
      <c r="AY429" s="249" t="s">
        <v>270</v>
      </c>
    </row>
    <row r="430" spans="2:65" s="1" customFormat="1" ht="16.5" customHeight="1">
      <c r="B430" s="41"/>
      <c r="C430" s="205" t="s">
        <v>708</v>
      </c>
      <c r="D430" s="205" t="s">
        <v>272</v>
      </c>
      <c r="E430" s="206" t="s">
        <v>709</v>
      </c>
      <c r="F430" s="207" t="s">
        <v>710</v>
      </c>
      <c r="G430" s="208" t="s">
        <v>155</v>
      </c>
      <c r="H430" s="209">
        <v>3</v>
      </c>
      <c r="I430" s="210"/>
      <c r="J430" s="211">
        <f>ROUND(I430*H430,2)</f>
        <v>0</v>
      </c>
      <c r="K430" s="207" t="s">
        <v>275</v>
      </c>
      <c r="L430" s="61"/>
      <c r="M430" s="212" t="s">
        <v>76</v>
      </c>
      <c r="N430" s="213" t="s">
        <v>48</v>
      </c>
      <c r="O430" s="42"/>
      <c r="P430" s="214">
        <f>O430*H430</f>
        <v>0</v>
      </c>
      <c r="Q430" s="214">
        <v>0.10941</v>
      </c>
      <c r="R430" s="214">
        <f>Q430*H430</f>
        <v>0.32822999999999997</v>
      </c>
      <c r="S430" s="214">
        <v>0</v>
      </c>
      <c r="T430" s="215">
        <f>S430*H430</f>
        <v>0</v>
      </c>
      <c r="AR430" s="24" t="s">
        <v>276</v>
      </c>
      <c r="AT430" s="24" t="s">
        <v>272</v>
      </c>
      <c r="AU430" s="24" t="s">
        <v>87</v>
      </c>
      <c r="AY430" s="24" t="s">
        <v>270</v>
      </c>
      <c r="BE430" s="216">
        <f>IF(N430="základní",J430,0)</f>
        <v>0</v>
      </c>
      <c r="BF430" s="216">
        <f>IF(N430="snížená",J430,0)</f>
        <v>0</v>
      </c>
      <c r="BG430" s="216">
        <f>IF(N430="zákl. přenesená",J430,0)</f>
        <v>0</v>
      </c>
      <c r="BH430" s="216">
        <f>IF(N430="sníž. přenesená",J430,0)</f>
        <v>0</v>
      </c>
      <c r="BI430" s="216">
        <f>IF(N430="nulová",J430,0)</f>
        <v>0</v>
      </c>
      <c r="BJ430" s="24" t="s">
        <v>85</v>
      </c>
      <c r="BK430" s="216">
        <f>ROUND(I430*H430,2)</f>
        <v>0</v>
      </c>
      <c r="BL430" s="24" t="s">
        <v>276</v>
      </c>
      <c r="BM430" s="24" t="s">
        <v>711</v>
      </c>
    </row>
    <row r="431" spans="2:51" s="12" customFormat="1" ht="13.5">
      <c r="B431" s="217"/>
      <c r="C431" s="218"/>
      <c r="D431" s="219" t="s">
        <v>278</v>
      </c>
      <c r="E431" s="220" t="s">
        <v>76</v>
      </c>
      <c r="F431" s="221" t="s">
        <v>362</v>
      </c>
      <c r="G431" s="218"/>
      <c r="H431" s="220" t="s">
        <v>76</v>
      </c>
      <c r="I431" s="222"/>
      <c r="J431" s="218"/>
      <c r="K431" s="218"/>
      <c r="L431" s="223"/>
      <c r="M431" s="224"/>
      <c r="N431" s="225"/>
      <c r="O431" s="225"/>
      <c r="P431" s="225"/>
      <c r="Q431" s="225"/>
      <c r="R431" s="225"/>
      <c r="S431" s="225"/>
      <c r="T431" s="226"/>
      <c r="AT431" s="227" t="s">
        <v>278</v>
      </c>
      <c r="AU431" s="227" t="s">
        <v>87</v>
      </c>
      <c r="AV431" s="12" t="s">
        <v>85</v>
      </c>
      <c r="AW431" s="12" t="s">
        <v>40</v>
      </c>
      <c r="AX431" s="12" t="s">
        <v>78</v>
      </c>
      <c r="AY431" s="227" t="s">
        <v>270</v>
      </c>
    </row>
    <row r="432" spans="2:51" s="13" customFormat="1" ht="13.5">
      <c r="B432" s="228"/>
      <c r="C432" s="229"/>
      <c r="D432" s="219" t="s">
        <v>278</v>
      </c>
      <c r="E432" s="230" t="s">
        <v>180</v>
      </c>
      <c r="F432" s="231" t="s">
        <v>161</v>
      </c>
      <c r="G432" s="229"/>
      <c r="H432" s="232">
        <v>3</v>
      </c>
      <c r="I432" s="233"/>
      <c r="J432" s="229"/>
      <c r="K432" s="229"/>
      <c r="L432" s="234"/>
      <c r="M432" s="235"/>
      <c r="N432" s="236"/>
      <c r="O432" s="236"/>
      <c r="P432" s="236"/>
      <c r="Q432" s="236"/>
      <c r="R432" s="236"/>
      <c r="S432" s="236"/>
      <c r="T432" s="237"/>
      <c r="AT432" s="238" t="s">
        <v>278</v>
      </c>
      <c r="AU432" s="238" t="s">
        <v>87</v>
      </c>
      <c r="AV432" s="13" t="s">
        <v>87</v>
      </c>
      <c r="AW432" s="13" t="s">
        <v>40</v>
      </c>
      <c r="AX432" s="13" t="s">
        <v>78</v>
      </c>
      <c r="AY432" s="238" t="s">
        <v>270</v>
      </c>
    </row>
    <row r="433" spans="2:51" s="14" customFormat="1" ht="13.5">
      <c r="B433" s="239"/>
      <c r="C433" s="240"/>
      <c r="D433" s="219" t="s">
        <v>278</v>
      </c>
      <c r="E433" s="241" t="s">
        <v>76</v>
      </c>
      <c r="F433" s="242" t="s">
        <v>281</v>
      </c>
      <c r="G433" s="240"/>
      <c r="H433" s="243">
        <v>3</v>
      </c>
      <c r="I433" s="244"/>
      <c r="J433" s="240"/>
      <c r="K433" s="240"/>
      <c r="L433" s="245"/>
      <c r="M433" s="246"/>
      <c r="N433" s="247"/>
      <c r="O433" s="247"/>
      <c r="P433" s="247"/>
      <c r="Q433" s="247"/>
      <c r="R433" s="247"/>
      <c r="S433" s="247"/>
      <c r="T433" s="248"/>
      <c r="AT433" s="249" t="s">
        <v>278</v>
      </c>
      <c r="AU433" s="249" t="s">
        <v>87</v>
      </c>
      <c r="AV433" s="14" t="s">
        <v>276</v>
      </c>
      <c r="AW433" s="14" t="s">
        <v>40</v>
      </c>
      <c r="AX433" s="14" t="s">
        <v>85</v>
      </c>
      <c r="AY433" s="249" t="s">
        <v>270</v>
      </c>
    </row>
    <row r="434" spans="2:65" s="1" customFormat="1" ht="16.5" customHeight="1">
      <c r="B434" s="41"/>
      <c r="C434" s="250" t="s">
        <v>712</v>
      </c>
      <c r="D434" s="250" t="s">
        <v>338</v>
      </c>
      <c r="E434" s="251" t="s">
        <v>713</v>
      </c>
      <c r="F434" s="252" t="s">
        <v>714</v>
      </c>
      <c r="G434" s="253" t="s">
        <v>155</v>
      </c>
      <c r="H434" s="254">
        <v>3</v>
      </c>
      <c r="I434" s="255"/>
      <c r="J434" s="256">
        <f>ROUND(I434*H434,2)</f>
        <v>0</v>
      </c>
      <c r="K434" s="252" t="s">
        <v>275</v>
      </c>
      <c r="L434" s="257"/>
      <c r="M434" s="258" t="s">
        <v>76</v>
      </c>
      <c r="N434" s="259" t="s">
        <v>48</v>
      </c>
      <c r="O434" s="42"/>
      <c r="P434" s="214">
        <f>O434*H434</f>
        <v>0</v>
      </c>
      <c r="Q434" s="214">
        <v>0.0061</v>
      </c>
      <c r="R434" s="214">
        <f>Q434*H434</f>
        <v>0.0183</v>
      </c>
      <c r="S434" s="214">
        <v>0</v>
      </c>
      <c r="T434" s="215">
        <f>S434*H434</f>
        <v>0</v>
      </c>
      <c r="AR434" s="24" t="s">
        <v>139</v>
      </c>
      <c r="AT434" s="24" t="s">
        <v>338</v>
      </c>
      <c r="AU434" s="24" t="s">
        <v>87</v>
      </c>
      <c r="AY434" s="24" t="s">
        <v>270</v>
      </c>
      <c r="BE434" s="216">
        <f>IF(N434="základní",J434,0)</f>
        <v>0</v>
      </c>
      <c r="BF434" s="216">
        <f>IF(N434="snížená",J434,0)</f>
        <v>0</v>
      </c>
      <c r="BG434" s="216">
        <f>IF(N434="zákl. přenesená",J434,0)</f>
        <v>0</v>
      </c>
      <c r="BH434" s="216">
        <f>IF(N434="sníž. přenesená",J434,0)</f>
        <v>0</v>
      </c>
      <c r="BI434" s="216">
        <f>IF(N434="nulová",J434,0)</f>
        <v>0</v>
      </c>
      <c r="BJ434" s="24" t="s">
        <v>85</v>
      </c>
      <c r="BK434" s="216">
        <f>ROUND(I434*H434,2)</f>
        <v>0</v>
      </c>
      <c r="BL434" s="24" t="s">
        <v>276</v>
      </c>
      <c r="BM434" s="24" t="s">
        <v>715</v>
      </c>
    </row>
    <row r="435" spans="2:51" s="13" customFormat="1" ht="13.5">
      <c r="B435" s="228"/>
      <c r="C435" s="229"/>
      <c r="D435" s="219" t="s">
        <v>278</v>
      </c>
      <c r="E435" s="230" t="s">
        <v>76</v>
      </c>
      <c r="F435" s="231" t="s">
        <v>180</v>
      </c>
      <c r="G435" s="229"/>
      <c r="H435" s="232">
        <v>3</v>
      </c>
      <c r="I435" s="233"/>
      <c r="J435" s="229"/>
      <c r="K435" s="229"/>
      <c r="L435" s="234"/>
      <c r="M435" s="235"/>
      <c r="N435" s="236"/>
      <c r="O435" s="236"/>
      <c r="P435" s="236"/>
      <c r="Q435" s="236"/>
      <c r="R435" s="236"/>
      <c r="S435" s="236"/>
      <c r="T435" s="237"/>
      <c r="AT435" s="238" t="s">
        <v>278</v>
      </c>
      <c r="AU435" s="238" t="s">
        <v>87</v>
      </c>
      <c r="AV435" s="13" t="s">
        <v>87</v>
      </c>
      <c r="AW435" s="13" t="s">
        <v>40</v>
      </c>
      <c r="AX435" s="13" t="s">
        <v>78</v>
      </c>
      <c r="AY435" s="238" t="s">
        <v>270</v>
      </c>
    </row>
    <row r="436" spans="2:51" s="14" customFormat="1" ht="13.5">
      <c r="B436" s="239"/>
      <c r="C436" s="240"/>
      <c r="D436" s="219" t="s">
        <v>278</v>
      </c>
      <c r="E436" s="241" t="s">
        <v>76</v>
      </c>
      <c r="F436" s="242" t="s">
        <v>281</v>
      </c>
      <c r="G436" s="240"/>
      <c r="H436" s="243">
        <v>3</v>
      </c>
      <c r="I436" s="244"/>
      <c r="J436" s="240"/>
      <c r="K436" s="240"/>
      <c r="L436" s="245"/>
      <c r="M436" s="246"/>
      <c r="N436" s="247"/>
      <c r="O436" s="247"/>
      <c r="P436" s="247"/>
      <c r="Q436" s="247"/>
      <c r="R436" s="247"/>
      <c r="S436" s="247"/>
      <c r="T436" s="248"/>
      <c r="AT436" s="249" t="s">
        <v>278</v>
      </c>
      <c r="AU436" s="249" t="s">
        <v>87</v>
      </c>
      <c r="AV436" s="14" t="s">
        <v>276</v>
      </c>
      <c r="AW436" s="14" t="s">
        <v>40</v>
      </c>
      <c r="AX436" s="14" t="s">
        <v>85</v>
      </c>
      <c r="AY436" s="249" t="s">
        <v>270</v>
      </c>
    </row>
    <row r="437" spans="2:65" s="1" customFormat="1" ht="16.5" customHeight="1">
      <c r="B437" s="41"/>
      <c r="C437" s="250" t="s">
        <v>716</v>
      </c>
      <c r="D437" s="250" t="s">
        <v>338</v>
      </c>
      <c r="E437" s="251" t="s">
        <v>717</v>
      </c>
      <c r="F437" s="252" t="s">
        <v>718</v>
      </c>
      <c r="G437" s="253" t="s">
        <v>155</v>
      </c>
      <c r="H437" s="254">
        <v>3</v>
      </c>
      <c r="I437" s="255"/>
      <c r="J437" s="256">
        <f>ROUND(I437*H437,2)</f>
        <v>0</v>
      </c>
      <c r="K437" s="252" t="s">
        <v>275</v>
      </c>
      <c r="L437" s="257"/>
      <c r="M437" s="258" t="s">
        <v>76</v>
      </c>
      <c r="N437" s="259" t="s">
        <v>48</v>
      </c>
      <c r="O437" s="42"/>
      <c r="P437" s="214">
        <f>O437*H437</f>
        <v>0</v>
      </c>
      <c r="Q437" s="214">
        <v>0.0001</v>
      </c>
      <c r="R437" s="214">
        <f>Q437*H437</f>
        <v>0.00030000000000000003</v>
      </c>
      <c r="S437" s="214">
        <v>0</v>
      </c>
      <c r="T437" s="215">
        <f>S437*H437</f>
        <v>0</v>
      </c>
      <c r="AR437" s="24" t="s">
        <v>139</v>
      </c>
      <c r="AT437" s="24" t="s">
        <v>338</v>
      </c>
      <c r="AU437" s="24" t="s">
        <v>87</v>
      </c>
      <c r="AY437" s="24" t="s">
        <v>270</v>
      </c>
      <c r="BE437" s="216">
        <f>IF(N437="základní",J437,0)</f>
        <v>0</v>
      </c>
      <c r="BF437" s="216">
        <f>IF(N437="snížená",J437,0)</f>
        <v>0</v>
      </c>
      <c r="BG437" s="216">
        <f>IF(N437="zákl. přenesená",J437,0)</f>
        <v>0</v>
      </c>
      <c r="BH437" s="216">
        <f>IF(N437="sníž. přenesená",J437,0)</f>
        <v>0</v>
      </c>
      <c r="BI437" s="216">
        <f>IF(N437="nulová",J437,0)</f>
        <v>0</v>
      </c>
      <c r="BJ437" s="24" t="s">
        <v>85</v>
      </c>
      <c r="BK437" s="216">
        <f>ROUND(I437*H437,2)</f>
        <v>0</v>
      </c>
      <c r="BL437" s="24" t="s">
        <v>276</v>
      </c>
      <c r="BM437" s="24" t="s">
        <v>719</v>
      </c>
    </row>
    <row r="438" spans="2:51" s="13" customFormat="1" ht="13.5">
      <c r="B438" s="228"/>
      <c r="C438" s="229"/>
      <c r="D438" s="219" t="s">
        <v>278</v>
      </c>
      <c r="E438" s="230" t="s">
        <v>76</v>
      </c>
      <c r="F438" s="231" t="s">
        <v>180</v>
      </c>
      <c r="G438" s="229"/>
      <c r="H438" s="232">
        <v>3</v>
      </c>
      <c r="I438" s="233"/>
      <c r="J438" s="229"/>
      <c r="K438" s="229"/>
      <c r="L438" s="234"/>
      <c r="M438" s="235"/>
      <c r="N438" s="236"/>
      <c r="O438" s="236"/>
      <c r="P438" s="236"/>
      <c r="Q438" s="236"/>
      <c r="R438" s="236"/>
      <c r="S438" s="236"/>
      <c r="T438" s="237"/>
      <c r="AT438" s="238" t="s">
        <v>278</v>
      </c>
      <c r="AU438" s="238" t="s">
        <v>87</v>
      </c>
      <c r="AV438" s="13" t="s">
        <v>87</v>
      </c>
      <c r="AW438" s="13" t="s">
        <v>40</v>
      </c>
      <c r="AX438" s="13" t="s">
        <v>78</v>
      </c>
      <c r="AY438" s="238" t="s">
        <v>270</v>
      </c>
    </row>
    <row r="439" spans="2:51" s="14" customFormat="1" ht="13.5">
      <c r="B439" s="239"/>
      <c r="C439" s="240"/>
      <c r="D439" s="219" t="s">
        <v>278</v>
      </c>
      <c r="E439" s="241" t="s">
        <v>76</v>
      </c>
      <c r="F439" s="242" t="s">
        <v>281</v>
      </c>
      <c r="G439" s="240"/>
      <c r="H439" s="243">
        <v>3</v>
      </c>
      <c r="I439" s="244"/>
      <c r="J439" s="240"/>
      <c r="K439" s="240"/>
      <c r="L439" s="245"/>
      <c r="M439" s="246"/>
      <c r="N439" s="247"/>
      <c r="O439" s="247"/>
      <c r="P439" s="247"/>
      <c r="Q439" s="247"/>
      <c r="R439" s="247"/>
      <c r="S439" s="247"/>
      <c r="T439" s="248"/>
      <c r="AT439" s="249" t="s">
        <v>278</v>
      </c>
      <c r="AU439" s="249" t="s">
        <v>87</v>
      </c>
      <c r="AV439" s="14" t="s">
        <v>276</v>
      </c>
      <c r="AW439" s="14" t="s">
        <v>40</v>
      </c>
      <c r="AX439" s="14" t="s">
        <v>85</v>
      </c>
      <c r="AY439" s="249" t="s">
        <v>270</v>
      </c>
    </row>
    <row r="440" spans="2:65" s="1" customFormat="1" ht="16.5" customHeight="1">
      <c r="B440" s="41"/>
      <c r="C440" s="250" t="s">
        <v>720</v>
      </c>
      <c r="D440" s="250" t="s">
        <v>338</v>
      </c>
      <c r="E440" s="251" t="s">
        <v>721</v>
      </c>
      <c r="F440" s="252" t="s">
        <v>722</v>
      </c>
      <c r="G440" s="253" t="s">
        <v>155</v>
      </c>
      <c r="H440" s="254">
        <v>3</v>
      </c>
      <c r="I440" s="255"/>
      <c r="J440" s="256">
        <f>ROUND(I440*H440,2)</f>
        <v>0</v>
      </c>
      <c r="K440" s="252" t="s">
        <v>275</v>
      </c>
      <c r="L440" s="257"/>
      <c r="M440" s="258" t="s">
        <v>76</v>
      </c>
      <c r="N440" s="259" t="s">
        <v>48</v>
      </c>
      <c r="O440" s="42"/>
      <c r="P440" s="214">
        <f>O440*H440</f>
        <v>0</v>
      </c>
      <c r="Q440" s="214">
        <v>0.00035</v>
      </c>
      <c r="R440" s="214">
        <f>Q440*H440</f>
        <v>0.00105</v>
      </c>
      <c r="S440" s="214">
        <v>0</v>
      </c>
      <c r="T440" s="215">
        <f>S440*H440</f>
        <v>0</v>
      </c>
      <c r="AR440" s="24" t="s">
        <v>139</v>
      </c>
      <c r="AT440" s="24" t="s">
        <v>338</v>
      </c>
      <c r="AU440" s="24" t="s">
        <v>87</v>
      </c>
      <c r="AY440" s="24" t="s">
        <v>270</v>
      </c>
      <c r="BE440" s="216">
        <f>IF(N440="základní",J440,0)</f>
        <v>0</v>
      </c>
      <c r="BF440" s="216">
        <f>IF(N440="snížená",J440,0)</f>
        <v>0</v>
      </c>
      <c r="BG440" s="216">
        <f>IF(N440="zákl. přenesená",J440,0)</f>
        <v>0</v>
      </c>
      <c r="BH440" s="216">
        <f>IF(N440="sníž. přenesená",J440,0)</f>
        <v>0</v>
      </c>
      <c r="BI440" s="216">
        <f>IF(N440="nulová",J440,0)</f>
        <v>0</v>
      </c>
      <c r="BJ440" s="24" t="s">
        <v>85</v>
      </c>
      <c r="BK440" s="216">
        <f>ROUND(I440*H440,2)</f>
        <v>0</v>
      </c>
      <c r="BL440" s="24" t="s">
        <v>276</v>
      </c>
      <c r="BM440" s="24" t="s">
        <v>723</v>
      </c>
    </row>
    <row r="441" spans="2:51" s="13" customFormat="1" ht="13.5">
      <c r="B441" s="228"/>
      <c r="C441" s="229"/>
      <c r="D441" s="219" t="s">
        <v>278</v>
      </c>
      <c r="E441" s="230" t="s">
        <v>76</v>
      </c>
      <c r="F441" s="231" t="s">
        <v>180</v>
      </c>
      <c r="G441" s="229"/>
      <c r="H441" s="232">
        <v>3</v>
      </c>
      <c r="I441" s="233"/>
      <c r="J441" s="229"/>
      <c r="K441" s="229"/>
      <c r="L441" s="234"/>
      <c r="M441" s="235"/>
      <c r="N441" s="236"/>
      <c r="O441" s="236"/>
      <c r="P441" s="236"/>
      <c r="Q441" s="236"/>
      <c r="R441" s="236"/>
      <c r="S441" s="236"/>
      <c r="T441" s="237"/>
      <c r="AT441" s="238" t="s">
        <v>278</v>
      </c>
      <c r="AU441" s="238" t="s">
        <v>87</v>
      </c>
      <c r="AV441" s="13" t="s">
        <v>87</v>
      </c>
      <c r="AW441" s="13" t="s">
        <v>40</v>
      </c>
      <c r="AX441" s="13" t="s">
        <v>78</v>
      </c>
      <c r="AY441" s="238" t="s">
        <v>270</v>
      </c>
    </row>
    <row r="442" spans="2:51" s="14" customFormat="1" ht="13.5">
      <c r="B442" s="239"/>
      <c r="C442" s="240"/>
      <c r="D442" s="219" t="s">
        <v>278</v>
      </c>
      <c r="E442" s="241" t="s">
        <v>76</v>
      </c>
      <c r="F442" s="242" t="s">
        <v>281</v>
      </c>
      <c r="G442" s="240"/>
      <c r="H442" s="243">
        <v>3</v>
      </c>
      <c r="I442" s="244"/>
      <c r="J442" s="240"/>
      <c r="K442" s="240"/>
      <c r="L442" s="245"/>
      <c r="M442" s="246"/>
      <c r="N442" s="247"/>
      <c r="O442" s="247"/>
      <c r="P442" s="247"/>
      <c r="Q442" s="247"/>
      <c r="R442" s="247"/>
      <c r="S442" s="247"/>
      <c r="T442" s="248"/>
      <c r="AT442" s="249" t="s">
        <v>278</v>
      </c>
      <c r="AU442" s="249" t="s">
        <v>87</v>
      </c>
      <c r="AV442" s="14" t="s">
        <v>276</v>
      </c>
      <c r="AW442" s="14" t="s">
        <v>40</v>
      </c>
      <c r="AX442" s="14" t="s">
        <v>85</v>
      </c>
      <c r="AY442" s="249" t="s">
        <v>270</v>
      </c>
    </row>
    <row r="443" spans="2:65" s="1" customFormat="1" ht="25.5" customHeight="1">
      <c r="B443" s="41"/>
      <c r="C443" s="205" t="s">
        <v>724</v>
      </c>
      <c r="D443" s="205" t="s">
        <v>272</v>
      </c>
      <c r="E443" s="206" t="s">
        <v>725</v>
      </c>
      <c r="F443" s="207" t="s">
        <v>726</v>
      </c>
      <c r="G443" s="208" t="s">
        <v>121</v>
      </c>
      <c r="H443" s="209">
        <v>139.85</v>
      </c>
      <c r="I443" s="210"/>
      <c r="J443" s="211">
        <f>ROUND(I443*H443,2)</f>
        <v>0</v>
      </c>
      <c r="K443" s="207" t="s">
        <v>275</v>
      </c>
      <c r="L443" s="61"/>
      <c r="M443" s="212" t="s">
        <v>76</v>
      </c>
      <c r="N443" s="213" t="s">
        <v>48</v>
      </c>
      <c r="O443" s="42"/>
      <c r="P443" s="214">
        <f>O443*H443</f>
        <v>0</v>
      </c>
      <c r="Q443" s="214">
        <v>0.0002</v>
      </c>
      <c r="R443" s="214">
        <f>Q443*H443</f>
        <v>0.027970000000000002</v>
      </c>
      <c r="S443" s="214">
        <v>0</v>
      </c>
      <c r="T443" s="215">
        <f>S443*H443</f>
        <v>0</v>
      </c>
      <c r="AR443" s="24" t="s">
        <v>276</v>
      </c>
      <c r="AT443" s="24" t="s">
        <v>272</v>
      </c>
      <c r="AU443" s="24" t="s">
        <v>87</v>
      </c>
      <c r="AY443" s="24" t="s">
        <v>270</v>
      </c>
      <c r="BE443" s="216">
        <f>IF(N443="základní",J443,0)</f>
        <v>0</v>
      </c>
      <c r="BF443" s="216">
        <f>IF(N443="snížená",J443,0)</f>
        <v>0</v>
      </c>
      <c r="BG443" s="216">
        <f>IF(N443="zákl. přenesená",J443,0)</f>
        <v>0</v>
      </c>
      <c r="BH443" s="216">
        <f>IF(N443="sníž. přenesená",J443,0)</f>
        <v>0</v>
      </c>
      <c r="BI443" s="216">
        <f>IF(N443="nulová",J443,0)</f>
        <v>0</v>
      </c>
      <c r="BJ443" s="24" t="s">
        <v>85</v>
      </c>
      <c r="BK443" s="216">
        <f>ROUND(I443*H443,2)</f>
        <v>0</v>
      </c>
      <c r="BL443" s="24" t="s">
        <v>276</v>
      </c>
      <c r="BM443" s="24" t="s">
        <v>727</v>
      </c>
    </row>
    <row r="444" spans="2:51" s="12" customFormat="1" ht="13.5">
      <c r="B444" s="217"/>
      <c r="C444" s="218"/>
      <c r="D444" s="219" t="s">
        <v>278</v>
      </c>
      <c r="E444" s="220" t="s">
        <v>76</v>
      </c>
      <c r="F444" s="221" t="s">
        <v>673</v>
      </c>
      <c r="G444" s="218"/>
      <c r="H444" s="220" t="s">
        <v>76</v>
      </c>
      <c r="I444" s="222"/>
      <c r="J444" s="218"/>
      <c r="K444" s="218"/>
      <c r="L444" s="223"/>
      <c r="M444" s="224"/>
      <c r="N444" s="225"/>
      <c r="O444" s="225"/>
      <c r="P444" s="225"/>
      <c r="Q444" s="225"/>
      <c r="R444" s="225"/>
      <c r="S444" s="225"/>
      <c r="T444" s="226"/>
      <c r="AT444" s="227" t="s">
        <v>278</v>
      </c>
      <c r="AU444" s="227" t="s">
        <v>87</v>
      </c>
      <c r="AV444" s="12" t="s">
        <v>85</v>
      </c>
      <c r="AW444" s="12" t="s">
        <v>40</v>
      </c>
      <c r="AX444" s="12" t="s">
        <v>78</v>
      </c>
      <c r="AY444" s="227" t="s">
        <v>270</v>
      </c>
    </row>
    <row r="445" spans="2:51" s="13" customFormat="1" ht="13.5">
      <c r="B445" s="228"/>
      <c r="C445" s="229"/>
      <c r="D445" s="219" t="s">
        <v>278</v>
      </c>
      <c r="E445" s="230" t="s">
        <v>171</v>
      </c>
      <c r="F445" s="231" t="s">
        <v>728</v>
      </c>
      <c r="G445" s="229"/>
      <c r="H445" s="232">
        <v>139.85</v>
      </c>
      <c r="I445" s="233"/>
      <c r="J445" s="229"/>
      <c r="K445" s="229"/>
      <c r="L445" s="234"/>
      <c r="M445" s="235"/>
      <c r="N445" s="236"/>
      <c r="O445" s="236"/>
      <c r="P445" s="236"/>
      <c r="Q445" s="236"/>
      <c r="R445" s="236"/>
      <c r="S445" s="236"/>
      <c r="T445" s="237"/>
      <c r="AT445" s="238" t="s">
        <v>278</v>
      </c>
      <c r="AU445" s="238" t="s">
        <v>87</v>
      </c>
      <c r="AV445" s="13" t="s">
        <v>87</v>
      </c>
      <c r="AW445" s="13" t="s">
        <v>40</v>
      </c>
      <c r="AX445" s="13" t="s">
        <v>78</v>
      </c>
      <c r="AY445" s="238" t="s">
        <v>270</v>
      </c>
    </row>
    <row r="446" spans="2:51" s="14" customFormat="1" ht="13.5">
      <c r="B446" s="239"/>
      <c r="C446" s="240"/>
      <c r="D446" s="219" t="s">
        <v>278</v>
      </c>
      <c r="E446" s="241" t="s">
        <v>76</v>
      </c>
      <c r="F446" s="242" t="s">
        <v>281</v>
      </c>
      <c r="G446" s="240"/>
      <c r="H446" s="243">
        <v>139.85</v>
      </c>
      <c r="I446" s="244"/>
      <c r="J446" s="240"/>
      <c r="K446" s="240"/>
      <c r="L446" s="245"/>
      <c r="M446" s="246"/>
      <c r="N446" s="247"/>
      <c r="O446" s="247"/>
      <c r="P446" s="247"/>
      <c r="Q446" s="247"/>
      <c r="R446" s="247"/>
      <c r="S446" s="247"/>
      <c r="T446" s="248"/>
      <c r="AT446" s="249" t="s">
        <v>278</v>
      </c>
      <c r="AU446" s="249" t="s">
        <v>87</v>
      </c>
      <c r="AV446" s="14" t="s">
        <v>276</v>
      </c>
      <c r="AW446" s="14" t="s">
        <v>40</v>
      </c>
      <c r="AX446" s="14" t="s">
        <v>85</v>
      </c>
      <c r="AY446" s="249" t="s">
        <v>270</v>
      </c>
    </row>
    <row r="447" spans="2:65" s="1" customFormat="1" ht="25.5" customHeight="1">
      <c r="B447" s="41"/>
      <c r="C447" s="205" t="s">
        <v>729</v>
      </c>
      <c r="D447" s="205" t="s">
        <v>272</v>
      </c>
      <c r="E447" s="206" t="s">
        <v>730</v>
      </c>
      <c r="F447" s="207" t="s">
        <v>731</v>
      </c>
      <c r="G447" s="208" t="s">
        <v>113</v>
      </c>
      <c r="H447" s="209">
        <v>4.9</v>
      </c>
      <c r="I447" s="210"/>
      <c r="J447" s="211">
        <f>ROUND(I447*H447,2)</f>
        <v>0</v>
      </c>
      <c r="K447" s="207" t="s">
        <v>275</v>
      </c>
      <c r="L447" s="61"/>
      <c r="M447" s="212" t="s">
        <v>76</v>
      </c>
      <c r="N447" s="213" t="s">
        <v>48</v>
      </c>
      <c r="O447" s="42"/>
      <c r="P447" s="214">
        <f>O447*H447</f>
        <v>0</v>
      </c>
      <c r="Q447" s="214">
        <v>0.0016</v>
      </c>
      <c r="R447" s="214">
        <f>Q447*H447</f>
        <v>0.007840000000000001</v>
      </c>
      <c r="S447" s="214">
        <v>0</v>
      </c>
      <c r="T447" s="215">
        <f>S447*H447</f>
        <v>0</v>
      </c>
      <c r="AR447" s="24" t="s">
        <v>276</v>
      </c>
      <c r="AT447" s="24" t="s">
        <v>272</v>
      </c>
      <c r="AU447" s="24" t="s">
        <v>87</v>
      </c>
      <c r="AY447" s="24" t="s">
        <v>270</v>
      </c>
      <c r="BE447" s="216">
        <f>IF(N447="základní",J447,0)</f>
        <v>0</v>
      </c>
      <c r="BF447" s="216">
        <f>IF(N447="snížená",J447,0)</f>
        <v>0</v>
      </c>
      <c r="BG447" s="216">
        <f>IF(N447="zákl. přenesená",J447,0)</f>
        <v>0</v>
      </c>
      <c r="BH447" s="216">
        <f>IF(N447="sníž. přenesená",J447,0)</f>
        <v>0</v>
      </c>
      <c r="BI447" s="216">
        <f>IF(N447="nulová",J447,0)</f>
        <v>0</v>
      </c>
      <c r="BJ447" s="24" t="s">
        <v>85</v>
      </c>
      <c r="BK447" s="216">
        <f>ROUND(I447*H447,2)</f>
        <v>0</v>
      </c>
      <c r="BL447" s="24" t="s">
        <v>276</v>
      </c>
      <c r="BM447" s="24" t="s">
        <v>732</v>
      </c>
    </row>
    <row r="448" spans="2:51" s="12" customFormat="1" ht="13.5">
      <c r="B448" s="217"/>
      <c r="C448" s="218"/>
      <c r="D448" s="219" t="s">
        <v>278</v>
      </c>
      <c r="E448" s="220" t="s">
        <v>76</v>
      </c>
      <c r="F448" s="221" t="s">
        <v>353</v>
      </c>
      <c r="G448" s="218"/>
      <c r="H448" s="220" t="s">
        <v>76</v>
      </c>
      <c r="I448" s="222"/>
      <c r="J448" s="218"/>
      <c r="K448" s="218"/>
      <c r="L448" s="223"/>
      <c r="M448" s="224"/>
      <c r="N448" s="225"/>
      <c r="O448" s="225"/>
      <c r="P448" s="225"/>
      <c r="Q448" s="225"/>
      <c r="R448" s="225"/>
      <c r="S448" s="225"/>
      <c r="T448" s="226"/>
      <c r="AT448" s="227" t="s">
        <v>278</v>
      </c>
      <c r="AU448" s="227" t="s">
        <v>87</v>
      </c>
      <c r="AV448" s="12" t="s">
        <v>85</v>
      </c>
      <c r="AW448" s="12" t="s">
        <v>40</v>
      </c>
      <c r="AX448" s="12" t="s">
        <v>78</v>
      </c>
      <c r="AY448" s="227" t="s">
        <v>270</v>
      </c>
    </row>
    <row r="449" spans="2:51" s="13" customFormat="1" ht="13.5">
      <c r="B449" s="228"/>
      <c r="C449" s="229"/>
      <c r="D449" s="219" t="s">
        <v>278</v>
      </c>
      <c r="E449" s="230" t="s">
        <v>176</v>
      </c>
      <c r="F449" s="231" t="s">
        <v>733</v>
      </c>
      <c r="G449" s="229"/>
      <c r="H449" s="232">
        <v>4.9</v>
      </c>
      <c r="I449" s="233"/>
      <c r="J449" s="229"/>
      <c r="K449" s="229"/>
      <c r="L449" s="234"/>
      <c r="M449" s="235"/>
      <c r="N449" s="236"/>
      <c r="O449" s="236"/>
      <c r="P449" s="236"/>
      <c r="Q449" s="236"/>
      <c r="R449" s="236"/>
      <c r="S449" s="236"/>
      <c r="T449" s="237"/>
      <c r="AT449" s="238" t="s">
        <v>278</v>
      </c>
      <c r="AU449" s="238" t="s">
        <v>87</v>
      </c>
      <c r="AV449" s="13" t="s">
        <v>87</v>
      </c>
      <c r="AW449" s="13" t="s">
        <v>40</v>
      </c>
      <c r="AX449" s="13" t="s">
        <v>78</v>
      </c>
      <c r="AY449" s="238" t="s">
        <v>270</v>
      </c>
    </row>
    <row r="450" spans="2:51" s="14" customFormat="1" ht="13.5">
      <c r="B450" s="239"/>
      <c r="C450" s="240"/>
      <c r="D450" s="219" t="s">
        <v>278</v>
      </c>
      <c r="E450" s="241" t="s">
        <v>76</v>
      </c>
      <c r="F450" s="242" t="s">
        <v>281</v>
      </c>
      <c r="G450" s="240"/>
      <c r="H450" s="243">
        <v>4.9</v>
      </c>
      <c r="I450" s="244"/>
      <c r="J450" s="240"/>
      <c r="K450" s="240"/>
      <c r="L450" s="245"/>
      <c r="M450" s="246"/>
      <c r="N450" s="247"/>
      <c r="O450" s="247"/>
      <c r="P450" s="247"/>
      <c r="Q450" s="247"/>
      <c r="R450" s="247"/>
      <c r="S450" s="247"/>
      <c r="T450" s="248"/>
      <c r="AT450" s="249" t="s">
        <v>278</v>
      </c>
      <c r="AU450" s="249" t="s">
        <v>87</v>
      </c>
      <c r="AV450" s="14" t="s">
        <v>276</v>
      </c>
      <c r="AW450" s="14" t="s">
        <v>40</v>
      </c>
      <c r="AX450" s="14" t="s">
        <v>85</v>
      </c>
      <c r="AY450" s="249" t="s">
        <v>270</v>
      </c>
    </row>
    <row r="451" spans="2:65" s="1" customFormat="1" ht="25.5" customHeight="1">
      <c r="B451" s="41"/>
      <c r="C451" s="205" t="s">
        <v>734</v>
      </c>
      <c r="D451" s="205" t="s">
        <v>272</v>
      </c>
      <c r="E451" s="206" t="s">
        <v>735</v>
      </c>
      <c r="F451" s="207" t="s">
        <v>736</v>
      </c>
      <c r="G451" s="208" t="s">
        <v>113</v>
      </c>
      <c r="H451" s="209">
        <v>1.75</v>
      </c>
      <c r="I451" s="210"/>
      <c r="J451" s="211">
        <f>ROUND(I451*H451,2)</f>
        <v>0</v>
      </c>
      <c r="K451" s="207" t="s">
        <v>275</v>
      </c>
      <c r="L451" s="61"/>
      <c r="M451" s="212" t="s">
        <v>76</v>
      </c>
      <c r="N451" s="213" t="s">
        <v>48</v>
      </c>
      <c r="O451" s="42"/>
      <c r="P451" s="214">
        <f>O451*H451</f>
        <v>0</v>
      </c>
      <c r="Q451" s="214">
        <v>0.0026</v>
      </c>
      <c r="R451" s="214">
        <f>Q451*H451</f>
        <v>0.00455</v>
      </c>
      <c r="S451" s="214">
        <v>0</v>
      </c>
      <c r="T451" s="215">
        <f>S451*H451</f>
        <v>0</v>
      </c>
      <c r="AR451" s="24" t="s">
        <v>276</v>
      </c>
      <c r="AT451" s="24" t="s">
        <v>272</v>
      </c>
      <c r="AU451" s="24" t="s">
        <v>87</v>
      </c>
      <c r="AY451" s="24" t="s">
        <v>270</v>
      </c>
      <c r="BE451" s="216">
        <f>IF(N451="základní",J451,0)</f>
        <v>0</v>
      </c>
      <c r="BF451" s="216">
        <f>IF(N451="snížená",J451,0)</f>
        <v>0</v>
      </c>
      <c r="BG451" s="216">
        <f>IF(N451="zákl. přenesená",J451,0)</f>
        <v>0</v>
      </c>
      <c r="BH451" s="216">
        <f>IF(N451="sníž. přenesená",J451,0)</f>
        <v>0</v>
      </c>
      <c r="BI451" s="216">
        <f>IF(N451="nulová",J451,0)</f>
        <v>0</v>
      </c>
      <c r="BJ451" s="24" t="s">
        <v>85</v>
      </c>
      <c r="BK451" s="216">
        <f>ROUND(I451*H451,2)</f>
        <v>0</v>
      </c>
      <c r="BL451" s="24" t="s">
        <v>276</v>
      </c>
      <c r="BM451" s="24" t="s">
        <v>737</v>
      </c>
    </row>
    <row r="452" spans="2:51" s="12" customFormat="1" ht="13.5">
      <c r="B452" s="217"/>
      <c r="C452" s="218"/>
      <c r="D452" s="219" t="s">
        <v>278</v>
      </c>
      <c r="E452" s="220" t="s">
        <v>76</v>
      </c>
      <c r="F452" s="221" t="s">
        <v>353</v>
      </c>
      <c r="G452" s="218"/>
      <c r="H452" s="220" t="s">
        <v>76</v>
      </c>
      <c r="I452" s="222"/>
      <c r="J452" s="218"/>
      <c r="K452" s="218"/>
      <c r="L452" s="223"/>
      <c r="M452" s="224"/>
      <c r="N452" s="225"/>
      <c r="O452" s="225"/>
      <c r="P452" s="225"/>
      <c r="Q452" s="225"/>
      <c r="R452" s="225"/>
      <c r="S452" s="225"/>
      <c r="T452" s="226"/>
      <c r="AT452" s="227" t="s">
        <v>278</v>
      </c>
      <c r="AU452" s="227" t="s">
        <v>87</v>
      </c>
      <c r="AV452" s="12" t="s">
        <v>85</v>
      </c>
      <c r="AW452" s="12" t="s">
        <v>40</v>
      </c>
      <c r="AX452" s="12" t="s">
        <v>78</v>
      </c>
      <c r="AY452" s="227" t="s">
        <v>270</v>
      </c>
    </row>
    <row r="453" spans="2:51" s="13" customFormat="1" ht="13.5">
      <c r="B453" s="228"/>
      <c r="C453" s="229"/>
      <c r="D453" s="219" t="s">
        <v>278</v>
      </c>
      <c r="E453" s="230" t="s">
        <v>178</v>
      </c>
      <c r="F453" s="231" t="s">
        <v>179</v>
      </c>
      <c r="G453" s="229"/>
      <c r="H453" s="232">
        <v>1.75</v>
      </c>
      <c r="I453" s="233"/>
      <c r="J453" s="229"/>
      <c r="K453" s="229"/>
      <c r="L453" s="234"/>
      <c r="M453" s="235"/>
      <c r="N453" s="236"/>
      <c r="O453" s="236"/>
      <c r="P453" s="236"/>
      <c r="Q453" s="236"/>
      <c r="R453" s="236"/>
      <c r="S453" s="236"/>
      <c r="T453" s="237"/>
      <c r="AT453" s="238" t="s">
        <v>278</v>
      </c>
      <c r="AU453" s="238" t="s">
        <v>87</v>
      </c>
      <c r="AV453" s="13" t="s">
        <v>87</v>
      </c>
      <c r="AW453" s="13" t="s">
        <v>40</v>
      </c>
      <c r="AX453" s="13" t="s">
        <v>78</v>
      </c>
      <c r="AY453" s="238" t="s">
        <v>270</v>
      </c>
    </row>
    <row r="454" spans="2:51" s="14" customFormat="1" ht="13.5">
      <c r="B454" s="239"/>
      <c r="C454" s="240"/>
      <c r="D454" s="219" t="s">
        <v>278</v>
      </c>
      <c r="E454" s="241" t="s">
        <v>76</v>
      </c>
      <c r="F454" s="242" t="s">
        <v>281</v>
      </c>
      <c r="G454" s="240"/>
      <c r="H454" s="243">
        <v>1.75</v>
      </c>
      <c r="I454" s="244"/>
      <c r="J454" s="240"/>
      <c r="K454" s="240"/>
      <c r="L454" s="245"/>
      <c r="M454" s="246"/>
      <c r="N454" s="247"/>
      <c r="O454" s="247"/>
      <c r="P454" s="247"/>
      <c r="Q454" s="247"/>
      <c r="R454" s="247"/>
      <c r="S454" s="247"/>
      <c r="T454" s="248"/>
      <c r="AT454" s="249" t="s">
        <v>278</v>
      </c>
      <c r="AU454" s="249" t="s">
        <v>87</v>
      </c>
      <c r="AV454" s="14" t="s">
        <v>276</v>
      </c>
      <c r="AW454" s="14" t="s">
        <v>40</v>
      </c>
      <c r="AX454" s="14" t="s">
        <v>85</v>
      </c>
      <c r="AY454" s="249" t="s">
        <v>270</v>
      </c>
    </row>
    <row r="455" spans="2:65" s="1" customFormat="1" ht="25.5" customHeight="1">
      <c r="B455" s="41"/>
      <c r="C455" s="205" t="s">
        <v>738</v>
      </c>
      <c r="D455" s="205" t="s">
        <v>272</v>
      </c>
      <c r="E455" s="206" t="s">
        <v>739</v>
      </c>
      <c r="F455" s="207" t="s">
        <v>740</v>
      </c>
      <c r="G455" s="208" t="s">
        <v>121</v>
      </c>
      <c r="H455" s="209">
        <v>139.85</v>
      </c>
      <c r="I455" s="210"/>
      <c r="J455" s="211">
        <f>ROUND(I455*H455,2)</f>
        <v>0</v>
      </c>
      <c r="K455" s="207" t="s">
        <v>275</v>
      </c>
      <c r="L455" s="61"/>
      <c r="M455" s="212" t="s">
        <v>76</v>
      </c>
      <c r="N455" s="213" t="s">
        <v>48</v>
      </c>
      <c r="O455" s="42"/>
      <c r="P455" s="214">
        <f>O455*H455</f>
        <v>0</v>
      </c>
      <c r="Q455" s="214">
        <v>0</v>
      </c>
      <c r="R455" s="214">
        <f>Q455*H455</f>
        <v>0</v>
      </c>
      <c r="S455" s="214">
        <v>0</v>
      </c>
      <c r="T455" s="215">
        <f>S455*H455</f>
        <v>0</v>
      </c>
      <c r="AR455" s="24" t="s">
        <v>276</v>
      </c>
      <c r="AT455" s="24" t="s">
        <v>272</v>
      </c>
      <c r="AU455" s="24" t="s">
        <v>87</v>
      </c>
      <c r="AY455" s="24" t="s">
        <v>270</v>
      </c>
      <c r="BE455" s="216">
        <f>IF(N455="základní",J455,0)</f>
        <v>0</v>
      </c>
      <c r="BF455" s="216">
        <f>IF(N455="snížená",J455,0)</f>
        <v>0</v>
      </c>
      <c r="BG455" s="216">
        <f>IF(N455="zákl. přenesená",J455,0)</f>
        <v>0</v>
      </c>
      <c r="BH455" s="216">
        <f>IF(N455="sníž. přenesená",J455,0)</f>
        <v>0</v>
      </c>
      <c r="BI455" s="216">
        <f>IF(N455="nulová",J455,0)</f>
        <v>0</v>
      </c>
      <c r="BJ455" s="24" t="s">
        <v>85</v>
      </c>
      <c r="BK455" s="216">
        <f>ROUND(I455*H455,2)</f>
        <v>0</v>
      </c>
      <c r="BL455" s="24" t="s">
        <v>276</v>
      </c>
      <c r="BM455" s="24" t="s">
        <v>741</v>
      </c>
    </row>
    <row r="456" spans="2:51" s="13" customFormat="1" ht="13.5">
      <c r="B456" s="228"/>
      <c r="C456" s="229"/>
      <c r="D456" s="219" t="s">
        <v>278</v>
      </c>
      <c r="E456" s="230" t="s">
        <v>76</v>
      </c>
      <c r="F456" s="231" t="s">
        <v>171</v>
      </c>
      <c r="G456" s="229"/>
      <c r="H456" s="232">
        <v>139.85</v>
      </c>
      <c r="I456" s="233"/>
      <c r="J456" s="229"/>
      <c r="K456" s="229"/>
      <c r="L456" s="234"/>
      <c r="M456" s="235"/>
      <c r="N456" s="236"/>
      <c r="O456" s="236"/>
      <c r="P456" s="236"/>
      <c r="Q456" s="236"/>
      <c r="R456" s="236"/>
      <c r="S456" s="236"/>
      <c r="T456" s="237"/>
      <c r="AT456" s="238" t="s">
        <v>278</v>
      </c>
      <c r="AU456" s="238" t="s">
        <v>87</v>
      </c>
      <c r="AV456" s="13" t="s">
        <v>87</v>
      </c>
      <c r="AW456" s="13" t="s">
        <v>40</v>
      </c>
      <c r="AX456" s="13" t="s">
        <v>78</v>
      </c>
      <c r="AY456" s="238" t="s">
        <v>270</v>
      </c>
    </row>
    <row r="457" spans="2:51" s="14" customFormat="1" ht="13.5">
      <c r="B457" s="239"/>
      <c r="C457" s="240"/>
      <c r="D457" s="219" t="s">
        <v>278</v>
      </c>
      <c r="E457" s="241" t="s">
        <v>76</v>
      </c>
      <c r="F457" s="242" t="s">
        <v>281</v>
      </c>
      <c r="G457" s="240"/>
      <c r="H457" s="243">
        <v>139.85</v>
      </c>
      <c r="I457" s="244"/>
      <c r="J457" s="240"/>
      <c r="K457" s="240"/>
      <c r="L457" s="245"/>
      <c r="M457" s="246"/>
      <c r="N457" s="247"/>
      <c r="O457" s="247"/>
      <c r="P457" s="247"/>
      <c r="Q457" s="247"/>
      <c r="R457" s="247"/>
      <c r="S457" s="247"/>
      <c r="T457" s="248"/>
      <c r="AT457" s="249" t="s">
        <v>278</v>
      </c>
      <c r="AU457" s="249" t="s">
        <v>87</v>
      </c>
      <c r="AV457" s="14" t="s">
        <v>276</v>
      </c>
      <c r="AW457" s="14" t="s">
        <v>40</v>
      </c>
      <c r="AX457" s="14" t="s">
        <v>85</v>
      </c>
      <c r="AY457" s="249" t="s">
        <v>270</v>
      </c>
    </row>
    <row r="458" spans="2:65" s="1" customFormat="1" ht="25.5" customHeight="1">
      <c r="B458" s="41"/>
      <c r="C458" s="205" t="s">
        <v>742</v>
      </c>
      <c r="D458" s="205" t="s">
        <v>272</v>
      </c>
      <c r="E458" s="206" t="s">
        <v>743</v>
      </c>
      <c r="F458" s="207" t="s">
        <v>744</v>
      </c>
      <c r="G458" s="208" t="s">
        <v>113</v>
      </c>
      <c r="H458" s="209">
        <v>6.65</v>
      </c>
      <c r="I458" s="210"/>
      <c r="J458" s="211">
        <f>ROUND(I458*H458,2)</f>
        <v>0</v>
      </c>
      <c r="K458" s="207" t="s">
        <v>275</v>
      </c>
      <c r="L458" s="61"/>
      <c r="M458" s="212" t="s">
        <v>76</v>
      </c>
      <c r="N458" s="213" t="s">
        <v>48</v>
      </c>
      <c r="O458" s="42"/>
      <c r="P458" s="214">
        <f>O458*H458</f>
        <v>0</v>
      </c>
      <c r="Q458" s="214">
        <v>1E-05</v>
      </c>
      <c r="R458" s="214">
        <f>Q458*H458</f>
        <v>6.65E-05</v>
      </c>
      <c r="S458" s="214">
        <v>0</v>
      </c>
      <c r="T458" s="215">
        <f>S458*H458</f>
        <v>0</v>
      </c>
      <c r="AR458" s="24" t="s">
        <v>276</v>
      </c>
      <c r="AT458" s="24" t="s">
        <v>272</v>
      </c>
      <c r="AU458" s="24" t="s">
        <v>87</v>
      </c>
      <c r="AY458" s="24" t="s">
        <v>270</v>
      </c>
      <c r="BE458" s="216">
        <f>IF(N458="základní",J458,0)</f>
        <v>0</v>
      </c>
      <c r="BF458" s="216">
        <f>IF(N458="snížená",J458,0)</f>
        <v>0</v>
      </c>
      <c r="BG458" s="216">
        <f>IF(N458="zákl. přenesená",J458,0)</f>
        <v>0</v>
      </c>
      <c r="BH458" s="216">
        <f>IF(N458="sníž. přenesená",J458,0)</f>
        <v>0</v>
      </c>
      <c r="BI458" s="216">
        <f>IF(N458="nulová",J458,0)</f>
        <v>0</v>
      </c>
      <c r="BJ458" s="24" t="s">
        <v>85</v>
      </c>
      <c r="BK458" s="216">
        <f>ROUND(I458*H458,2)</f>
        <v>0</v>
      </c>
      <c r="BL458" s="24" t="s">
        <v>276</v>
      </c>
      <c r="BM458" s="24" t="s">
        <v>745</v>
      </c>
    </row>
    <row r="459" spans="2:51" s="13" customFormat="1" ht="13.5">
      <c r="B459" s="228"/>
      <c r="C459" s="229"/>
      <c r="D459" s="219" t="s">
        <v>278</v>
      </c>
      <c r="E459" s="230" t="s">
        <v>76</v>
      </c>
      <c r="F459" s="231" t="s">
        <v>746</v>
      </c>
      <c r="G459" s="229"/>
      <c r="H459" s="232">
        <v>6.65</v>
      </c>
      <c r="I459" s="233"/>
      <c r="J459" s="229"/>
      <c r="K459" s="229"/>
      <c r="L459" s="234"/>
      <c r="M459" s="235"/>
      <c r="N459" s="236"/>
      <c r="O459" s="236"/>
      <c r="P459" s="236"/>
      <c r="Q459" s="236"/>
      <c r="R459" s="236"/>
      <c r="S459" s="236"/>
      <c r="T459" s="237"/>
      <c r="AT459" s="238" t="s">
        <v>278</v>
      </c>
      <c r="AU459" s="238" t="s">
        <v>87</v>
      </c>
      <c r="AV459" s="13" t="s">
        <v>87</v>
      </c>
      <c r="AW459" s="13" t="s">
        <v>40</v>
      </c>
      <c r="AX459" s="13" t="s">
        <v>78</v>
      </c>
      <c r="AY459" s="238" t="s">
        <v>270</v>
      </c>
    </row>
    <row r="460" spans="2:51" s="14" customFormat="1" ht="13.5">
      <c r="B460" s="239"/>
      <c r="C460" s="240"/>
      <c r="D460" s="219" t="s">
        <v>278</v>
      </c>
      <c r="E460" s="241" t="s">
        <v>76</v>
      </c>
      <c r="F460" s="242" t="s">
        <v>281</v>
      </c>
      <c r="G460" s="240"/>
      <c r="H460" s="243">
        <v>6.65</v>
      </c>
      <c r="I460" s="244"/>
      <c r="J460" s="240"/>
      <c r="K460" s="240"/>
      <c r="L460" s="245"/>
      <c r="M460" s="246"/>
      <c r="N460" s="247"/>
      <c r="O460" s="247"/>
      <c r="P460" s="247"/>
      <c r="Q460" s="247"/>
      <c r="R460" s="247"/>
      <c r="S460" s="247"/>
      <c r="T460" s="248"/>
      <c r="AT460" s="249" t="s">
        <v>278</v>
      </c>
      <c r="AU460" s="249" t="s">
        <v>87</v>
      </c>
      <c r="AV460" s="14" t="s">
        <v>276</v>
      </c>
      <c r="AW460" s="14" t="s">
        <v>40</v>
      </c>
      <c r="AX460" s="14" t="s">
        <v>85</v>
      </c>
      <c r="AY460" s="249" t="s">
        <v>270</v>
      </c>
    </row>
    <row r="461" spans="2:65" s="1" customFormat="1" ht="38.25" customHeight="1">
      <c r="B461" s="41"/>
      <c r="C461" s="205" t="s">
        <v>747</v>
      </c>
      <c r="D461" s="205" t="s">
        <v>272</v>
      </c>
      <c r="E461" s="206" t="s">
        <v>748</v>
      </c>
      <c r="F461" s="207" t="s">
        <v>749</v>
      </c>
      <c r="G461" s="208" t="s">
        <v>121</v>
      </c>
      <c r="H461" s="209">
        <v>121.5</v>
      </c>
      <c r="I461" s="210"/>
      <c r="J461" s="211">
        <f>ROUND(I461*H461,2)</f>
        <v>0</v>
      </c>
      <c r="K461" s="207" t="s">
        <v>275</v>
      </c>
      <c r="L461" s="61"/>
      <c r="M461" s="212" t="s">
        <v>76</v>
      </c>
      <c r="N461" s="213" t="s">
        <v>48</v>
      </c>
      <c r="O461" s="42"/>
      <c r="P461" s="214">
        <f>O461*H461</f>
        <v>0</v>
      </c>
      <c r="Q461" s="214">
        <v>0.1554</v>
      </c>
      <c r="R461" s="214">
        <f>Q461*H461</f>
        <v>18.8811</v>
      </c>
      <c r="S461" s="214">
        <v>0</v>
      </c>
      <c r="T461" s="215">
        <f>S461*H461</f>
        <v>0</v>
      </c>
      <c r="AR461" s="24" t="s">
        <v>276</v>
      </c>
      <c r="AT461" s="24" t="s">
        <v>272</v>
      </c>
      <c r="AU461" s="24" t="s">
        <v>87</v>
      </c>
      <c r="AY461" s="24" t="s">
        <v>270</v>
      </c>
      <c r="BE461" s="216">
        <f>IF(N461="základní",J461,0)</f>
        <v>0</v>
      </c>
      <c r="BF461" s="216">
        <f>IF(N461="snížená",J461,0)</f>
        <v>0</v>
      </c>
      <c r="BG461" s="216">
        <f>IF(N461="zákl. přenesená",J461,0)</f>
        <v>0</v>
      </c>
      <c r="BH461" s="216">
        <f>IF(N461="sníž. přenesená",J461,0)</f>
        <v>0</v>
      </c>
      <c r="BI461" s="216">
        <f>IF(N461="nulová",J461,0)</f>
        <v>0</v>
      </c>
      <c r="BJ461" s="24" t="s">
        <v>85</v>
      </c>
      <c r="BK461" s="216">
        <f>ROUND(I461*H461,2)</f>
        <v>0</v>
      </c>
      <c r="BL461" s="24" t="s">
        <v>276</v>
      </c>
      <c r="BM461" s="24" t="s">
        <v>750</v>
      </c>
    </row>
    <row r="462" spans="2:51" s="12" customFormat="1" ht="13.5">
      <c r="B462" s="217"/>
      <c r="C462" s="218"/>
      <c r="D462" s="219" t="s">
        <v>278</v>
      </c>
      <c r="E462" s="220" t="s">
        <v>76</v>
      </c>
      <c r="F462" s="221" t="s">
        <v>673</v>
      </c>
      <c r="G462" s="218"/>
      <c r="H462" s="220" t="s">
        <v>76</v>
      </c>
      <c r="I462" s="222"/>
      <c r="J462" s="218"/>
      <c r="K462" s="218"/>
      <c r="L462" s="223"/>
      <c r="M462" s="224"/>
      <c r="N462" s="225"/>
      <c r="O462" s="225"/>
      <c r="P462" s="225"/>
      <c r="Q462" s="225"/>
      <c r="R462" s="225"/>
      <c r="S462" s="225"/>
      <c r="T462" s="226"/>
      <c r="AT462" s="227" t="s">
        <v>278</v>
      </c>
      <c r="AU462" s="227" t="s">
        <v>87</v>
      </c>
      <c r="AV462" s="12" t="s">
        <v>85</v>
      </c>
      <c r="AW462" s="12" t="s">
        <v>40</v>
      </c>
      <c r="AX462" s="12" t="s">
        <v>78</v>
      </c>
      <c r="AY462" s="227" t="s">
        <v>270</v>
      </c>
    </row>
    <row r="463" spans="2:51" s="13" customFormat="1" ht="13.5">
      <c r="B463" s="228"/>
      <c r="C463" s="229"/>
      <c r="D463" s="219" t="s">
        <v>278</v>
      </c>
      <c r="E463" s="230" t="s">
        <v>132</v>
      </c>
      <c r="F463" s="231" t="s">
        <v>751</v>
      </c>
      <c r="G463" s="229"/>
      <c r="H463" s="232">
        <v>93.6</v>
      </c>
      <c r="I463" s="233"/>
      <c r="J463" s="229"/>
      <c r="K463" s="229"/>
      <c r="L463" s="234"/>
      <c r="M463" s="235"/>
      <c r="N463" s="236"/>
      <c r="O463" s="236"/>
      <c r="P463" s="236"/>
      <c r="Q463" s="236"/>
      <c r="R463" s="236"/>
      <c r="S463" s="236"/>
      <c r="T463" s="237"/>
      <c r="AT463" s="238" t="s">
        <v>278</v>
      </c>
      <c r="AU463" s="238" t="s">
        <v>87</v>
      </c>
      <c r="AV463" s="13" t="s">
        <v>87</v>
      </c>
      <c r="AW463" s="13" t="s">
        <v>40</v>
      </c>
      <c r="AX463" s="13" t="s">
        <v>78</v>
      </c>
      <c r="AY463" s="238" t="s">
        <v>270</v>
      </c>
    </row>
    <row r="464" spans="2:51" s="13" customFormat="1" ht="13.5">
      <c r="B464" s="228"/>
      <c r="C464" s="229"/>
      <c r="D464" s="219" t="s">
        <v>278</v>
      </c>
      <c r="E464" s="230" t="s">
        <v>135</v>
      </c>
      <c r="F464" s="231" t="s">
        <v>752</v>
      </c>
      <c r="G464" s="229"/>
      <c r="H464" s="232">
        <v>12.1</v>
      </c>
      <c r="I464" s="233"/>
      <c r="J464" s="229"/>
      <c r="K464" s="229"/>
      <c r="L464" s="234"/>
      <c r="M464" s="235"/>
      <c r="N464" s="236"/>
      <c r="O464" s="236"/>
      <c r="P464" s="236"/>
      <c r="Q464" s="236"/>
      <c r="R464" s="236"/>
      <c r="S464" s="236"/>
      <c r="T464" s="237"/>
      <c r="AT464" s="238" t="s">
        <v>278</v>
      </c>
      <c r="AU464" s="238" t="s">
        <v>87</v>
      </c>
      <c r="AV464" s="13" t="s">
        <v>87</v>
      </c>
      <c r="AW464" s="13" t="s">
        <v>40</v>
      </c>
      <c r="AX464" s="13" t="s">
        <v>78</v>
      </c>
      <c r="AY464" s="238" t="s">
        <v>270</v>
      </c>
    </row>
    <row r="465" spans="2:51" s="13" customFormat="1" ht="13.5">
      <c r="B465" s="228"/>
      <c r="C465" s="229"/>
      <c r="D465" s="219" t="s">
        <v>278</v>
      </c>
      <c r="E465" s="230" t="s">
        <v>138</v>
      </c>
      <c r="F465" s="231" t="s">
        <v>753</v>
      </c>
      <c r="G465" s="229"/>
      <c r="H465" s="232">
        <v>8</v>
      </c>
      <c r="I465" s="233"/>
      <c r="J465" s="229"/>
      <c r="K465" s="229"/>
      <c r="L465" s="234"/>
      <c r="M465" s="235"/>
      <c r="N465" s="236"/>
      <c r="O465" s="236"/>
      <c r="P465" s="236"/>
      <c r="Q465" s="236"/>
      <c r="R465" s="236"/>
      <c r="S465" s="236"/>
      <c r="T465" s="237"/>
      <c r="AT465" s="238" t="s">
        <v>278</v>
      </c>
      <c r="AU465" s="238" t="s">
        <v>87</v>
      </c>
      <c r="AV465" s="13" t="s">
        <v>87</v>
      </c>
      <c r="AW465" s="13" t="s">
        <v>40</v>
      </c>
      <c r="AX465" s="13" t="s">
        <v>78</v>
      </c>
      <c r="AY465" s="238" t="s">
        <v>270</v>
      </c>
    </row>
    <row r="466" spans="2:51" s="13" customFormat="1" ht="13.5">
      <c r="B466" s="228"/>
      <c r="C466" s="229"/>
      <c r="D466" s="219" t="s">
        <v>278</v>
      </c>
      <c r="E466" s="230" t="s">
        <v>141</v>
      </c>
      <c r="F466" s="231" t="s">
        <v>754</v>
      </c>
      <c r="G466" s="229"/>
      <c r="H466" s="232">
        <v>7.8</v>
      </c>
      <c r="I466" s="233"/>
      <c r="J466" s="229"/>
      <c r="K466" s="229"/>
      <c r="L466" s="234"/>
      <c r="M466" s="235"/>
      <c r="N466" s="236"/>
      <c r="O466" s="236"/>
      <c r="P466" s="236"/>
      <c r="Q466" s="236"/>
      <c r="R466" s="236"/>
      <c r="S466" s="236"/>
      <c r="T466" s="237"/>
      <c r="AT466" s="238" t="s">
        <v>278</v>
      </c>
      <c r="AU466" s="238" t="s">
        <v>87</v>
      </c>
      <c r="AV466" s="13" t="s">
        <v>87</v>
      </c>
      <c r="AW466" s="13" t="s">
        <v>40</v>
      </c>
      <c r="AX466" s="13" t="s">
        <v>78</v>
      </c>
      <c r="AY466" s="238" t="s">
        <v>270</v>
      </c>
    </row>
    <row r="467" spans="2:51" s="14" customFormat="1" ht="13.5">
      <c r="B467" s="239"/>
      <c r="C467" s="240"/>
      <c r="D467" s="219" t="s">
        <v>278</v>
      </c>
      <c r="E467" s="241" t="s">
        <v>76</v>
      </c>
      <c r="F467" s="242" t="s">
        <v>281</v>
      </c>
      <c r="G467" s="240"/>
      <c r="H467" s="243">
        <v>121.5</v>
      </c>
      <c r="I467" s="244"/>
      <c r="J467" s="240"/>
      <c r="K467" s="240"/>
      <c r="L467" s="245"/>
      <c r="M467" s="246"/>
      <c r="N467" s="247"/>
      <c r="O467" s="247"/>
      <c r="P467" s="247"/>
      <c r="Q467" s="247"/>
      <c r="R467" s="247"/>
      <c r="S467" s="247"/>
      <c r="T467" s="248"/>
      <c r="AT467" s="249" t="s">
        <v>278</v>
      </c>
      <c r="AU467" s="249" t="s">
        <v>87</v>
      </c>
      <c r="AV467" s="14" t="s">
        <v>276</v>
      </c>
      <c r="AW467" s="14" t="s">
        <v>40</v>
      </c>
      <c r="AX467" s="14" t="s">
        <v>85</v>
      </c>
      <c r="AY467" s="249" t="s">
        <v>270</v>
      </c>
    </row>
    <row r="468" spans="2:65" s="1" customFormat="1" ht="16.5" customHeight="1">
      <c r="B468" s="41"/>
      <c r="C468" s="250" t="s">
        <v>755</v>
      </c>
      <c r="D468" s="250" t="s">
        <v>338</v>
      </c>
      <c r="E468" s="251" t="s">
        <v>756</v>
      </c>
      <c r="F468" s="252" t="s">
        <v>757</v>
      </c>
      <c r="G468" s="253" t="s">
        <v>155</v>
      </c>
      <c r="H468" s="254">
        <v>98.28</v>
      </c>
      <c r="I468" s="255"/>
      <c r="J468" s="256">
        <f>ROUND(I468*H468,2)</f>
        <v>0</v>
      </c>
      <c r="K468" s="252" t="s">
        <v>275</v>
      </c>
      <c r="L468" s="257"/>
      <c r="M468" s="258" t="s">
        <v>76</v>
      </c>
      <c r="N468" s="259" t="s">
        <v>48</v>
      </c>
      <c r="O468" s="42"/>
      <c r="P468" s="214">
        <f>O468*H468</f>
        <v>0</v>
      </c>
      <c r="Q468" s="214">
        <v>0.0821</v>
      </c>
      <c r="R468" s="214">
        <f>Q468*H468</f>
        <v>8.068788000000001</v>
      </c>
      <c r="S468" s="214">
        <v>0</v>
      </c>
      <c r="T468" s="215">
        <f>S468*H468</f>
        <v>0</v>
      </c>
      <c r="AR468" s="24" t="s">
        <v>139</v>
      </c>
      <c r="AT468" s="24" t="s">
        <v>338</v>
      </c>
      <c r="AU468" s="24" t="s">
        <v>87</v>
      </c>
      <c r="AY468" s="24" t="s">
        <v>270</v>
      </c>
      <c r="BE468" s="216">
        <f>IF(N468="základní",J468,0)</f>
        <v>0</v>
      </c>
      <c r="BF468" s="216">
        <f>IF(N468="snížená",J468,0)</f>
        <v>0</v>
      </c>
      <c r="BG468" s="216">
        <f>IF(N468="zákl. přenesená",J468,0)</f>
        <v>0</v>
      </c>
      <c r="BH468" s="216">
        <f>IF(N468="sníž. přenesená",J468,0)</f>
        <v>0</v>
      </c>
      <c r="BI468" s="216">
        <f>IF(N468="nulová",J468,0)</f>
        <v>0</v>
      </c>
      <c r="BJ468" s="24" t="s">
        <v>85</v>
      </c>
      <c r="BK468" s="216">
        <f>ROUND(I468*H468,2)</f>
        <v>0</v>
      </c>
      <c r="BL468" s="24" t="s">
        <v>276</v>
      </c>
      <c r="BM468" s="24" t="s">
        <v>758</v>
      </c>
    </row>
    <row r="469" spans="2:51" s="13" customFormat="1" ht="13.5">
      <c r="B469" s="228"/>
      <c r="C469" s="229"/>
      <c r="D469" s="219" t="s">
        <v>278</v>
      </c>
      <c r="E469" s="230" t="s">
        <v>76</v>
      </c>
      <c r="F469" s="231" t="s">
        <v>132</v>
      </c>
      <c r="G469" s="229"/>
      <c r="H469" s="232">
        <v>93.6</v>
      </c>
      <c r="I469" s="233"/>
      <c r="J469" s="229"/>
      <c r="K469" s="229"/>
      <c r="L469" s="234"/>
      <c r="M469" s="235"/>
      <c r="N469" s="236"/>
      <c r="O469" s="236"/>
      <c r="P469" s="236"/>
      <c r="Q469" s="236"/>
      <c r="R469" s="236"/>
      <c r="S469" s="236"/>
      <c r="T469" s="237"/>
      <c r="AT469" s="238" t="s">
        <v>278</v>
      </c>
      <c r="AU469" s="238" t="s">
        <v>87</v>
      </c>
      <c r="AV469" s="13" t="s">
        <v>87</v>
      </c>
      <c r="AW469" s="13" t="s">
        <v>40</v>
      </c>
      <c r="AX469" s="13" t="s">
        <v>78</v>
      </c>
      <c r="AY469" s="238" t="s">
        <v>270</v>
      </c>
    </row>
    <row r="470" spans="2:51" s="14" customFormat="1" ht="13.5">
      <c r="B470" s="239"/>
      <c r="C470" s="240"/>
      <c r="D470" s="219" t="s">
        <v>278</v>
      </c>
      <c r="E470" s="241" t="s">
        <v>76</v>
      </c>
      <c r="F470" s="242" t="s">
        <v>281</v>
      </c>
      <c r="G470" s="240"/>
      <c r="H470" s="243">
        <v>93.6</v>
      </c>
      <c r="I470" s="244"/>
      <c r="J470" s="240"/>
      <c r="K470" s="240"/>
      <c r="L470" s="245"/>
      <c r="M470" s="246"/>
      <c r="N470" s="247"/>
      <c r="O470" s="247"/>
      <c r="P470" s="247"/>
      <c r="Q470" s="247"/>
      <c r="R470" s="247"/>
      <c r="S470" s="247"/>
      <c r="T470" s="248"/>
      <c r="AT470" s="249" t="s">
        <v>278</v>
      </c>
      <c r="AU470" s="249" t="s">
        <v>87</v>
      </c>
      <c r="AV470" s="14" t="s">
        <v>276</v>
      </c>
      <c r="AW470" s="14" t="s">
        <v>40</v>
      </c>
      <c r="AX470" s="14" t="s">
        <v>85</v>
      </c>
      <c r="AY470" s="249" t="s">
        <v>270</v>
      </c>
    </row>
    <row r="471" spans="2:51" s="13" customFormat="1" ht="13.5">
      <c r="B471" s="228"/>
      <c r="C471" s="229"/>
      <c r="D471" s="219" t="s">
        <v>278</v>
      </c>
      <c r="E471" s="229"/>
      <c r="F471" s="231" t="s">
        <v>759</v>
      </c>
      <c r="G471" s="229"/>
      <c r="H471" s="232">
        <v>98.28</v>
      </c>
      <c r="I471" s="233"/>
      <c r="J471" s="229"/>
      <c r="K471" s="229"/>
      <c r="L471" s="234"/>
      <c r="M471" s="235"/>
      <c r="N471" s="236"/>
      <c r="O471" s="236"/>
      <c r="P471" s="236"/>
      <c r="Q471" s="236"/>
      <c r="R471" s="236"/>
      <c r="S471" s="236"/>
      <c r="T471" s="237"/>
      <c r="AT471" s="238" t="s">
        <v>278</v>
      </c>
      <c r="AU471" s="238" t="s">
        <v>87</v>
      </c>
      <c r="AV471" s="13" t="s">
        <v>87</v>
      </c>
      <c r="AW471" s="13" t="s">
        <v>6</v>
      </c>
      <c r="AX471" s="13" t="s">
        <v>85</v>
      </c>
      <c r="AY471" s="238" t="s">
        <v>270</v>
      </c>
    </row>
    <row r="472" spans="2:65" s="1" customFormat="1" ht="16.5" customHeight="1">
      <c r="B472" s="41"/>
      <c r="C472" s="250" t="s">
        <v>760</v>
      </c>
      <c r="D472" s="250" t="s">
        <v>338</v>
      </c>
      <c r="E472" s="251" t="s">
        <v>761</v>
      </c>
      <c r="F472" s="252" t="s">
        <v>762</v>
      </c>
      <c r="G472" s="253" t="s">
        <v>155</v>
      </c>
      <c r="H472" s="254">
        <v>12.705</v>
      </c>
      <c r="I472" s="255"/>
      <c r="J472" s="256">
        <f>ROUND(I472*H472,2)</f>
        <v>0</v>
      </c>
      <c r="K472" s="252" t="s">
        <v>275</v>
      </c>
      <c r="L472" s="257"/>
      <c r="M472" s="258" t="s">
        <v>76</v>
      </c>
      <c r="N472" s="259" t="s">
        <v>48</v>
      </c>
      <c r="O472" s="42"/>
      <c r="P472" s="214">
        <f>O472*H472</f>
        <v>0</v>
      </c>
      <c r="Q472" s="214">
        <v>0.0483</v>
      </c>
      <c r="R472" s="214">
        <f>Q472*H472</f>
        <v>0.6136515</v>
      </c>
      <c r="S472" s="214">
        <v>0</v>
      </c>
      <c r="T472" s="215">
        <f>S472*H472</f>
        <v>0</v>
      </c>
      <c r="AR472" s="24" t="s">
        <v>139</v>
      </c>
      <c r="AT472" s="24" t="s">
        <v>338</v>
      </c>
      <c r="AU472" s="24" t="s">
        <v>87</v>
      </c>
      <c r="AY472" s="24" t="s">
        <v>270</v>
      </c>
      <c r="BE472" s="216">
        <f>IF(N472="základní",J472,0)</f>
        <v>0</v>
      </c>
      <c r="BF472" s="216">
        <f>IF(N472="snížená",J472,0)</f>
        <v>0</v>
      </c>
      <c r="BG472" s="216">
        <f>IF(N472="zákl. přenesená",J472,0)</f>
        <v>0</v>
      </c>
      <c r="BH472" s="216">
        <f>IF(N472="sníž. přenesená",J472,0)</f>
        <v>0</v>
      </c>
      <c r="BI472" s="216">
        <f>IF(N472="nulová",J472,0)</f>
        <v>0</v>
      </c>
      <c r="BJ472" s="24" t="s">
        <v>85</v>
      </c>
      <c r="BK472" s="216">
        <f>ROUND(I472*H472,2)</f>
        <v>0</v>
      </c>
      <c r="BL472" s="24" t="s">
        <v>276</v>
      </c>
      <c r="BM472" s="24" t="s">
        <v>763</v>
      </c>
    </row>
    <row r="473" spans="2:51" s="13" customFormat="1" ht="13.5">
      <c r="B473" s="228"/>
      <c r="C473" s="229"/>
      <c r="D473" s="219" t="s">
        <v>278</v>
      </c>
      <c r="E473" s="230" t="s">
        <v>76</v>
      </c>
      <c r="F473" s="231" t="s">
        <v>135</v>
      </c>
      <c r="G473" s="229"/>
      <c r="H473" s="232">
        <v>12.1</v>
      </c>
      <c r="I473" s="233"/>
      <c r="J473" s="229"/>
      <c r="K473" s="229"/>
      <c r="L473" s="234"/>
      <c r="M473" s="235"/>
      <c r="N473" s="236"/>
      <c r="O473" s="236"/>
      <c r="P473" s="236"/>
      <c r="Q473" s="236"/>
      <c r="R473" s="236"/>
      <c r="S473" s="236"/>
      <c r="T473" s="237"/>
      <c r="AT473" s="238" t="s">
        <v>278</v>
      </c>
      <c r="AU473" s="238" t="s">
        <v>87</v>
      </c>
      <c r="AV473" s="13" t="s">
        <v>87</v>
      </c>
      <c r="AW473" s="13" t="s">
        <v>40</v>
      </c>
      <c r="AX473" s="13" t="s">
        <v>78</v>
      </c>
      <c r="AY473" s="238" t="s">
        <v>270</v>
      </c>
    </row>
    <row r="474" spans="2:51" s="14" customFormat="1" ht="13.5">
      <c r="B474" s="239"/>
      <c r="C474" s="240"/>
      <c r="D474" s="219" t="s">
        <v>278</v>
      </c>
      <c r="E474" s="241" t="s">
        <v>76</v>
      </c>
      <c r="F474" s="242" t="s">
        <v>281</v>
      </c>
      <c r="G474" s="240"/>
      <c r="H474" s="243">
        <v>12.1</v>
      </c>
      <c r="I474" s="244"/>
      <c r="J474" s="240"/>
      <c r="K474" s="240"/>
      <c r="L474" s="245"/>
      <c r="M474" s="246"/>
      <c r="N474" s="247"/>
      <c r="O474" s="247"/>
      <c r="P474" s="247"/>
      <c r="Q474" s="247"/>
      <c r="R474" s="247"/>
      <c r="S474" s="247"/>
      <c r="T474" s="248"/>
      <c r="AT474" s="249" t="s">
        <v>278</v>
      </c>
      <c r="AU474" s="249" t="s">
        <v>87</v>
      </c>
      <c r="AV474" s="14" t="s">
        <v>276</v>
      </c>
      <c r="AW474" s="14" t="s">
        <v>40</v>
      </c>
      <c r="AX474" s="14" t="s">
        <v>85</v>
      </c>
      <c r="AY474" s="249" t="s">
        <v>270</v>
      </c>
    </row>
    <row r="475" spans="2:51" s="13" customFormat="1" ht="13.5">
      <c r="B475" s="228"/>
      <c r="C475" s="229"/>
      <c r="D475" s="219" t="s">
        <v>278</v>
      </c>
      <c r="E475" s="229"/>
      <c r="F475" s="231" t="s">
        <v>764</v>
      </c>
      <c r="G475" s="229"/>
      <c r="H475" s="232">
        <v>12.705</v>
      </c>
      <c r="I475" s="233"/>
      <c r="J475" s="229"/>
      <c r="K475" s="229"/>
      <c r="L475" s="234"/>
      <c r="M475" s="235"/>
      <c r="N475" s="236"/>
      <c r="O475" s="236"/>
      <c r="P475" s="236"/>
      <c r="Q475" s="236"/>
      <c r="R475" s="236"/>
      <c r="S475" s="236"/>
      <c r="T475" s="237"/>
      <c r="AT475" s="238" t="s">
        <v>278</v>
      </c>
      <c r="AU475" s="238" t="s">
        <v>87</v>
      </c>
      <c r="AV475" s="13" t="s">
        <v>87</v>
      </c>
      <c r="AW475" s="13" t="s">
        <v>6</v>
      </c>
      <c r="AX475" s="13" t="s">
        <v>85</v>
      </c>
      <c r="AY475" s="238" t="s">
        <v>270</v>
      </c>
    </row>
    <row r="476" spans="2:65" s="1" customFormat="1" ht="16.5" customHeight="1">
      <c r="B476" s="41"/>
      <c r="C476" s="250" t="s">
        <v>765</v>
      </c>
      <c r="D476" s="250" t="s">
        <v>338</v>
      </c>
      <c r="E476" s="251" t="s">
        <v>766</v>
      </c>
      <c r="F476" s="252" t="s">
        <v>767</v>
      </c>
      <c r="G476" s="253" t="s">
        <v>155</v>
      </c>
      <c r="H476" s="254">
        <v>8</v>
      </c>
      <c r="I476" s="255"/>
      <c r="J476" s="256">
        <f>ROUND(I476*H476,2)</f>
        <v>0</v>
      </c>
      <c r="K476" s="252" t="s">
        <v>275</v>
      </c>
      <c r="L476" s="257"/>
      <c r="M476" s="258" t="s">
        <v>76</v>
      </c>
      <c r="N476" s="259" t="s">
        <v>48</v>
      </c>
      <c r="O476" s="42"/>
      <c r="P476" s="214">
        <f>O476*H476</f>
        <v>0</v>
      </c>
      <c r="Q476" s="214">
        <v>0.064</v>
      </c>
      <c r="R476" s="214">
        <f>Q476*H476</f>
        <v>0.512</v>
      </c>
      <c r="S476" s="214">
        <v>0</v>
      </c>
      <c r="T476" s="215">
        <f>S476*H476</f>
        <v>0</v>
      </c>
      <c r="AR476" s="24" t="s">
        <v>139</v>
      </c>
      <c r="AT476" s="24" t="s">
        <v>338</v>
      </c>
      <c r="AU476" s="24" t="s">
        <v>87</v>
      </c>
      <c r="AY476" s="24" t="s">
        <v>270</v>
      </c>
      <c r="BE476" s="216">
        <f>IF(N476="základní",J476,0)</f>
        <v>0</v>
      </c>
      <c r="BF476" s="216">
        <f>IF(N476="snížená",J476,0)</f>
        <v>0</v>
      </c>
      <c r="BG476" s="216">
        <f>IF(N476="zákl. přenesená",J476,0)</f>
        <v>0</v>
      </c>
      <c r="BH476" s="216">
        <f>IF(N476="sníž. přenesená",J476,0)</f>
        <v>0</v>
      </c>
      <c r="BI476" s="216">
        <f>IF(N476="nulová",J476,0)</f>
        <v>0</v>
      </c>
      <c r="BJ476" s="24" t="s">
        <v>85</v>
      </c>
      <c r="BK476" s="216">
        <f>ROUND(I476*H476,2)</f>
        <v>0</v>
      </c>
      <c r="BL476" s="24" t="s">
        <v>276</v>
      </c>
      <c r="BM476" s="24" t="s">
        <v>768</v>
      </c>
    </row>
    <row r="477" spans="2:51" s="13" customFormat="1" ht="13.5">
      <c r="B477" s="228"/>
      <c r="C477" s="229"/>
      <c r="D477" s="219" t="s">
        <v>278</v>
      </c>
      <c r="E477" s="230" t="s">
        <v>76</v>
      </c>
      <c r="F477" s="231" t="s">
        <v>138</v>
      </c>
      <c r="G477" s="229"/>
      <c r="H477" s="232">
        <v>8</v>
      </c>
      <c r="I477" s="233"/>
      <c r="J477" s="229"/>
      <c r="K477" s="229"/>
      <c r="L477" s="234"/>
      <c r="M477" s="235"/>
      <c r="N477" s="236"/>
      <c r="O477" s="236"/>
      <c r="P477" s="236"/>
      <c r="Q477" s="236"/>
      <c r="R477" s="236"/>
      <c r="S477" s="236"/>
      <c r="T477" s="237"/>
      <c r="AT477" s="238" t="s">
        <v>278</v>
      </c>
      <c r="AU477" s="238" t="s">
        <v>87</v>
      </c>
      <c r="AV477" s="13" t="s">
        <v>87</v>
      </c>
      <c r="AW477" s="13" t="s">
        <v>40</v>
      </c>
      <c r="AX477" s="13" t="s">
        <v>78</v>
      </c>
      <c r="AY477" s="238" t="s">
        <v>270</v>
      </c>
    </row>
    <row r="478" spans="2:51" s="14" customFormat="1" ht="13.5">
      <c r="B478" s="239"/>
      <c r="C478" s="240"/>
      <c r="D478" s="219" t="s">
        <v>278</v>
      </c>
      <c r="E478" s="241" t="s">
        <v>76</v>
      </c>
      <c r="F478" s="242" t="s">
        <v>281</v>
      </c>
      <c r="G478" s="240"/>
      <c r="H478" s="243">
        <v>8</v>
      </c>
      <c r="I478" s="244"/>
      <c r="J478" s="240"/>
      <c r="K478" s="240"/>
      <c r="L478" s="245"/>
      <c r="M478" s="246"/>
      <c r="N478" s="247"/>
      <c r="O478" s="247"/>
      <c r="P478" s="247"/>
      <c r="Q478" s="247"/>
      <c r="R478" s="247"/>
      <c r="S478" s="247"/>
      <c r="T478" s="248"/>
      <c r="AT478" s="249" t="s">
        <v>278</v>
      </c>
      <c r="AU478" s="249" t="s">
        <v>87</v>
      </c>
      <c r="AV478" s="14" t="s">
        <v>276</v>
      </c>
      <c r="AW478" s="14" t="s">
        <v>40</v>
      </c>
      <c r="AX478" s="14" t="s">
        <v>85</v>
      </c>
      <c r="AY478" s="249" t="s">
        <v>270</v>
      </c>
    </row>
    <row r="479" spans="2:65" s="1" customFormat="1" ht="16.5" customHeight="1">
      <c r="B479" s="41"/>
      <c r="C479" s="250" t="s">
        <v>769</v>
      </c>
      <c r="D479" s="250" t="s">
        <v>338</v>
      </c>
      <c r="E479" s="251" t="s">
        <v>770</v>
      </c>
      <c r="F479" s="252" t="s">
        <v>771</v>
      </c>
      <c r="G479" s="253" t="s">
        <v>155</v>
      </c>
      <c r="H479" s="254">
        <v>10</v>
      </c>
      <c r="I479" s="255"/>
      <c r="J479" s="256">
        <f>ROUND(I479*H479,2)</f>
        <v>0</v>
      </c>
      <c r="K479" s="252" t="s">
        <v>275</v>
      </c>
      <c r="L479" s="257"/>
      <c r="M479" s="258" t="s">
        <v>76</v>
      </c>
      <c r="N479" s="259" t="s">
        <v>48</v>
      </c>
      <c r="O479" s="42"/>
      <c r="P479" s="214">
        <f>O479*H479</f>
        <v>0</v>
      </c>
      <c r="Q479" s="214">
        <v>0.0585</v>
      </c>
      <c r="R479" s="214">
        <f>Q479*H479</f>
        <v>0.5850000000000001</v>
      </c>
      <c r="S479" s="214">
        <v>0</v>
      </c>
      <c r="T479" s="215">
        <f>S479*H479</f>
        <v>0</v>
      </c>
      <c r="AR479" s="24" t="s">
        <v>139</v>
      </c>
      <c r="AT479" s="24" t="s">
        <v>338</v>
      </c>
      <c r="AU479" s="24" t="s">
        <v>87</v>
      </c>
      <c r="AY479" s="24" t="s">
        <v>270</v>
      </c>
      <c r="BE479" s="216">
        <f>IF(N479="základní",J479,0)</f>
        <v>0</v>
      </c>
      <c r="BF479" s="216">
        <f>IF(N479="snížená",J479,0)</f>
        <v>0</v>
      </c>
      <c r="BG479" s="216">
        <f>IF(N479="zákl. přenesená",J479,0)</f>
        <v>0</v>
      </c>
      <c r="BH479" s="216">
        <f>IF(N479="sníž. přenesená",J479,0)</f>
        <v>0</v>
      </c>
      <c r="BI479" s="216">
        <f>IF(N479="nulová",J479,0)</f>
        <v>0</v>
      </c>
      <c r="BJ479" s="24" t="s">
        <v>85</v>
      </c>
      <c r="BK479" s="216">
        <f>ROUND(I479*H479,2)</f>
        <v>0</v>
      </c>
      <c r="BL479" s="24" t="s">
        <v>276</v>
      </c>
      <c r="BM479" s="24" t="s">
        <v>772</v>
      </c>
    </row>
    <row r="480" spans="2:51" s="13" customFormat="1" ht="13.5">
      <c r="B480" s="228"/>
      <c r="C480" s="229"/>
      <c r="D480" s="219" t="s">
        <v>278</v>
      </c>
      <c r="E480" s="230" t="s">
        <v>76</v>
      </c>
      <c r="F480" s="231" t="s">
        <v>773</v>
      </c>
      <c r="G480" s="229"/>
      <c r="H480" s="232">
        <v>10</v>
      </c>
      <c r="I480" s="233"/>
      <c r="J480" s="229"/>
      <c r="K480" s="229"/>
      <c r="L480" s="234"/>
      <c r="M480" s="235"/>
      <c r="N480" s="236"/>
      <c r="O480" s="236"/>
      <c r="P480" s="236"/>
      <c r="Q480" s="236"/>
      <c r="R480" s="236"/>
      <c r="S480" s="236"/>
      <c r="T480" s="237"/>
      <c r="AT480" s="238" t="s">
        <v>278</v>
      </c>
      <c r="AU480" s="238" t="s">
        <v>87</v>
      </c>
      <c r="AV480" s="13" t="s">
        <v>87</v>
      </c>
      <c r="AW480" s="13" t="s">
        <v>40</v>
      </c>
      <c r="AX480" s="13" t="s">
        <v>78</v>
      </c>
      <c r="AY480" s="238" t="s">
        <v>270</v>
      </c>
    </row>
    <row r="481" spans="2:51" s="14" customFormat="1" ht="13.5">
      <c r="B481" s="239"/>
      <c r="C481" s="240"/>
      <c r="D481" s="219" t="s">
        <v>278</v>
      </c>
      <c r="E481" s="241" t="s">
        <v>76</v>
      </c>
      <c r="F481" s="242" t="s">
        <v>281</v>
      </c>
      <c r="G481" s="240"/>
      <c r="H481" s="243">
        <v>10</v>
      </c>
      <c r="I481" s="244"/>
      <c r="J481" s="240"/>
      <c r="K481" s="240"/>
      <c r="L481" s="245"/>
      <c r="M481" s="246"/>
      <c r="N481" s="247"/>
      <c r="O481" s="247"/>
      <c r="P481" s="247"/>
      <c r="Q481" s="247"/>
      <c r="R481" s="247"/>
      <c r="S481" s="247"/>
      <c r="T481" s="248"/>
      <c r="AT481" s="249" t="s">
        <v>278</v>
      </c>
      <c r="AU481" s="249" t="s">
        <v>87</v>
      </c>
      <c r="AV481" s="14" t="s">
        <v>276</v>
      </c>
      <c r="AW481" s="14" t="s">
        <v>40</v>
      </c>
      <c r="AX481" s="14" t="s">
        <v>85</v>
      </c>
      <c r="AY481" s="249" t="s">
        <v>270</v>
      </c>
    </row>
    <row r="482" spans="2:65" s="1" customFormat="1" ht="38.25" customHeight="1">
      <c r="B482" s="41"/>
      <c r="C482" s="205" t="s">
        <v>774</v>
      </c>
      <c r="D482" s="205" t="s">
        <v>272</v>
      </c>
      <c r="E482" s="206" t="s">
        <v>775</v>
      </c>
      <c r="F482" s="207" t="s">
        <v>776</v>
      </c>
      <c r="G482" s="208" t="s">
        <v>121</v>
      </c>
      <c r="H482" s="209">
        <v>296</v>
      </c>
      <c r="I482" s="210"/>
      <c r="J482" s="211">
        <f>ROUND(I482*H482,2)</f>
        <v>0</v>
      </c>
      <c r="K482" s="207" t="s">
        <v>275</v>
      </c>
      <c r="L482" s="61"/>
      <c r="M482" s="212" t="s">
        <v>76</v>
      </c>
      <c r="N482" s="213" t="s">
        <v>48</v>
      </c>
      <c r="O482" s="42"/>
      <c r="P482" s="214">
        <f>O482*H482</f>
        <v>0</v>
      </c>
      <c r="Q482" s="214">
        <v>0.1295</v>
      </c>
      <c r="R482" s="214">
        <f>Q482*H482</f>
        <v>38.332</v>
      </c>
      <c r="S482" s="214">
        <v>0</v>
      </c>
      <c r="T482" s="215">
        <f>S482*H482</f>
        <v>0</v>
      </c>
      <c r="AR482" s="24" t="s">
        <v>276</v>
      </c>
      <c r="AT482" s="24" t="s">
        <v>272</v>
      </c>
      <c r="AU482" s="24" t="s">
        <v>87</v>
      </c>
      <c r="AY482" s="24" t="s">
        <v>270</v>
      </c>
      <c r="BE482" s="216">
        <f>IF(N482="základní",J482,0)</f>
        <v>0</v>
      </c>
      <c r="BF482" s="216">
        <f>IF(N482="snížená",J482,0)</f>
        <v>0</v>
      </c>
      <c r="BG482" s="216">
        <f>IF(N482="zákl. přenesená",J482,0)</f>
        <v>0</v>
      </c>
      <c r="BH482" s="216">
        <f>IF(N482="sníž. přenesená",J482,0)</f>
        <v>0</v>
      </c>
      <c r="BI482" s="216">
        <f>IF(N482="nulová",J482,0)</f>
        <v>0</v>
      </c>
      <c r="BJ482" s="24" t="s">
        <v>85</v>
      </c>
      <c r="BK482" s="216">
        <f>ROUND(I482*H482,2)</f>
        <v>0</v>
      </c>
      <c r="BL482" s="24" t="s">
        <v>276</v>
      </c>
      <c r="BM482" s="24" t="s">
        <v>777</v>
      </c>
    </row>
    <row r="483" spans="2:51" s="12" customFormat="1" ht="13.5">
      <c r="B483" s="217"/>
      <c r="C483" s="218"/>
      <c r="D483" s="219" t="s">
        <v>278</v>
      </c>
      <c r="E483" s="220" t="s">
        <v>76</v>
      </c>
      <c r="F483" s="221" t="s">
        <v>673</v>
      </c>
      <c r="G483" s="218"/>
      <c r="H483" s="220" t="s">
        <v>76</v>
      </c>
      <c r="I483" s="222"/>
      <c r="J483" s="218"/>
      <c r="K483" s="218"/>
      <c r="L483" s="223"/>
      <c r="M483" s="224"/>
      <c r="N483" s="225"/>
      <c r="O483" s="225"/>
      <c r="P483" s="225"/>
      <c r="Q483" s="225"/>
      <c r="R483" s="225"/>
      <c r="S483" s="225"/>
      <c r="T483" s="226"/>
      <c r="AT483" s="227" t="s">
        <v>278</v>
      </c>
      <c r="AU483" s="227" t="s">
        <v>87</v>
      </c>
      <c r="AV483" s="12" t="s">
        <v>85</v>
      </c>
      <c r="AW483" s="12" t="s">
        <v>40</v>
      </c>
      <c r="AX483" s="12" t="s">
        <v>78</v>
      </c>
      <c r="AY483" s="227" t="s">
        <v>270</v>
      </c>
    </row>
    <row r="484" spans="2:51" s="13" customFormat="1" ht="13.5">
      <c r="B484" s="228"/>
      <c r="C484" s="229"/>
      <c r="D484" s="219" t="s">
        <v>278</v>
      </c>
      <c r="E484" s="230" t="s">
        <v>143</v>
      </c>
      <c r="F484" s="231" t="s">
        <v>778</v>
      </c>
      <c r="G484" s="229"/>
      <c r="H484" s="232">
        <v>296</v>
      </c>
      <c r="I484" s="233"/>
      <c r="J484" s="229"/>
      <c r="K484" s="229"/>
      <c r="L484" s="234"/>
      <c r="M484" s="235"/>
      <c r="N484" s="236"/>
      <c r="O484" s="236"/>
      <c r="P484" s="236"/>
      <c r="Q484" s="236"/>
      <c r="R484" s="236"/>
      <c r="S484" s="236"/>
      <c r="T484" s="237"/>
      <c r="AT484" s="238" t="s">
        <v>278</v>
      </c>
      <c r="AU484" s="238" t="s">
        <v>87</v>
      </c>
      <c r="AV484" s="13" t="s">
        <v>87</v>
      </c>
      <c r="AW484" s="13" t="s">
        <v>40</v>
      </c>
      <c r="AX484" s="13" t="s">
        <v>78</v>
      </c>
      <c r="AY484" s="238" t="s">
        <v>270</v>
      </c>
    </row>
    <row r="485" spans="2:51" s="14" customFormat="1" ht="13.5">
      <c r="B485" s="239"/>
      <c r="C485" s="240"/>
      <c r="D485" s="219" t="s">
        <v>278</v>
      </c>
      <c r="E485" s="241" t="s">
        <v>76</v>
      </c>
      <c r="F485" s="242" t="s">
        <v>281</v>
      </c>
      <c r="G485" s="240"/>
      <c r="H485" s="243">
        <v>296</v>
      </c>
      <c r="I485" s="244"/>
      <c r="J485" s="240"/>
      <c r="K485" s="240"/>
      <c r="L485" s="245"/>
      <c r="M485" s="246"/>
      <c r="N485" s="247"/>
      <c r="O485" s="247"/>
      <c r="P485" s="247"/>
      <c r="Q485" s="247"/>
      <c r="R485" s="247"/>
      <c r="S485" s="247"/>
      <c r="T485" s="248"/>
      <c r="AT485" s="249" t="s">
        <v>278</v>
      </c>
      <c r="AU485" s="249" t="s">
        <v>87</v>
      </c>
      <c r="AV485" s="14" t="s">
        <v>276</v>
      </c>
      <c r="AW485" s="14" t="s">
        <v>40</v>
      </c>
      <c r="AX485" s="14" t="s">
        <v>85</v>
      </c>
      <c r="AY485" s="249" t="s">
        <v>270</v>
      </c>
    </row>
    <row r="486" spans="2:65" s="1" customFormat="1" ht="16.5" customHeight="1">
      <c r="B486" s="41"/>
      <c r="C486" s="250" t="s">
        <v>779</v>
      </c>
      <c r="D486" s="250" t="s">
        <v>338</v>
      </c>
      <c r="E486" s="251" t="s">
        <v>780</v>
      </c>
      <c r="F486" s="252" t="s">
        <v>781</v>
      </c>
      <c r="G486" s="253" t="s">
        <v>155</v>
      </c>
      <c r="H486" s="254">
        <v>307.84</v>
      </c>
      <c r="I486" s="255"/>
      <c r="J486" s="256">
        <f>ROUND(I486*H486,2)</f>
        <v>0</v>
      </c>
      <c r="K486" s="252" t="s">
        <v>275</v>
      </c>
      <c r="L486" s="257"/>
      <c r="M486" s="258" t="s">
        <v>76</v>
      </c>
      <c r="N486" s="259" t="s">
        <v>48</v>
      </c>
      <c r="O486" s="42"/>
      <c r="P486" s="214">
        <f>O486*H486</f>
        <v>0</v>
      </c>
      <c r="Q486" s="214">
        <v>0.045</v>
      </c>
      <c r="R486" s="214">
        <f>Q486*H486</f>
        <v>13.852799999999998</v>
      </c>
      <c r="S486" s="214">
        <v>0</v>
      </c>
      <c r="T486" s="215">
        <f>S486*H486</f>
        <v>0</v>
      </c>
      <c r="AR486" s="24" t="s">
        <v>139</v>
      </c>
      <c r="AT486" s="24" t="s">
        <v>338</v>
      </c>
      <c r="AU486" s="24" t="s">
        <v>87</v>
      </c>
      <c r="AY486" s="24" t="s">
        <v>270</v>
      </c>
      <c r="BE486" s="216">
        <f>IF(N486="základní",J486,0)</f>
        <v>0</v>
      </c>
      <c r="BF486" s="216">
        <f>IF(N486="snížená",J486,0)</f>
        <v>0</v>
      </c>
      <c r="BG486" s="216">
        <f>IF(N486="zákl. přenesená",J486,0)</f>
        <v>0</v>
      </c>
      <c r="BH486" s="216">
        <f>IF(N486="sníž. přenesená",J486,0)</f>
        <v>0</v>
      </c>
      <c r="BI486" s="216">
        <f>IF(N486="nulová",J486,0)</f>
        <v>0</v>
      </c>
      <c r="BJ486" s="24" t="s">
        <v>85</v>
      </c>
      <c r="BK486" s="216">
        <f>ROUND(I486*H486,2)</f>
        <v>0</v>
      </c>
      <c r="BL486" s="24" t="s">
        <v>276</v>
      </c>
      <c r="BM486" s="24" t="s">
        <v>782</v>
      </c>
    </row>
    <row r="487" spans="2:47" s="1" customFormat="1" ht="27">
      <c r="B487" s="41"/>
      <c r="C487" s="63"/>
      <c r="D487" s="219" t="s">
        <v>416</v>
      </c>
      <c r="E487" s="63"/>
      <c r="F487" s="260" t="s">
        <v>783</v>
      </c>
      <c r="G487" s="63"/>
      <c r="H487" s="63"/>
      <c r="I487" s="174"/>
      <c r="J487" s="63"/>
      <c r="K487" s="63"/>
      <c r="L487" s="61"/>
      <c r="M487" s="261"/>
      <c r="N487" s="42"/>
      <c r="O487" s="42"/>
      <c r="P487" s="42"/>
      <c r="Q487" s="42"/>
      <c r="R487" s="42"/>
      <c r="S487" s="42"/>
      <c r="T487" s="78"/>
      <c r="AT487" s="24" t="s">
        <v>416</v>
      </c>
      <c r="AU487" s="24" t="s">
        <v>87</v>
      </c>
    </row>
    <row r="488" spans="2:51" s="13" customFormat="1" ht="13.5">
      <c r="B488" s="228"/>
      <c r="C488" s="229"/>
      <c r="D488" s="219" t="s">
        <v>278</v>
      </c>
      <c r="E488" s="230" t="s">
        <v>76</v>
      </c>
      <c r="F488" s="231" t="s">
        <v>143</v>
      </c>
      <c r="G488" s="229"/>
      <c r="H488" s="232">
        <v>296</v>
      </c>
      <c r="I488" s="233"/>
      <c r="J488" s="229"/>
      <c r="K488" s="229"/>
      <c r="L488" s="234"/>
      <c r="M488" s="235"/>
      <c r="N488" s="236"/>
      <c r="O488" s="236"/>
      <c r="P488" s="236"/>
      <c r="Q488" s="236"/>
      <c r="R488" s="236"/>
      <c r="S488" s="236"/>
      <c r="T488" s="237"/>
      <c r="AT488" s="238" t="s">
        <v>278</v>
      </c>
      <c r="AU488" s="238" t="s">
        <v>87</v>
      </c>
      <c r="AV488" s="13" t="s">
        <v>87</v>
      </c>
      <c r="AW488" s="13" t="s">
        <v>40</v>
      </c>
      <c r="AX488" s="13" t="s">
        <v>78</v>
      </c>
      <c r="AY488" s="238" t="s">
        <v>270</v>
      </c>
    </row>
    <row r="489" spans="2:51" s="14" customFormat="1" ht="13.5">
      <c r="B489" s="239"/>
      <c r="C489" s="240"/>
      <c r="D489" s="219" t="s">
        <v>278</v>
      </c>
      <c r="E489" s="241" t="s">
        <v>76</v>
      </c>
      <c r="F489" s="242" t="s">
        <v>281</v>
      </c>
      <c r="G489" s="240"/>
      <c r="H489" s="243">
        <v>296</v>
      </c>
      <c r="I489" s="244"/>
      <c r="J489" s="240"/>
      <c r="K489" s="240"/>
      <c r="L489" s="245"/>
      <c r="M489" s="246"/>
      <c r="N489" s="247"/>
      <c r="O489" s="247"/>
      <c r="P489" s="247"/>
      <c r="Q489" s="247"/>
      <c r="R489" s="247"/>
      <c r="S489" s="247"/>
      <c r="T489" s="248"/>
      <c r="AT489" s="249" t="s">
        <v>278</v>
      </c>
      <c r="AU489" s="249" t="s">
        <v>87</v>
      </c>
      <c r="AV489" s="14" t="s">
        <v>276</v>
      </c>
      <c r="AW489" s="14" t="s">
        <v>40</v>
      </c>
      <c r="AX489" s="14" t="s">
        <v>85</v>
      </c>
      <c r="AY489" s="249" t="s">
        <v>270</v>
      </c>
    </row>
    <row r="490" spans="2:51" s="13" customFormat="1" ht="13.5">
      <c r="B490" s="228"/>
      <c r="C490" s="229"/>
      <c r="D490" s="219" t="s">
        <v>278</v>
      </c>
      <c r="E490" s="229"/>
      <c r="F490" s="231" t="s">
        <v>784</v>
      </c>
      <c r="G490" s="229"/>
      <c r="H490" s="232">
        <v>307.84</v>
      </c>
      <c r="I490" s="233"/>
      <c r="J490" s="229"/>
      <c r="K490" s="229"/>
      <c r="L490" s="234"/>
      <c r="M490" s="235"/>
      <c r="N490" s="236"/>
      <c r="O490" s="236"/>
      <c r="P490" s="236"/>
      <c r="Q490" s="236"/>
      <c r="R490" s="236"/>
      <c r="S490" s="236"/>
      <c r="T490" s="237"/>
      <c r="AT490" s="238" t="s">
        <v>278</v>
      </c>
      <c r="AU490" s="238" t="s">
        <v>87</v>
      </c>
      <c r="AV490" s="13" t="s">
        <v>87</v>
      </c>
      <c r="AW490" s="13" t="s">
        <v>6</v>
      </c>
      <c r="AX490" s="13" t="s">
        <v>85</v>
      </c>
      <c r="AY490" s="238" t="s">
        <v>270</v>
      </c>
    </row>
    <row r="491" spans="2:65" s="1" customFormat="1" ht="38.25" customHeight="1">
      <c r="B491" s="41"/>
      <c r="C491" s="205" t="s">
        <v>785</v>
      </c>
      <c r="D491" s="205" t="s">
        <v>272</v>
      </c>
      <c r="E491" s="206" t="s">
        <v>786</v>
      </c>
      <c r="F491" s="207" t="s">
        <v>787</v>
      </c>
      <c r="G491" s="208" t="s">
        <v>121</v>
      </c>
      <c r="H491" s="209">
        <v>162.5</v>
      </c>
      <c r="I491" s="210"/>
      <c r="J491" s="211">
        <f>ROUND(I491*H491,2)</f>
        <v>0</v>
      </c>
      <c r="K491" s="207" t="s">
        <v>275</v>
      </c>
      <c r="L491" s="61"/>
      <c r="M491" s="212" t="s">
        <v>76</v>
      </c>
      <c r="N491" s="213" t="s">
        <v>48</v>
      </c>
      <c r="O491" s="42"/>
      <c r="P491" s="214">
        <f>O491*H491</f>
        <v>0</v>
      </c>
      <c r="Q491" s="214">
        <v>0.16849</v>
      </c>
      <c r="R491" s="214">
        <f>Q491*H491</f>
        <v>27.379625</v>
      </c>
      <c r="S491" s="214">
        <v>0</v>
      </c>
      <c r="T491" s="215">
        <f>S491*H491</f>
        <v>0</v>
      </c>
      <c r="AR491" s="24" t="s">
        <v>276</v>
      </c>
      <c r="AT491" s="24" t="s">
        <v>272</v>
      </c>
      <c r="AU491" s="24" t="s">
        <v>87</v>
      </c>
      <c r="AY491" s="24" t="s">
        <v>270</v>
      </c>
      <c r="BE491" s="216">
        <f>IF(N491="základní",J491,0)</f>
        <v>0</v>
      </c>
      <c r="BF491" s="216">
        <f>IF(N491="snížená",J491,0)</f>
        <v>0</v>
      </c>
      <c r="BG491" s="216">
        <f>IF(N491="zákl. přenesená",J491,0)</f>
        <v>0</v>
      </c>
      <c r="BH491" s="216">
        <f>IF(N491="sníž. přenesená",J491,0)</f>
        <v>0</v>
      </c>
      <c r="BI491" s="216">
        <f>IF(N491="nulová",J491,0)</f>
        <v>0</v>
      </c>
      <c r="BJ491" s="24" t="s">
        <v>85</v>
      </c>
      <c r="BK491" s="216">
        <f>ROUND(I491*H491,2)</f>
        <v>0</v>
      </c>
      <c r="BL491" s="24" t="s">
        <v>276</v>
      </c>
      <c r="BM491" s="24" t="s">
        <v>788</v>
      </c>
    </row>
    <row r="492" spans="2:47" s="1" customFormat="1" ht="40.5">
      <c r="B492" s="41"/>
      <c r="C492" s="63"/>
      <c r="D492" s="219" t="s">
        <v>416</v>
      </c>
      <c r="E492" s="63"/>
      <c r="F492" s="260" t="s">
        <v>789</v>
      </c>
      <c r="G492" s="63"/>
      <c r="H492" s="63"/>
      <c r="I492" s="174"/>
      <c r="J492" s="63"/>
      <c r="K492" s="63"/>
      <c r="L492" s="61"/>
      <c r="M492" s="261"/>
      <c r="N492" s="42"/>
      <c r="O492" s="42"/>
      <c r="P492" s="42"/>
      <c r="Q492" s="42"/>
      <c r="R492" s="42"/>
      <c r="S492" s="42"/>
      <c r="T492" s="78"/>
      <c r="AT492" s="24" t="s">
        <v>416</v>
      </c>
      <c r="AU492" s="24" t="s">
        <v>87</v>
      </c>
    </row>
    <row r="493" spans="2:51" s="12" customFormat="1" ht="13.5">
      <c r="B493" s="217"/>
      <c r="C493" s="218"/>
      <c r="D493" s="219" t="s">
        <v>278</v>
      </c>
      <c r="E493" s="220" t="s">
        <v>76</v>
      </c>
      <c r="F493" s="221" t="s">
        <v>673</v>
      </c>
      <c r="G493" s="218"/>
      <c r="H493" s="220" t="s">
        <v>76</v>
      </c>
      <c r="I493" s="222"/>
      <c r="J493" s="218"/>
      <c r="K493" s="218"/>
      <c r="L493" s="223"/>
      <c r="M493" s="224"/>
      <c r="N493" s="225"/>
      <c r="O493" s="225"/>
      <c r="P493" s="225"/>
      <c r="Q493" s="225"/>
      <c r="R493" s="225"/>
      <c r="S493" s="225"/>
      <c r="T493" s="226"/>
      <c r="AT493" s="227" t="s">
        <v>278</v>
      </c>
      <c r="AU493" s="227" t="s">
        <v>87</v>
      </c>
      <c r="AV493" s="12" t="s">
        <v>85</v>
      </c>
      <c r="AW493" s="12" t="s">
        <v>40</v>
      </c>
      <c r="AX493" s="12" t="s">
        <v>78</v>
      </c>
      <c r="AY493" s="227" t="s">
        <v>270</v>
      </c>
    </row>
    <row r="494" spans="2:51" s="13" customFormat="1" ht="13.5">
      <c r="B494" s="228"/>
      <c r="C494" s="229"/>
      <c r="D494" s="219" t="s">
        <v>278</v>
      </c>
      <c r="E494" s="230" t="s">
        <v>126</v>
      </c>
      <c r="F494" s="231" t="s">
        <v>790</v>
      </c>
      <c r="G494" s="229"/>
      <c r="H494" s="232">
        <v>157.9</v>
      </c>
      <c r="I494" s="233"/>
      <c r="J494" s="229"/>
      <c r="K494" s="229"/>
      <c r="L494" s="234"/>
      <c r="M494" s="235"/>
      <c r="N494" s="236"/>
      <c r="O494" s="236"/>
      <c r="P494" s="236"/>
      <c r="Q494" s="236"/>
      <c r="R494" s="236"/>
      <c r="S494" s="236"/>
      <c r="T494" s="237"/>
      <c r="AT494" s="238" t="s">
        <v>278</v>
      </c>
      <c r="AU494" s="238" t="s">
        <v>87</v>
      </c>
      <c r="AV494" s="13" t="s">
        <v>87</v>
      </c>
      <c r="AW494" s="13" t="s">
        <v>40</v>
      </c>
      <c r="AX494" s="13" t="s">
        <v>78</v>
      </c>
      <c r="AY494" s="238" t="s">
        <v>270</v>
      </c>
    </row>
    <row r="495" spans="2:51" s="13" customFormat="1" ht="13.5">
      <c r="B495" s="228"/>
      <c r="C495" s="229"/>
      <c r="D495" s="219" t="s">
        <v>278</v>
      </c>
      <c r="E495" s="230" t="s">
        <v>129</v>
      </c>
      <c r="F495" s="231" t="s">
        <v>791</v>
      </c>
      <c r="G495" s="229"/>
      <c r="H495" s="232">
        <v>4.6</v>
      </c>
      <c r="I495" s="233"/>
      <c r="J495" s="229"/>
      <c r="K495" s="229"/>
      <c r="L495" s="234"/>
      <c r="M495" s="235"/>
      <c r="N495" s="236"/>
      <c r="O495" s="236"/>
      <c r="P495" s="236"/>
      <c r="Q495" s="236"/>
      <c r="R495" s="236"/>
      <c r="S495" s="236"/>
      <c r="T495" s="237"/>
      <c r="AT495" s="238" t="s">
        <v>278</v>
      </c>
      <c r="AU495" s="238" t="s">
        <v>87</v>
      </c>
      <c r="AV495" s="13" t="s">
        <v>87</v>
      </c>
      <c r="AW495" s="13" t="s">
        <v>40</v>
      </c>
      <c r="AX495" s="13" t="s">
        <v>78</v>
      </c>
      <c r="AY495" s="238" t="s">
        <v>270</v>
      </c>
    </row>
    <row r="496" spans="2:51" s="14" customFormat="1" ht="13.5">
      <c r="B496" s="239"/>
      <c r="C496" s="240"/>
      <c r="D496" s="219" t="s">
        <v>278</v>
      </c>
      <c r="E496" s="241" t="s">
        <v>76</v>
      </c>
      <c r="F496" s="242" t="s">
        <v>281</v>
      </c>
      <c r="G496" s="240"/>
      <c r="H496" s="243">
        <v>162.5</v>
      </c>
      <c r="I496" s="244"/>
      <c r="J496" s="240"/>
      <c r="K496" s="240"/>
      <c r="L496" s="245"/>
      <c r="M496" s="246"/>
      <c r="N496" s="247"/>
      <c r="O496" s="247"/>
      <c r="P496" s="247"/>
      <c r="Q496" s="247"/>
      <c r="R496" s="247"/>
      <c r="S496" s="247"/>
      <c r="T496" s="248"/>
      <c r="AT496" s="249" t="s">
        <v>278</v>
      </c>
      <c r="AU496" s="249" t="s">
        <v>87</v>
      </c>
      <c r="AV496" s="14" t="s">
        <v>276</v>
      </c>
      <c r="AW496" s="14" t="s">
        <v>40</v>
      </c>
      <c r="AX496" s="14" t="s">
        <v>85</v>
      </c>
      <c r="AY496" s="249" t="s">
        <v>270</v>
      </c>
    </row>
    <row r="497" spans="2:65" s="1" customFormat="1" ht="16.5" customHeight="1">
      <c r="B497" s="41"/>
      <c r="C497" s="250" t="s">
        <v>792</v>
      </c>
      <c r="D497" s="250" t="s">
        <v>338</v>
      </c>
      <c r="E497" s="251" t="s">
        <v>793</v>
      </c>
      <c r="F497" s="252" t="s">
        <v>794</v>
      </c>
      <c r="G497" s="253" t="s">
        <v>121</v>
      </c>
      <c r="H497" s="254">
        <v>32.7</v>
      </c>
      <c r="I497" s="255"/>
      <c r="J497" s="256">
        <f>ROUND(I497*H497,2)</f>
        <v>0</v>
      </c>
      <c r="K497" s="252" t="s">
        <v>275</v>
      </c>
      <c r="L497" s="257"/>
      <c r="M497" s="258" t="s">
        <v>76</v>
      </c>
      <c r="N497" s="259" t="s">
        <v>48</v>
      </c>
      <c r="O497" s="42"/>
      <c r="P497" s="214">
        <f>O497*H497</f>
        <v>0</v>
      </c>
      <c r="Q497" s="214">
        <v>0.125</v>
      </c>
      <c r="R497" s="214">
        <f>Q497*H497</f>
        <v>4.0875</v>
      </c>
      <c r="S497" s="214">
        <v>0</v>
      </c>
      <c r="T497" s="215">
        <f>S497*H497</f>
        <v>0</v>
      </c>
      <c r="AR497" s="24" t="s">
        <v>139</v>
      </c>
      <c r="AT497" s="24" t="s">
        <v>338</v>
      </c>
      <c r="AU497" s="24" t="s">
        <v>87</v>
      </c>
      <c r="AY497" s="24" t="s">
        <v>270</v>
      </c>
      <c r="BE497" s="216">
        <f>IF(N497="základní",J497,0)</f>
        <v>0</v>
      </c>
      <c r="BF497" s="216">
        <f>IF(N497="snížená",J497,0)</f>
        <v>0</v>
      </c>
      <c r="BG497" s="216">
        <f>IF(N497="zákl. přenesená",J497,0)</f>
        <v>0</v>
      </c>
      <c r="BH497" s="216">
        <f>IF(N497="sníž. přenesená",J497,0)</f>
        <v>0</v>
      </c>
      <c r="BI497" s="216">
        <f>IF(N497="nulová",J497,0)</f>
        <v>0</v>
      </c>
      <c r="BJ497" s="24" t="s">
        <v>85</v>
      </c>
      <c r="BK497" s="216">
        <f>ROUND(I497*H497,2)</f>
        <v>0</v>
      </c>
      <c r="BL497" s="24" t="s">
        <v>276</v>
      </c>
      <c r="BM497" s="24" t="s">
        <v>795</v>
      </c>
    </row>
    <row r="498" spans="2:51" s="13" customFormat="1" ht="13.5">
      <c r="B498" s="228"/>
      <c r="C498" s="229"/>
      <c r="D498" s="219" t="s">
        <v>278</v>
      </c>
      <c r="E498" s="230" t="s">
        <v>76</v>
      </c>
      <c r="F498" s="231" t="s">
        <v>796</v>
      </c>
      <c r="G498" s="229"/>
      <c r="H498" s="232">
        <v>32.7</v>
      </c>
      <c r="I498" s="233"/>
      <c r="J498" s="229"/>
      <c r="K498" s="229"/>
      <c r="L498" s="234"/>
      <c r="M498" s="235"/>
      <c r="N498" s="236"/>
      <c r="O498" s="236"/>
      <c r="P498" s="236"/>
      <c r="Q498" s="236"/>
      <c r="R498" s="236"/>
      <c r="S498" s="236"/>
      <c r="T498" s="237"/>
      <c r="AT498" s="238" t="s">
        <v>278</v>
      </c>
      <c r="AU498" s="238" t="s">
        <v>87</v>
      </c>
      <c r="AV498" s="13" t="s">
        <v>87</v>
      </c>
      <c r="AW498" s="13" t="s">
        <v>40</v>
      </c>
      <c r="AX498" s="13" t="s">
        <v>78</v>
      </c>
      <c r="AY498" s="238" t="s">
        <v>270</v>
      </c>
    </row>
    <row r="499" spans="2:51" s="14" customFormat="1" ht="13.5">
      <c r="B499" s="239"/>
      <c r="C499" s="240"/>
      <c r="D499" s="219" t="s">
        <v>278</v>
      </c>
      <c r="E499" s="241" t="s">
        <v>76</v>
      </c>
      <c r="F499" s="242" t="s">
        <v>281</v>
      </c>
      <c r="G499" s="240"/>
      <c r="H499" s="243">
        <v>32.7</v>
      </c>
      <c r="I499" s="244"/>
      <c r="J499" s="240"/>
      <c r="K499" s="240"/>
      <c r="L499" s="245"/>
      <c r="M499" s="246"/>
      <c r="N499" s="247"/>
      <c r="O499" s="247"/>
      <c r="P499" s="247"/>
      <c r="Q499" s="247"/>
      <c r="R499" s="247"/>
      <c r="S499" s="247"/>
      <c r="T499" s="248"/>
      <c r="AT499" s="249" t="s">
        <v>278</v>
      </c>
      <c r="AU499" s="249" t="s">
        <v>87</v>
      </c>
      <c r="AV499" s="14" t="s">
        <v>276</v>
      </c>
      <c r="AW499" s="14" t="s">
        <v>40</v>
      </c>
      <c r="AX499" s="14" t="s">
        <v>85</v>
      </c>
      <c r="AY499" s="249" t="s">
        <v>270</v>
      </c>
    </row>
    <row r="500" spans="2:65" s="1" customFormat="1" ht="16.5" customHeight="1">
      <c r="B500" s="41"/>
      <c r="C500" s="250" t="s">
        <v>797</v>
      </c>
      <c r="D500" s="250" t="s">
        <v>338</v>
      </c>
      <c r="E500" s="251" t="s">
        <v>798</v>
      </c>
      <c r="F500" s="252" t="s">
        <v>799</v>
      </c>
      <c r="G500" s="253" t="s">
        <v>121</v>
      </c>
      <c r="H500" s="254">
        <v>4.6</v>
      </c>
      <c r="I500" s="255"/>
      <c r="J500" s="256">
        <f>ROUND(I500*H500,2)</f>
        <v>0</v>
      </c>
      <c r="K500" s="252" t="s">
        <v>275</v>
      </c>
      <c r="L500" s="257"/>
      <c r="M500" s="258" t="s">
        <v>76</v>
      </c>
      <c r="N500" s="259" t="s">
        <v>48</v>
      </c>
      <c r="O500" s="42"/>
      <c r="P500" s="214">
        <f>O500*H500</f>
        <v>0</v>
      </c>
      <c r="Q500" s="214">
        <v>0.125</v>
      </c>
      <c r="R500" s="214">
        <f>Q500*H500</f>
        <v>0.575</v>
      </c>
      <c r="S500" s="214">
        <v>0</v>
      </c>
      <c r="T500" s="215">
        <f>S500*H500</f>
        <v>0</v>
      </c>
      <c r="AR500" s="24" t="s">
        <v>139</v>
      </c>
      <c r="AT500" s="24" t="s">
        <v>338</v>
      </c>
      <c r="AU500" s="24" t="s">
        <v>87</v>
      </c>
      <c r="AY500" s="24" t="s">
        <v>270</v>
      </c>
      <c r="BE500" s="216">
        <f>IF(N500="základní",J500,0)</f>
        <v>0</v>
      </c>
      <c r="BF500" s="216">
        <f>IF(N500="snížená",J500,0)</f>
        <v>0</v>
      </c>
      <c r="BG500" s="216">
        <f>IF(N500="zákl. přenesená",J500,0)</f>
        <v>0</v>
      </c>
      <c r="BH500" s="216">
        <f>IF(N500="sníž. přenesená",J500,0)</f>
        <v>0</v>
      </c>
      <c r="BI500" s="216">
        <f>IF(N500="nulová",J500,0)</f>
        <v>0</v>
      </c>
      <c r="BJ500" s="24" t="s">
        <v>85</v>
      </c>
      <c r="BK500" s="216">
        <f>ROUND(I500*H500,2)</f>
        <v>0</v>
      </c>
      <c r="BL500" s="24" t="s">
        <v>276</v>
      </c>
      <c r="BM500" s="24" t="s">
        <v>800</v>
      </c>
    </row>
    <row r="501" spans="2:51" s="13" customFormat="1" ht="13.5">
      <c r="B501" s="228"/>
      <c r="C501" s="229"/>
      <c r="D501" s="219" t="s">
        <v>278</v>
      </c>
      <c r="E501" s="230" t="s">
        <v>76</v>
      </c>
      <c r="F501" s="231" t="s">
        <v>129</v>
      </c>
      <c r="G501" s="229"/>
      <c r="H501" s="232">
        <v>4.6</v>
      </c>
      <c r="I501" s="233"/>
      <c r="J501" s="229"/>
      <c r="K501" s="229"/>
      <c r="L501" s="234"/>
      <c r="M501" s="235"/>
      <c r="N501" s="236"/>
      <c r="O501" s="236"/>
      <c r="P501" s="236"/>
      <c r="Q501" s="236"/>
      <c r="R501" s="236"/>
      <c r="S501" s="236"/>
      <c r="T501" s="237"/>
      <c r="AT501" s="238" t="s">
        <v>278</v>
      </c>
      <c r="AU501" s="238" t="s">
        <v>87</v>
      </c>
      <c r="AV501" s="13" t="s">
        <v>87</v>
      </c>
      <c r="AW501" s="13" t="s">
        <v>40</v>
      </c>
      <c r="AX501" s="13" t="s">
        <v>78</v>
      </c>
      <c r="AY501" s="238" t="s">
        <v>270</v>
      </c>
    </row>
    <row r="502" spans="2:51" s="14" customFormat="1" ht="13.5">
      <c r="B502" s="239"/>
      <c r="C502" s="240"/>
      <c r="D502" s="219" t="s">
        <v>278</v>
      </c>
      <c r="E502" s="241" t="s">
        <v>76</v>
      </c>
      <c r="F502" s="242" t="s">
        <v>281</v>
      </c>
      <c r="G502" s="240"/>
      <c r="H502" s="243">
        <v>4.6</v>
      </c>
      <c r="I502" s="244"/>
      <c r="J502" s="240"/>
      <c r="K502" s="240"/>
      <c r="L502" s="245"/>
      <c r="M502" s="246"/>
      <c r="N502" s="247"/>
      <c r="O502" s="247"/>
      <c r="P502" s="247"/>
      <c r="Q502" s="247"/>
      <c r="R502" s="247"/>
      <c r="S502" s="247"/>
      <c r="T502" s="248"/>
      <c r="AT502" s="249" t="s">
        <v>278</v>
      </c>
      <c r="AU502" s="249" t="s">
        <v>87</v>
      </c>
      <c r="AV502" s="14" t="s">
        <v>276</v>
      </c>
      <c r="AW502" s="14" t="s">
        <v>40</v>
      </c>
      <c r="AX502" s="14" t="s">
        <v>85</v>
      </c>
      <c r="AY502" s="249" t="s">
        <v>270</v>
      </c>
    </row>
    <row r="503" spans="2:65" s="1" customFormat="1" ht="25.5" customHeight="1">
      <c r="B503" s="41"/>
      <c r="C503" s="205" t="s">
        <v>801</v>
      </c>
      <c r="D503" s="205" t="s">
        <v>272</v>
      </c>
      <c r="E503" s="206" t="s">
        <v>802</v>
      </c>
      <c r="F503" s="207" t="s">
        <v>803</v>
      </c>
      <c r="G503" s="208" t="s">
        <v>121</v>
      </c>
      <c r="H503" s="209">
        <v>168.7</v>
      </c>
      <c r="I503" s="210"/>
      <c r="J503" s="211">
        <f>ROUND(I503*H503,2)</f>
        <v>0</v>
      </c>
      <c r="K503" s="207" t="s">
        <v>275</v>
      </c>
      <c r="L503" s="61"/>
      <c r="M503" s="212" t="s">
        <v>76</v>
      </c>
      <c r="N503" s="213" t="s">
        <v>48</v>
      </c>
      <c r="O503" s="42"/>
      <c r="P503" s="214">
        <f>O503*H503</f>
        <v>0</v>
      </c>
      <c r="Q503" s="214">
        <v>0</v>
      </c>
      <c r="R503" s="214">
        <f>Q503*H503</f>
        <v>0</v>
      </c>
      <c r="S503" s="214">
        <v>0</v>
      </c>
      <c r="T503" s="215">
        <f>S503*H503</f>
        <v>0</v>
      </c>
      <c r="AR503" s="24" t="s">
        <v>276</v>
      </c>
      <c r="AT503" s="24" t="s">
        <v>272</v>
      </c>
      <c r="AU503" s="24" t="s">
        <v>87</v>
      </c>
      <c r="AY503" s="24" t="s">
        <v>270</v>
      </c>
      <c r="BE503" s="216">
        <f>IF(N503="základní",J503,0)</f>
        <v>0</v>
      </c>
      <c r="BF503" s="216">
        <f>IF(N503="snížená",J503,0)</f>
        <v>0</v>
      </c>
      <c r="BG503" s="216">
        <f>IF(N503="zákl. přenesená",J503,0)</f>
        <v>0</v>
      </c>
      <c r="BH503" s="216">
        <f>IF(N503="sníž. přenesená",J503,0)</f>
        <v>0</v>
      </c>
      <c r="BI503" s="216">
        <f>IF(N503="nulová",J503,0)</f>
        <v>0</v>
      </c>
      <c r="BJ503" s="24" t="s">
        <v>85</v>
      </c>
      <c r="BK503" s="216">
        <f>ROUND(I503*H503,2)</f>
        <v>0</v>
      </c>
      <c r="BL503" s="24" t="s">
        <v>276</v>
      </c>
      <c r="BM503" s="24" t="s">
        <v>804</v>
      </c>
    </row>
    <row r="504" spans="2:51" s="13" customFormat="1" ht="13.5">
      <c r="B504" s="228"/>
      <c r="C504" s="229"/>
      <c r="D504" s="219" t="s">
        <v>278</v>
      </c>
      <c r="E504" s="230" t="s">
        <v>76</v>
      </c>
      <c r="F504" s="231" t="s">
        <v>150</v>
      </c>
      <c r="G504" s="229"/>
      <c r="H504" s="232">
        <v>168.7</v>
      </c>
      <c r="I504" s="233"/>
      <c r="J504" s="229"/>
      <c r="K504" s="229"/>
      <c r="L504" s="234"/>
      <c r="M504" s="235"/>
      <c r="N504" s="236"/>
      <c r="O504" s="236"/>
      <c r="P504" s="236"/>
      <c r="Q504" s="236"/>
      <c r="R504" s="236"/>
      <c r="S504" s="236"/>
      <c r="T504" s="237"/>
      <c r="AT504" s="238" t="s">
        <v>278</v>
      </c>
      <c r="AU504" s="238" t="s">
        <v>87</v>
      </c>
      <c r="AV504" s="13" t="s">
        <v>87</v>
      </c>
      <c r="AW504" s="13" t="s">
        <v>40</v>
      </c>
      <c r="AX504" s="13" t="s">
        <v>78</v>
      </c>
      <c r="AY504" s="238" t="s">
        <v>270</v>
      </c>
    </row>
    <row r="505" spans="2:51" s="14" customFormat="1" ht="13.5">
      <c r="B505" s="239"/>
      <c r="C505" s="240"/>
      <c r="D505" s="219" t="s">
        <v>278</v>
      </c>
      <c r="E505" s="241" t="s">
        <v>76</v>
      </c>
      <c r="F505" s="242" t="s">
        <v>281</v>
      </c>
      <c r="G505" s="240"/>
      <c r="H505" s="243">
        <v>168.7</v>
      </c>
      <c r="I505" s="244"/>
      <c r="J505" s="240"/>
      <c r="K505" s="240"/>
      <c r="L505" s="245"/>
      <c r="M505" s="246"/>
      <c r="N505" s="247"/>
      <c r="O505" s="247"/>
      <c r="P505" s="247"/>
      <c r="Q505" s="247"/>
      <c r="R505" s="247"/>
      <c r="S505" s="247"/>
      <c r="T505" s="248"/>
      <c r="AT505" s="249" t="s">
        <v>278</v>
      </c>
      <c r="AU505" s="249" t="s">
        <v>87</v>
      </c>
      <c r="AV505" s="14" t="s">
        <v>276</v>
      </c>
      <c r="AW505" s="14" t="s">
        <v>40</v>
      </c>
      <c r="AX505" s="14" t="s">
        <v>85</v>
      </c>
      <c r="AY505" s="249" t="s">
        <v>270</v>
      </c>
    </row>
    <row r="506" spans="2:65" s="1" customFormat="1" ht="38.25" customHeight="1">
      <c r="B506" s="41"/>
      <c r="C506" s="205" t="s">
        <v>805</v>
      </c>
      <c r="D506" s="205" t="s">
        <v>272</v>
      </c>
      <c r="E506" s="206" t="s">
        <v>806</v>
      </c>
      <c r="F506" s="207" t="s">
        <v>807</v>
      </c>
      <c r="G506" s="208" t="s">
        <v>121</v>
      </c>
      <c r="H506" s="209">
        <v>168.7</v>
      </c>
      <c r="I506" s="210"/>
      <c r="J506" s="211">
        <f>ROUND(I506*H506,2)</f>
        <v>0</v>
      </c>
      <c r="K506" s="207" t="s">
        <v>275</v>
      </c>
      <c r="L506" s="61"/>
      <c r="M506" s="212" t="s">
        <v>76</v>
      </c>
      <c r="N506" s="213" t="s">
        <v>48</v>
      </c>
      <c r="O506" s="42"/>
      <c r="P506" s="214">
        <f>O506*H506</f>
        <v>0</v>
      </c>
      <c r="Q506" s="214">
        <v>0.0006</v>
      </c>
      <c r="R506" s="214">
        <f>Q506*H506</f>
        <v>0.10121999999999999</v>
      </c>
      <c r="S506" s="214">
        <v>0</v>
      </c>
      <c r="T506" s="215">
        <f>S506*H506</f>
        <v>0</v>
      </c>
      <c r="AR506" s="24" t="s">
        <v>276</v>
      </c>
      <c r="AT506" s="24" t="s">
        <v>272</v>
      </c>
      <c r="AU506" s="24" t="s">
        <v>87</v>
      </c>
      <c r="AY506" s="24" t="s">
        <v>270</v>
      </c>
      <c r="BE506" s="216">
        <f>IF(N506="základní",J506,0)</f>
        <v>0</v>
      </c>
      <c r="BF506" s="216">
        <f>IF(N506="snížená",J506,0)</f>
        <v>0</v>
      </c>
      <c r="BG506" s="216">
        <f>IF(N506="zákl. přenesená",J506,0)</f>
        <v>0</v>
      </c>
      <c r="BH506" s="216">
        <f>IF(N506="sníž. přenesená",J506,0)</f>
        <v>0</v>
      </c>
      <c r="BI506" s="216">
        <f>IF(N506="nulová",J506,0)</f>
        <v>0</v>
      </c>
      <c r="BJ506" s="24" t="s">
        <v>85</v>
      </c>
      <c r="BK506" s="216">
        <f>ROUND(I506*H506,2)</f>
        <v>0</v>
      </c>
      <c r="BL506" s="24" t="s">
        <v>276</v>
      </c>
      <c r="BM506" s="24" t="s">
        <v>808</v>
      </c>
    </row>
    <row r="507" spans="2:51" s="13" customFormat="1" ht="13.5">
      <c r="B507" s="228"/>
      <c r="C507" s="229"/>
      <c r="D507" s="219" t="s">
        <v>278</v>
      </c>
      <c r="E507" s="230" t="s">
        <v>76</v>
      </c>
      <c r="F507" s="231" t="s">
        <v>150</v>
      </c>
      <c r="G507" s="229"/>
      <c r="H507" s="232">
        <v>168.7</v>
      </c>
      <c r="I507" s="233"/>
      <c r="J507" s="229"/>
      <c r="K507" s="229"/>
      <c r="L507" s="234"/>
      <c r="M507" s="235"/>
      <c r="N507" s="236"/>
      <c r="O507" s="236"/>
      <c r="P507" s="236"/>
      <c r="Q507" s="236"/>
      <c r="R507" s="236"/>
      <c r="S507" s="236"/>
      <c r="T507" s="237"/>
      <c r="AT507" s="238" t="s">
        <v>278</v>
      </c>
      <c r="AU507" s="238" t="s">
        <v>87</v>
      </c>
      <c r="AV507" s="13" t="s">
        <v>87</v>
      </c>
      <c r="AW507" s="13" t="s">
        <v>40</v>
      </c>
      <c r="AX507" s="13" t="s">
        <v>78</v>
      </c>
      <c r="AY507" s="238" t="s">
        <v>270</v>
      </c>
    </row>
    <row r="508" spans="2:51" s="14" customFormat="1" ht="13.5">
      <c r="B508" s="239"/>
      <c r="C508" s="240"/>
      <c r="D508" s="219" t="s">
        <v>278</v>
      </c>
      <c r="E508" s="241" t="s">
        <v>76</v>
      </c>
      <c r="F508" s="242" t="s">
        <v>281</v>
      </c>
      <c r="G508" s="240"/>
      <c r="H508" s="243">
        <v>168.7</v>
      </c>
      <c r="I508" s="244"/>
      <c r="J508" s="240"/>
      <c r="K508" s="240"/>
      <c r="L508" s="245"/>
      <c r="M508" s="246"/>
      <c r="N508" s="247"/>
      <c r="O508" s="247"/>
      <c r="P508" s="247"/>
      <c r="Q508" s="247"/>
      <c r="R508" s="247"/>
      <c r="S508" s="247"/>
      <c r="T508" s="248"/>
      <c r="AT508" s="249" t="s">
        <v>278</v>
      </c>
      <c r="AU508" s="249" t="s">
        <v>87</v>
      </c>
      <c r="AV508" s="14" t="s">
        <v>276</v>
      </c>
      <c r="AW508" s="14" t="s">
        <v>40</v>
      </c>
      <c r="AX508" s="14" t="s">
        <v>85</v>
      </c>
      <c r="AY508" s="249" t="s">
        <v>270</v>
      </c>
    </row>
    <row r="509" spans="2:65" s="1" customFormat="1" ht="25.5" customHeight="1">
      <c r="B509" s="41"/>
      <c r="C509" s="205" t="s">
        <v>809</v>
      </c>
      <c r="D509" s="205" t="s">
        <v>272</v>
      </c>
      <c r="E509" s="206" t="s">
        <v>810</v>
      </c>
      <c r="F509" s="207" t="s">
        <v>811</v>
      </c>
      <c r="G509" s="208" t="s">
        <v>121</v>
      </c>
      <c r="H509" s="209">
        <v>168.7</v>
      </c>
      <c r="I509" s="210"/>
      <c r="J509" s="211">
        <f>ROUND(I509*H509,2)</f>
        <v>0</v>
      </c>
      <c r="K509" s="207" t="s">
        <v>275</v>
      </c>
      <c r="L509" s="61"/>
      <c r="M509" s="212" t="s">
        <v>76</v>
      </c>
      <c r="N509" s="213" t="s">
        <v>48</v>
      </c>
      <c r="O509" s="42"/>
      <c r="P509" s="214">
        <f>O509*H509</f>
        <v>0</v>
      </c>
      <c r="Q509" s="214">
        <v>0</v>
      </c>
      <c r="R509" s="214">
        <f>Q509*H509</f>
        <v>0</v>
      </c>
      <c r="S509" s="214">
        <v>0</v>
      </c>
      <c r="T509" s="215">
        <f>S509*H509</f>
        <v>0</v>
      </c>
      <c r="AR509" s="24" t="s">
        <v>276</v>
      </c>
      <c r="AT509" s="24" t="s">
        <v>272</v>
      </c>
      <c r="AU509" s="24" t="s">
        <v>87</v>
      </c>
      <c r="AY509" s="24" t="s">
        <v>270</v>
      </c>
      <c r="BE509" s="216">
        <f>IF(N509="základní",J509,0)</f>
        <v>0</v>
      </c>
      <c r="BF509" s="216">
        <f>IF(N509="snížená",J509,0)</f>
        <v>0</v>
      </c>
      <c r="BG509" s="216">
        <f>IF(N509="zákl. přenesená",J509,0)</f>
        <v>0</v>
      </c>
      <c r="BH509" s="216">
        <f>IF(N509="sníž. přenesená",J509,0)</f>
        <v>0</v>
      </c>
      <c r="BI509" s="216">
        <f>IF(N509="nulová",J509,0)</f>
        <v>0</v>
      </c>
      <c r="BJ509" s="24" t="s">
        <v>85</v>
      </c>
      <c r="BK509" s="216">
        <f>ROUND(I509*H509,2)</f>
        <v>0</v>
      </c>
      <c r="BL509" s="24" t="s">
        <v>276</v>
      </c>
      <c r="BM509" s="24" t="s">
        <v>812</v>
      </c>
    </row>
    <row r="510" spans="2:51" s="12" customFormat="1" ht="13.5">
      <c r="B510" s="217"/>
      <c r="C510" s="218"/>
      <c r="D510" s="219" t="s">
        <v>278</v>
      </c>
      <c r="E510" s="220" t="s">
        <v>76</v>
      </c>
      <c r="F510" s="221" t="s">
        <v>673</v>
      </c>
      <c r="G510" s="218"/>
      <c r="H510" s="220" t="s">
        <v>76</v>
      </c>
      <c r="I510" s="222"/>
      <c r="J510" s="218"/>
      <c r="K510" s="218"/>
      <c r="L510" s="223"/>
      <c r="M510" s="224"/>
      <c r="N510" s="225"/>
      <c r="O510" s="225"/>
      <c r="P510" s="225"/>
      <c r="Q510" s="225"/>
      <c r="R510" s="225"/>
      <c r="S510" s="225"/>
      <c r="T510" s="226"/>
      <c r="AT510" s="227" t="s">
        <v>278</v>
      </c>
      <c r="AU510" s="227" t="s">
        <v>87</v>
      </c>
      <c r="AV510" s="12" t="s">
        <v>85</v>
      </c>
      <c r="AW510" s="12" t="s">
        <v>40</v>
      </c>
      <c r="AX510" s="12" t="s">
        <v>78</v>
      </c>
      <c r="AY510" s="227" t="s">
        <v>270</v>
      </c>
    </row>
    <row r="511" spans="2:51" s="13" customFormat="1" ht="13.5">
      <c r="B511" s="228"/>
      <c r="C511" s="229"/>
      <c r="D511" s="219" t="s">
        <v>278</v>
      </c>
      <c r="E511" s="230" t="s">
        <v>150</v>
      </c>
      <c r="F511" s="231" t="s">
        <v>813</v>
      </c>
      <c r="G511" s="229"/>
      <c r="H511" s="232">
        <v>168.7</v>
      </c>
      <c r="I511" s="233"/>
      <c r="J511" s="229"/>
      <c r="K511" s="229"/>
      <c r="L511" s="234"/>
      <c r="M511" s="235"/>
      <c r="N511" s="236"/>
      <c r="O511" s="236"/>
      <c r="P511" s="236"/>
      <c r="Q511" s="236"/>
      <c r="R511" s="236"/>
      <c r="S511" s="236"/>
      <c r="T511" s="237"/>
      <c r="AT511" s="238" t="s">
        <v>278</v>
      </c>
      <c r="AU511" s="238" t="s">
        <v>87</v>
      </c>
      <c r="AV511" s="13" t="s">
        <v>87</v>
      </c>
      <c r="AW511" s="13" t="s">
        <v>40</v>
      </c>
      <c r="AX511" s="13" t="s">
        <v>78</v>
      </c>
      <c r="AY511" s="238" t="s">
        <v>270</v>
      </c>
    </row>
    <row r="512" spans="2:51" s="14" customFormat="1" ht="13.5">
      <c r="B512" s="239"/>
      <c r="C512" s="240"/>
      <c r="D512" s="219" t="s">
        <v>278</v>
      </c>
      <c r="E512" s="241" t="s">
        <v>76</v>
      </c>
      <c r="F512" s="242" t="s">
        <v>281</v>
      </c>
      <c r="G512" s="240"/>
      <c r="H512" s="243">
        <v>168.7</v>
      </c>
      <c r="I512" s="244"/>
      <c r="J512" s="240"/>
      <c r="K512" s="240"/>
      <c r="L512" s="245"/>
      <c r="M512" s="246"/>
      <c r="N512" s="247"/>
      <c r="O512" s="247"/>
      <c r="P512" s="247"/>
      <c r="Q512" s="247"/>
      <c r="R512" s="247"/>
      <c r="S512" s="247"/>
      <c r="T512" s="248"/>
      <c r="AT512" s="249" t="s">
        <v>278</v>
      </c>
      <c r="AU512" s="249" t="s">
        <v>87</v>
      </c>
      <c r="AV512" s="14" t="s">
        <v>276</v>
      </c>
      <c r="AW512" s="14" t="s">
        <v>40</v>
      </c>
      <c r="AX512" s="14" t="s">
        <v>85</v>
      </c>
      <c r="AY512" s="249" t="s">
        <v>270</v>
      </c>
    </row>
    <row r="513" spans="2:65" s="1" customFormat="1" ht="38.25" customHeight="1">
      <c r="B513" s="41"/>
      <c r="C513" s="205" t="s">
        <v>814</v>
      </c>
      <c r="D513" s="205" t="s">
        <v>272</v>
      </c>
      <c r="E513" s="206" t="s">
        <v>815</v>
      </c>
      <c r="F513" s="207" t="s">
        <v>816</v>
      </c>
      <c r="G513" s="208" t="s">
        <v>121</v>
      </c>
      <c r="H513" s="209">
        <v>16.2</v>
      </c>
      <c r="I513" s="210"/>
      <c r="J513" s="211">
        <f>ROUND(I513*H513,2)</f>
        <v>0</v>
      </c>
      <c r="K513" s="207" t="s">
        <v>76</v>
      </c>
      <c r="L513" s="61"/>
      <c r="M513" s="212" t="s">
        <v>76</v>
      </c>
      <c r="N513" s="213" t="s">
        <v>48</v>
      </c>
      <c r="O513" s="42"/>
      <c r="P513" s="214">
        <f>O513*H513</f>
        <v>0</v>
      </c>
      <c r="Q513" s="214">
        <v>0</v>
      </c>
      <c r="R513" s="214">
        <f>Q513*H513</f>
        <v>0</v>
      </c>
      <c r="S513" s="214">
        <v>0</v>
      </c>
      <c r="T513" s="215">
        <f>S513*H513</f>
        <v>0</v>
      </c>
      <c r="AR513" s="24" t="s">
        <v>276</v>
      </c>
      <c r="AT513" s="24" t="s">
        <v>272</v>
      </c>
      <c r="AU513" s="24" t="s">
        <v>87</v>
      </c>
      <c r="AY513" s="24" t="s">
        <v>270</v>
      </c>
      <c r="BE513" s="216">
        <f>IF(N513="základní",J513,0)</f>
        <v>0</v>
      </c>
      <c r="BF513" s="216">
        <f>IF(N513="snížená",J513,0)</f>
        <v>0</v>
      </c>
      <c r="BG513" s="216">
        <f>IF(N513="zákl. přenesená",J513,0)</f>
        <v>0</v>
      </c>
      <c r="BH513" s="216">
        <f>IF(N513="sníž. přenesená",J513,0)</f>
        <v>0</v>
      </c>
      <c r="BI513" s="216">
        <f>IF(N513="nulová",J513,0)</f>
        <v>0</v>
      </c>
      <c r="BJ513" s="24" t="s">
        <v>85</v>
      </c>
      <c r="BK513" s="216">
        <f>ROUND(I513*H513,2)</f>
        <v>0</v>
      </c>
      <c r="BL513" s="24" t="s">
        <v>276</v>
      </c>
      <c r="BM513" s="24" t="s">
        <v>817</v>
      </c>
    </row>
    <row r="514" spans="2:51" s="12" customFormat="1" ht="13.5">
      <c r="B514" s="217"/>
      <c r="C514" s="218"/>
      <c r="D514" s="219" t="s">
        <v>278</v>
      </c>
      <c r="E514" s="220" t="s">
        <v>76</v>
      </c>
      <c r="F514" s="221" t="s">
        <v>818</v>
      </c>
      <c r="G514" s="218"/>
      <c r="H514" s="220" t="s">
        <v>76</v>
      </c>
      <c r="I514" s="222"/>
      <c r="J514" s="218"/>
      <c r="K514" s="218"/>
      <c r="L514" s="223"/>
      <c r="M514" s="224"/>
      <c r="N514" s="225"/>
      <c r="O514" s="225"/>
      <c r="P514" s="225"/>
      <c r="Q514" s="225"/>
      <c r="R514" s="225"/>
      <c r="S514" s="225"/>
      <c r="T514" s="226"/>
      <c r="AT514" s="227" t="s">
        <v>278</v>
      </c>
      <c r="AU514" s="227" t="s">
        <v>87</v>
      </c>
      <c r="AV514" s="12" t="s">
        <v>85</v>
      </c>
      <c r="AW514" s="12" t="s">
        <v>40</v>
      </c>
      <c r="AX514" s="12" t="s">
        <v>78</v>
      </c>
      <c r="AY514" s="227" t="s">
        <v>270</v>
      </c>
    </row>
    <row r="515" spans="2:51" s="13" customFormat="1" ht="13.5">
      <c r="B515" s="228"/>
      <c r="C515" s="229"/>
      <c r="D515" s="219" t="s">
        <v>278</v>
      </c>
      <c r="E515" s="230" t="s">
        <v>76</v>
      </c>
      <c r="F515" s="231" t="s">
        <v>819</v>
      </c>
      <c r="G515" s="229"/>
      <c r="H515" s="232">
        <v>16.2</v>
      </c>
      <c r="I515" s="233"/>
      <c r="J515" s="229"/>
      <c r="K515" s="229"/>
      <c r="L515" s="234"/>
      <c r="M515" s="235"/>
      <c r="N515" s="236"/>
      <c r="O515" s="236"/>
      <c r="P515" s="236"/>
      <c r="Q515" s="236"/>
      <c r="R515" s="236"/>
      <c r="S515" s="236"/>
      <c r="T515" s="237"/>
      <c r="AT515" s="238" t="s">
        <v>278</v>
      </c>
      <c r="AU515" s="238" t="s">
        <v>87</v>
      </c>
      <c r="AV515" s="13" t="s">
        <v>87</v>
      </c>
      <c r="AW515" s="13" t="s">
        <v>40</v>
      </c>
      <c r="AX515" s="13" t="s">
        <v>78</v>
      </c>
      <c r="AY515" s="238" t="s">
        <v>270</v>
      </c>
    </row>
    <row r="516" spans="2:51" s="14" customFormat="1" ht="13.5">
      <c r="B516" s="239"/>
      <c r="C516" s="240"/>
      <c r="D516" s="219" t="s">
        <v>278</v>
      </c>
      <c r="E516" s="241" t="s">
        <v>76</v>
      </c>
      <c r="F516" s="242" t="s">
        <v>281</v>
      </c>
      <c r="G516" s="240"/>
      <c r="H516" s="243">
        <v>16.2</v>
      </c>
      <c r="I516" s="244"/>
      <c r="J516" s="240"/>
      <c r="K516" s="240"/>
      <c r="L516" s="245"/>
      <c r="M516" s="246"/>
      <c r="N516" s="247"/>
      <c r="O516" s="247"/>
      <c r="P516" s="247"/>
      <c r="Q516" s="247"/>
      <c r="R516" s="247"/>
      <c r="S516" s="247"/>
      <c r="T516" s="248"/>
      <c r="AT516" s="249" t="s">
        <v>278</v>
      </c>
      <c r="AU516" s="249" t="s">
        <v>87</v>
      </c>
      <c r="AV516" s="14" t="s">
        <v>276</v>
      </c>
      <c r="AW516" s="14" t="s">
        <v>40</v>
      </c>
      <c r="AX516" s="14" t="s">
        <v>85</v>
      </c>
      <c r="AY516" s="249" t="s">
        <v>270</v>
      </c>
    </row>
    <row r="517" spans="2:63" s="11" customFormat="1" ht="22.35" customHeight="1">
      <c r="B517" s="189"/>
      <c r="C517" s="190"/>
      <c r="D517" s="191" t="s">
        <v>77</v>
      </c>
      <c r="E517" s="203" t="s">
        <v>716</v>
      </c>
      <c r="F517" s="203" t="s">
        <v>820</v>
      </c>
      <c r="G517" s="190"/>
      <c r="H517" s="190"/>
      <c r="I517" s="193"/>
      <c r="J517" s="204">
        <f>BK517</f>
        <v>0</v>
      </c>
      <c r="K517" s="190"/>
      <c r="L517" s="195"/>
      <c r="M517" s="196"/>
      <c r="N517" s="197"/>
      <c r="O517" s="197"/>
      <c r="P517" s="198">
        <f>SUM(P518:P559)</f>
        <v>0</v>
      </c>
      <c r="Q517" s="197"/>
      <c r="R517" s="198">
        <f>SUM(R518:R559)</f>
        <v>0</v>
      </c>
      <c r="S517" s="197"/>
      <c r="T517" s="199">
        <f>SUM(T518:T559)</f>
        <v>0</v>
      </c>
      <c r="AR517" s="200" t="s">
        <v>85</v>
      </c>
      <c r="AT517" s="201" t="s">
        <v>77</v>
      </c>
      <c r="AU517" s="201" t="s">
        <v>87</v>
      </c>
      <c r="AY517" s="200" t="s">
        <v>270</v>
      </c>
      <c r="BK517" s="202">
        <f>SUM(BK518:BK559)</f>
        <v>0</v>
      </c>
    </row>
    <row r="518" spans="2:65" s="1" customFormat="1" ht="38.25" customHeight="1">
      <c r="B518" s="41"/>
      <c r="C518" s="205" t="s">
        <v>821</v>
      </c>
      <c r="D518" s="205" t="s">
        <v>272</v>
      </c>
      <c r="E518" s="206" t="s">
        <v>822</v>
      </c>
      <c r="F518" s="207" t="s">
        <v>823</v>
      </c>
      <c r="G518" s="208" t="s">
        <v>155</v>
      </c>
      <c r="H518" s="209">
        <v>6</v>
      </c>
      <c r="I518" s="210"/>
      <c r="J518" s="211">
        <f>ROUND(I518*H518,2)</f>
        <v>0</v>
      </c>
      <c r="K518" s="207" t="s">
        <v>76</v>
      </c>
      <c r="L518" s="61"/>
      <c r="M518" s="212" t="s">
        <v>76</v>
      </c>
      <c r="N518" s="213" t="s">
        <v>48</v>
      </c>
      <c r="O518" s="42"/>
      <c r="P518" s="214">
        <f>O518*H518</f>
        <v>0</v>
      </c>
      <c r="Q518" s="214">
        <v>0</v>
      </c>
      <c r="R518" s="214">
        <f>Q518*H518</f>
        <v>0</v>
      </c>
      <c r="S518" s="214">
        <v>0</v>
      </c>
      <c r="T518" s="215">
        <f>S518*H518</f>
        <v>0</v>
      </c>
      <c r="AR518" s="24" t="s">
        <v>276</v>
      </c>
      <c r="AT518" s="24" t="s">
        <v>272</v>
      </c>
      <c r="AU518" s="24" t="s">
        <v>161</v>
      </c>
      <c r="AY518" s="24" t="s">
        <v>270</v>
      </c>
      <c r="BE518" s="216">
        <f>IF(N518="základní",J518,0)</f>
        <v>0</v>
      </c>
      <c r="BF518" s="216">
        <f>IF(N518="snížená",J518,0)</f>
        <v>0</v>
      </c>
      <c r="BG518" s="216">
        <f>IF(N518="zákl. přenesená",J518,0)</f>
        <v>0</v>
      </c>
      <c r="BH518" s="216">
        <f>IF(N518="sníž. přenesená",J518,0)</f>
        <v>0</v>
      </c>
      <c r="BI518" s="216">
        <f>IF(N518="nulová",J518,0)</f>
        <v>0</v>
      </c>
      <c r="BJ518" s="24" t="s">
        <v>85</v>
      </c>
      <c r="BK518" s="216">
        <f>ROUND(I518*H518,2)</f>
        <v>0</v>
      </c>
      <c r="BL518" s="24" t="s">
        <v>276</v>
      </c>
      <c r="BM518" s="24" t="s">
        <v>824</v>
      </c>
    </row>
    <row r="519" spans="2:51" s="13" customFormat="1" ht="13.5">
      <c r="B519" s="228"/>
      <c r="C519" s="229"/>
      <c r="D519" s="219" t="s">
        <v>278</v>
      </c>
      <c r="E519" s="230" t="s">
        <v>76</v>
      </c>
      <c r="F519" s="231" t="s">
        <v>187</v>
      </c>
      <c r="G519" s="229"/>
      <c r="H519" s="232">
        <v>6</v>
      </c>
      <c r="I519" s="233"/>
      <c r="J519" s="229"/>
      <c r="K519" s="229"/>
      <c r="L519" s="234"/>
      <c r="M519" s="235"/>
      <c r="N519" s="236"/>
      <c r="O519" s="236"/>
      <c r="P519" s="236"/>
      <c r="Q519" s="236"/>
      <c r="R519" s="236"/>
      <c r="S519" s="236"/>
      <c r="T519" s="237"/>
      <c r="AT519" s="238" t="s">
        <v>278</v>
      </c>
      <c r="AU519" s="238" t="s">
        <v>161</v>
      </c>
      <c r="AV519" s="13" t="s">
        <v>87</v>
      </c>
      <c r="AW519" s="13" t="s">
        <v>40</v>
      </c>
      <c r="AX519" s="13" t="s">
        <v>78</v>
      </c>
      <c r="AY519" s="238" t="s">
        <v>270</v>
      </c>
    </row>
    <row r="520" spans="2:51" s="14" customFormat="1" ht="13.5">
      <c r="B520" s="239"/>
      <c r="C520" s="240"/>
      <c r="D520" s="219" t="s">
        <v>278</v>
      </c>
      <c r="E520" s="241" t="s">
        <v>76</v>
      </c>
      <c r="F520" s="242" t="s">
        <v>281</v>
      </c>
      <c r="G520" s="240"/>
      <c r="H520" s="243">
        <v>6</v>
      </c>
      <c r="I520" s="244"/>
      <c r="J520" s="240"/>
      <c r="K520" s="240"/>
      <c r="L520" s="245"/>
      <c r="M520" s="246"/>
      <c r="N520" s="247"/>
      <c r="O520" s="247"/>
      <c r="P520" s="247"/>
      <c r="Q520" s="247"/>
      <c r="R520" s="247"/>
      <c r="S520" s="247"/>
      <c r="T520" s="248"/>
      <c r="AT520" s="249" t="s">
        <v>278</v>
      </c>
      <c r="AU520" s="249" t="s">
        <v>161</v>
      </c>
      <c r="AV520" s="14" t="s">
        <v>276</v>
      </c>
      <c r="AW520" s="14" t="s">
        <v>40</v>
      </c>
      <c r="AX520" s="14" t="s">
        <v>85</v>
      </c>
      <c r="AY520" s="249" t="s">
        <v>270</v>
      </c>
    </row>
    <row r="521" spans="2:65" s="1" customFormat="1" ht="25.5" customHeight="1">
      <c r="B521" s="41"/>
      <c r="C521" s="250" t="s">
        <v>825</v>
      </c>
      <c r="D521" s="250" t="s">
        <v>338</v>
      </c>
      <c r="E521" s="251" t="s">
        <v>826</v>
      </c>
      <c r="F521" s="252" t="s">
        <v>827</v>
      </c>
      <c r="G521" s="253" t="s">
        <v>155</v>
      </c>
      <c r="H521" s="254">
        <v>6</v>
      </c>
      <c r="I521" s="255"/>
      <c r="J521" s="256">
        <f>ROUND(I521*H521,2)</f>
        <v>0</v>
      </c>
      <c r="K521" s="252" t="s">
        <v>76</v>
      </c>
      <c r="L521" s="257"/>
      <c r="M521" s="258" t="s">
        <v>76</v>
      </c>
      <c r="N521" s="259" t="s">
        <v>48</v>
      </c>
      <c r="O521" s="42"/>
      <c r="P521" s="214">
        <f>O521*H521</f>
        <v>0</v>
      </c>
      <c r="Q521" s="214">
        <v>0</v>
      </c>
      <c r="R521" s="214">
        <f>Q521*H521</f>
        <v>0</v>
      </c>
      <c r="S521" s="214">
        <v>0</v>
      </c>
      <c r="T521" s="215">
        <f>S521*H521</f>
        <v>0</v>
      </c>
      <c r="AR521" s="24" t="s">
        <v>139</v>
      </c>
      <c r="AT521" s="24" t="s">
        <v>338</v>
      </c>
      <c r="AU521" s="24" t="s">
        <v>161</v>
      </c>
      <c r="AY521" s="24" t="s">
        <v>270</v>
      </c>
      <c r="BE521" s="216">
        <f>IF(N521="základní",J521,0)</f>
        <v>0</v>
      </c>
      <c r="BF521" s="216">
        <f>IF(N521="snížená",J521,0)</f>
        <v>0</v>
      </c>
      <c r="BG521" s="216">
        <f>IF(N521="zákl. přenesená",J521,0)</f>
        <v>0</v>
      </c>
      <c r="BH521" s="216">
        <f>IF(N521="sníž. přenesená",J521,0)</f>
        <v>0</v>
      </c>
      <c r="BI521" s="216">
        <f>IF(N521="nulová",J521,0)</f>
        <v>0</v>
      </c>
      <c r="BJ521" s="24" t="s">
        <v>85</v>
      </c>
      <c r="BK521" s="216">
        <f>ROUND(I521*H521,2)</f>
        <v>0</v>
      </c>
      <c r="BL521" s="24" t="s">
        <v>276</v>
      </c>
      <c r="BM521" s="24" t="s">
        <v>828</v>
      </c>
    </row>
    <row r="522" spans="2:51" s="12" customFormat="1" ht="13.5">
      <c r="B522" s="217"/>
      <c r="C522" s="218"/>
      <c r="D522" s="219" t="s">
        <v>278</v>
      </c>
      <c r="E522" s="220" t="s">
        <v>76</v>
      </c>
      <c r="F522" s="221" t="s">
        <v>362</v>
      </c>
      <c r="G522" s="218"/>
      <c r="H522" s="220" t="s">
        <v>76</v>
      </c>
      <c r="I522" s="222"/>
      <c r="J522" s="218"/>
      <c r="K522" s="218"/>
      <c r="L522" s="223"/>
      <c r="M522" s="224"/>
      <c r="N522" s="225"/>
      <c r="O522" s="225"/>
      <c r="P522" s="225"/>
      <c r="Q522" s="225"/>
      <c r="R522" s="225"/>
      <c r="S522" s="225"/>
      <c r="T522" s="226"/>
      <c r="AT522" s="227" t="s">
        <v>278</v>
      </c>
      <c r="AU522" s="227" t="s">
        <v>161</v>
      </c>
      <c r="AV522" s="12" t="s">
        <v>85</v>
      </c>
      <c r="AW522" s="12" t="s">
        <v>40</v>
      </c>
      <c r="AX522" s="12" t="s">
        <v>78</v>
      </c>
      <c r="AY522" s="227" t="s">
        <v>270</v>
      </c>
    </row>
    <row r="523" spans="2:51" s="13" customFormat="1" ht="13.5">
      <c r="B523" s="228"/>
      <c r="C523" s="229"/>
      <c r="D523" s="219" t="s">
        <v>278</v>
      </c>
      <c r="E523" s="230" t="s">
        <v>187</v>
      </c>
      <c r="F523" s="231" t="s">
        <v>188</v>
      </c>
      <c r="G523" s="229"/>
      <c r="H523" s="232">
        <v>6</v>
      </c>
      <c r="I523" s="233"/>
      <c r="J523" s="229"/>
      <c r="K523" s="229"/>
      <c r="L523" s="234"/>
      <c r="M523" s="235"/>
      <c r="N523" s="236"/>
      <c r="O523" s="236"/>
      <c r="P523" s="236"/>
      <c r="Q523" s="236"/>
      <c r="R523" s="236"/>
      <c r="S523" s="236"/>
      <c r="T523" s="237"/>
      <c r="AT523" s="238" t="s">
        <v>278</v>
      </c>
      <c r="AU523" s="238" t="s">
        <v>161</v>
      </c>
      <c r="AV523" s="13" t="s">
        <v>87</v>
      </c>
      <c r="AW523" s="13" t="s">
        <v>40</v>
      </c>
      <c r="AX523" s="13" t="s">
        <v>78</v>
      </c>
      <c r="AY523" s="238" t="s">
        <v>270</v>
      </c>
    </row>
    <row r="524" spans="2:51" s="14" customFormat="1" ht="13.5">
      <c r="B524" s="239"/>
      <c r="C524" s="240"/>
      <c r="D524" s="219" t="s">
        <v>278</v>
      </c>
      <c r="E524" s="241" t="s">
        <v>76</v>
      </c>
      <c r="F524" s="242" t="s">
        <v>281</v>
      </c>
      <c r="G524" s="240"/>
      <c r="H524" s="243">
        <v>6</v>
      </c>
      <c r="I524" s="244"/>
      <c r="J524" s="240"/>
      <c r="K524" s="240"/>
      <c r="L524" s="245"/>
      <c r="M524" s="246"/>
      <c r="N524" s="247"/>
      <c r="O524" s="247"/>
      <c r="P524" s="247"/>
      <c r="Q524" s="247"/>
      <c r="R524" s="247"/>
      <c r="S524" s="247"/>
      <c r="T524" s="248"/>
      <c r="AT524" s="249" t="s">
        <v>278</v>
      </c>
      <c r="AU524" s="249" t="s">
        <v>161</v>
      </c>
      <c r="AV524" s="14" t="s">
        <v>276</v>
      </c>
      <c r="AW524" s="14" t="s">
        <v>40</v>
      </c>
      <c r="AX524" s="14" t="s">
        <v>85</v>
      </c>
      <c r="AY524" s="249" t="s">
        <v>270</v>
      </c>
    </row>
    <row r="525" spans="2:65" s="1" customFormat="1" ht="38.25" customHeight="1">
      <c r="B525" s="41"/>
      <c r="C525" s="205" t="s">
        <v>829</v>
      </c>
      <c r="D525" s="205" t="s">
        <v>272</v>
      </c>
      <c r="E525" s="206" t="s">
        <v>830</v>
      </c>
      <c r="F525" s="207" t="s">
        <v>831</v>
      </c>
      <c r="G525" s="208" t="s">
        <v>155</v>
      </c>
      <c r="H525" s="209">
        <v>4</v>
      </c>
      <c r="I525" s="210"/>
      <c r="J525" s="211">
        <f>ROUND(I525*H525,2)</f>
        <v>0</v>
      </c>
      <c r="K525" s="207" t="s">
        <v>76</v>
      </c>
      <c r="L525" s="61"/>
      <c r="M525" s="212" t="s">
        <v>76</v>
      </c>
      <c r="N525" s="213" t="s">
        <v>48</v>
      </c>
      <c r="O525" s="42"/>
      <c r="P525" s="214">
        <f>O525*H525</f>
        <v>0</v>
      </c>
      <c r="Q525" s="214">
        <v>0</v>
      </c>
      <c r="R525" s="214">
        <f>Q525*H525</f>
        <v>0</v>
      </c>
      <c r="S525" s="214">
        <v>0</v>
      </c>
      <c r="T525" s="215">
        <f>S525*H525</f>
        <v>0</v>
      </c>
      <c r="AR525" s="24" t="s">
        <v>276</v>
      </c>
      <c r="AT525" s="24" t="s">
        <v>272</v>
      </c>
      <c r="AU525" s="24" t="s">
        <v>161</v>
      </c>
      <c r="AY525" s="24" t="s">
        <v>270</v>
      </c>
      <c r="BE525" s="216">
        <f>IF(N525="základní",J525,0)</f>
        <v>0</v>
      </c>
      <c r="BF525" s="216">
        <f>IF(N525="snížená",J525,0)</f>
        <v>0</v>
      </c>
      <c r="BG525" s="216">
        <f>IF(N525="zákl. přenesená",J525,0)</f>
        <v>0</v>
      </c>
      <c r="BH525" s="216">
        <f>IF(N525="sníž. přenesená",J525,0)</f>
        <v>0</v>
      </c>
      <c r="BI525" s="216">
        <f>IF(N525="nulová",J525,0)</f>
        <v>0</v>
      </c>
      <c r="BJ525" s="24" t="s">
        <v>85</v>
      </c>
      <c r="BK525" s="216">
        <f>ROUND(I525*H525,2)</f>
        <v>0</v>
      </c>
      <c r="BL525" s="24" t="s">
        <v>276</v>
      </c>
      <c r="BM525" s="24" t="s">
        <v>832</v>
      </c>
    </row>
    <row r="526" spans="2:51" s="13" customFormat="1" ht="13.5">
      <c r="B526" s="228"/>
      <c r="C526" s="229"/>
      <c r="D526" s="219" t="s">
        <v>278</v>
      </c>
      <c r="E526" s="230" t="s">
        <v>76</v>
      </c>
      <c r="F526" s="231" t="s">
        <v>833</v>
      </c>
      <c r="G526" s="229"/>
      <c r="H526" s="232">
        <v>4</v>
      </c>
      <c r="I526" s="233"/>
      <c r="J526" s="229"/>
      <c r="K526" s="229"/>
      <c r="L526" s="234"/>
      <c r="M526" s="235"/>
      <c r="N526" s="236"/>
      <c r="O526" s="236"/>
      <c r="P526" s="236"/>
      <c r="Q526" s="236"/>
      <c r="R526" s="236"/>
      <c r="S526" s="236"/>
      <c r="T526" s="237"/>
      <c r="AT526" s="238" t="s">
        <v>278</v>
      </c>
      <c r="AU526" s="238" t="s">
        <v>161</v>
      </c>
      <c r="AV526" s="13" t="s">
        <v>87</v>
      </c>
      <c r="AW526" s="13" t="s">
        <v>40</v>
      </c>
      <c r="AX526" s="13" t="s">
        <v>78</v>
      </c>
      <c r="AY526" s="238" t="s">
        <v>270</v>
      </c>
    </row>
    <row r="527" spans="2:51" s="14" customFormat="1" ht="13.5">
      <c r="B527" s="239"/>
      <c r="C527" s="240"/>
      <c r="D527" s="219" t="s">
        <v>278</v>
      </c>
      <c r="E527" s="241" t="s">
        <v>76</v>
      </c>
      <c r="F527" s="242" t="s">
        <v>281</v>
      </c>
      <c r="G527" s="240"/>
      <c r="H527" s="243">
        <v>4</v>
      </c>
      <c r="I527" s="244"/>
      <c r="J527" s="240"/>
      <c r="K527" s="240"/>
      <c r="L527" s="245"/>
      <c r="M527" s="246"/>
      <c r="N527" s="247"/>
      <c r="O527" s="247"/>
      <c r="P527" s="247"/>
      <c r="Q527" s="247"/>
      <c r="R527" s="247"/>
      <c r="S527" s="247"/>
      <c r="T527" s="248"/>
      <c r="AT527" s="249" t="s">
        <v>278</v>
      </c>
      <c r="AU527" s="249" t="s">
        <v>161</v>
      </c>
      <c r="AV527" s="14" t="s">
        <v>276</v>
      </c>
      <c r="AW527" s="14" t="s">
        <v>40</v>
      </c>
      <c r="AX527" s="14" t="s">
        <v>85</v>
      </c>
      <c r="AY527" s="249" t="s">
        <v>270</v>
      </c>
    </row>
    <row r="528" spans="2:65" s="1" customFormat="1" ht="25.5" customHeight="1">
      <c r="B528" s="41"/>
      <c r="C528" s="250" t="s">
        <v>834</v>
      </c>
      <c r="D528" s="250" t="s">
        <v>338</v>
      </c>
      <c r="E528" s="251" t="s">
        <v>835</v>
      </c>
      <c r="F528" s="252" t="s">
        <v>836</v>
      </c>
      <c r="G528" s="253" t="s">
        <v>155</v>
      </c>
      <c r="H528" s="254">
        <v>3</v>
      </c>
      <c r="I528" s="255"/>
      <c r="J528" s="256">
        <f>ROUND(I528*H528,2)</f>
        <v>0</v>
      </c>
      <c r="K528" s="252" t="s">
        <v>76</v>
      </c>
      <c r="L528" s="257"/>
      <c r="M528" s="258" t="s">
        <v>76</v>
      </c>
      <c r="N528" s="259" t="s">
        <v>48</v>
      </c>
      <c r="O528" s="42"/>
      <c r="P528" s="214">
        <f>O528*H528</f>
        <v>0</v>
      </c>
      <c r="Q528" s="214">
        <v>0</v>
      </c>
      <c r="R528" s="214">
        <f>Q528*H528</f>
        <v>0</v>
      </c>
      <c r="S528" s="214">
        <v>0</v>
      </c>
      <c r="T528" s="215">
        <f>S528*H528</f>
        <v>0</v>
      </c>
      <c r="AR528" s="24" t="s">
        <v>139</v>
      </c>
      <c r="AT528" s="24" t="s">
        <v>338</v>
      </c>
      <c r="AU528" s="24" t="s">
        <v>161</v>
      </c>
      <c r="AY528" s="24" t="s">
        <v>270</v>
      </c>
      <c r="BE528" s="216">
        <f>IF(N528="základní",J528,0)</f>
        <v>0</v>
      </c>
      <c r="BF528" s="216">
        <f>IF(N528="snížená",J528,0)</f>
        <v>0</v>
      </c>
      <c r="BG528" s="216">
        <f>IF(N528="zákl. přenesená",J528,0)</f>
        <v>0</v>
      </c>
      <c r="BH528" s="216">
        <f>IF(N528="sníž. přenesená",J528,0)</f>
        <v>0</v>
      </c>
      <c r="BI528" s="216">
        <f>IF(N528="nulová",J528,0)</f>
        <v>0</v>
      </c>
      <c r="BJ528" s="24" t="s">
        <v>85</v>
      </c>
      <c r="BK528" s="216">
        <f>ROUND(I528*H528,2)</f>
        <v>0</v>
      </c>
      <c r="BL528" s="24" t="s">
        <v>276</v>
      </c>
      <c r="BM528" s="24" t="s">
        <v>837</v>
      </c>
    </row>
    <row r="529" spans="2:51" s="12" customFormat="1" ht="13.5">
      <c r="B529" s="217"/>
      <c r="C529" s="218"/>
      <c r="D529" s="219" t="s">
        <v>278</v>
      </c>
      <c r="E529" s="220" t="s">
        <v>76</v>
      </c>
      <c r="F529" s="221" t="s">
        <v>362</v>
      </c>
      <c r="G529" s="218"/>
      <c r="H529" s="220" t="s">
        <v>76</v>
      </c>
      <c r="I529" s="222"/>
      <c r="J529" s="218"/>
      <c r="K529" s="218"/>
      <c r="L529" s="223"/>
      <c r="M529" s="224"/>
      <c r="N529" s="225"/>
      <c r="O529" s="225"/>
      <c r="P529" s="225"/>
      <c r="Q529" s="225"/>
      <c r="R529" s="225"/>
      <c r="S529" s="225"/>
      <c r="T529" s="226"/>
      <c r="AT529" s="227" t="s">
        <v>278</v>
      </c>
      <c r="AU529" s="227" t="s">
        <v>161</v>
      </c>
      <c r="AV529" s="12" t="s">
        <v>85</v>
      </c>
      <c r="AW529" s="12" t="s">
        <v>40</v>
      </c>
      <c r="AX529" s="12" t="s">
        <v>78</v>
      </c>
      <c r="AY529" s="227" t="s">
        <v>270</v>
      </c>
    </row>
    <row r="530" spans="2:51" s="13" customFormat="1" ht="13.5">
      <c r="B530" s="228"/>
      <c r="C530" s="229"/>
      <c r="D530" s="219" t="s">
        <v>278</v>
      </c>
      <c r="E530" s="230" t="s">
        <v>189</v>
      </c>
      <c r="F530" s="231" t="s">
        <v>161</v>
      </c>
      <c r="G530" s="229"/>
      <c r="H530" s="232">
        <v>3</v>
      </c>
      <c r="I530" s="233"/>
      <c r="J530" s="229"/>
      <c r="K530" s="229"/>
      <c r="L530" s="234"/>
      <c r="M530" s="235"/>
      <c r="N530" s="236"/>
      <c r="O530" s="236"/>
      <c r="P530" s="236"/>
      <c r="Q530" s="236"/>
      <c r="R530" s="236"/>
      <c r="S530" s="236"/>
      <c r="T530" s="237"/>
      <c r="AT530" s="238" t="s">
        <v>278</v>
      </c>
      <c r="AU530" s="238" t="s">
        <v>161</v>
      </c>
      <c r="AV530" s="13" t="s">
        <v>87</v>
      </c>
      <c r="AW530" s="13" t="s">
        <v>40</v>
      </c>
      <c r="AX530" s="13" t="s">
        <v>78</v>
      </c>
      <c r="AY530" s="238" t="s">
        <v>270</v>
      </c>
    </row>
    <row r="531" spans="2:51" s="14" customFormat="1" ht="13.5">
      <c r="B531" s="239"/>
      <c r="C531" s="240"/>
      <c r="D531" s="219" t="s">
        <v>278</v>
      </c>
      <c r="E531" s="241" t="s">
        <v>76</v>
      </c>
      <c r="F531" s="242" t="s">
        <v>281</v>
      </c>
      <c r="G531" s="240"/>
      <c r="H531" s="243">
        <v>3</v>
      </c>
      <c r="I531" s="244"/>
      <c r="J531" s="240"/>
      <c r="K531" s="240"/>
      <c r="L531" s="245"/>
      <c r="M531" s="246"/>
      <c r="N531" s="247"/>
      <c r="O531" s="247"/>
      <c r="P531" s="247"/>
      <c r="Q531" s="247"/>
      <c r="R531" s="247"/>
      <c r="S531" s="247"/>
      <c r="T531" s="248"/>
      <c r="AT531" s="249" t="s">
        <v>278</v>
      </c>
      <c r="AU531" s="249" t="s">
        <v>161</v>
      </c>
      <c r="AV531" s="14" t="s">
        <v>276</v>
      </c>
      <c r="AW531" s="14" t="s">
        <v>40</v>
      </c>
      <c r="AX531" s="14" t="s">
        <v>85</v>
      </c>
      <c r="AY531" s="249" t="s">
        <v>270</v>
      </c>
    </row>
    <row r="532" spans="2:65" s="1" customFormat="1" ht="16.5" customHeight="1">
      <c r="B532" s="41"/>
      <c r="C532" s="205" t="s">
        <v>838</v>
      </c>
      <c r="D532" s="205" t="s">
        <v>272</v>
      </c>
      <c r="E532" s="206" t="s">
        <v>839</v>
      </c>
      <c r="F532" s="207" t="s">
        <v>840</v>
      </c>
      <c r="G532" s="208" t="s">
        <v>155</v>
      </c>
      <c r="H532" s="209">
        <v>4</v>
      </c>
      <c r="I532" s="210"/>
      <c r="J532" s="211">
        <f>ROUND(I532*H532,2)</f>
        <v>0</v>
      </c>
      <c r="K532" s="207" t="s">
        <v>76</v>
      </c>
      <c r="L532" s="61"/>
      <c r="M532" s="212" t="s">
        <v>76</v>
      </c>
      <c r="N532" s="213" t="s">
        <v>48</v>
      </c>
      <c r="O532" s="42"/>
      <c r="P532" s="214">
        <f>O532*H532</f>
        <v>0</v>
      </c>
      <c r="Q532" s="214">
        <v>0</v>
      </c>
      <c r="R532" s="214">
        <f>Q532*H532</f>
        <v>0</v>
      </c>
      <c r="S532" s="214">
        <v>0</v>
      </c>
      <c r="T532" s="215">
        <f>S532*H532</f>
        <v>0</v>
      </c>
      <c r="AR532" s="24" t="s">
        <v>276</v>
      </c>
      <c r="AT532" s="24" t="s">
        <v>272</v>
      </c>
      <c r="AU532" s="24" t="s">
        <v>161</v>
      </c>
      <c r="AY532" s="24" t="s">
        <v>270</v>
      </c>
      <c r="BE532" s="216">
        <f>IF(N532="základní",J532,0)</f>
        <v>0</v>
      </c>
      <c r="BF532" s="216">
        <f>IF(N532="snížená",J532,0)</f>
        <v>0</v>
      </c>
      <c r="BG532" s="216">
        <f>IF(N532="zákl. přenesená",J532,0)</f>
        <v>0</v>
      </c>
      <c r="BH532" s="216">
        <f>IF(N532="sníž. přenesená",J532,0)</f>
        <v>0</v>
      </c>
      <c r="BI532" s="216">
        <f>IF(N532="nulová",J532,0)</f>
        <v>0</v>
      </c>
      <c r="BJ532" s="24" t="s">
        <v>85</v>
      </c>
      <c r="BK532" s="216">
        <f>ROUND(I532*H532,2)</f>
        <v>0</v>
      </c>
      <c r="BL532" s="24" t="s">
        <v>276</v>
      </c>
      <c r="BM532" s="24" t="s">
        <v>841</v>
      </c>
    </row>
    <row r="533" spans="2:51" s="13" customFormat="1" ht="13.5">
      <c r="B533" s="228"/>
      <c r="C533" s="229"/>
      <c r="D533" s="219" t="s">
        <v>278</v>
      </c>
      <c r="E533" s="230" t="s">
        <v>76</v>
      </c>
      <c r="F533" s="231" t="s">
        <v>842</v>
      </c>
      <c r="G533" s="229"/>
      <c r="H533" s="232">
        <v>4</v>
      </c>
      <c r="I533" s="233"/>
      <c r="J533" s="229"/>
      <c r="K533" s="229"/>
      <c r="L533" s="234"/>
      <c r="M533" s="235"/>
      <c r="N533" s="236"/>
      <c r="O533" s="236"/>
      <c r="P533" s="236"/>
      <c r="Q533" s="236"/>
      <c r="R533" s="236"/>
      <c r="S533" s="236"/>
      <c r="T533" s="237"/>
      <c r="AT533" s="238" t="s">
        <v>278</v>
      </c>
      <c r="AU533" s="238" t="s">
        <v>161</v>
      </c>
      <c r="AV533" s="13" t="s">
        <v>87</v>
      </c>
      <c r="AW533" s="13" t="s">
        <v>40</v>
      </c>
      <c r="AX533" s="13" t="s">
        <v>78</v>
      </c>
      <c r="AY533" s="238" t="s">
        <v>270</v>
      </c>
    </row>
    <row r="534" spans="2:51" s="14" customFormat="1" ht="13.5">
      <c r="B534" s="239"/>
      <c r="C534" s="240"/>
      <c r="D534" s="219" t="s">
        <v>278</v>
      </c>
      <c r="E534" s="241" t="s">
        <v>76</v>
      </c>
      <c r="F534" s="242" t="s">
        <v>281</v>
      </c>
      <c r="G534" s="240"/>
      <c r="H534" s="243">
        <v>4</v>
      </c>
      <c r="I534" s="244"/>
      <c r="J534" s="240"/>
      <c r="K534" s="240"/>
      <c r="L534" s="245"/>
      <c r="M534" s="246"/>
      <c r="N534" s="247"/>
      <c r="O534" s="247"/>
      <c r="P534" s="247"/>
      <c r="Q534" s="247"/>
      <c r="R534" s="247"/>
      <c r="S534" s="247"/>
      <c r="T534" s="248"/>
      <c r="AT534" s="249" t="s">
        <v>278</v>
      </c>
      <c r="AU534" s="249" t="s">
        <v>161</v>
      </c>
      <c r="AV534" s="14" t="s">
        <v>276</v>
      </c>
      <c r="AW534" s="14" t="s">
        <v>40</v>
      </c>
      <c r="AX534" s="14" t="s">
        <v>85</v>
      </c>
      <c r="AY534" s="249" t="s">
        <v>270</v>
      </c>
    </row>
    <row r="535" spans="2:65" s="1" customFormat="1" ht="25.5" customHeight="1">
      <c r="B535" s="41"/>
      <c r="C535" s="250" t="s">
        <v>843</v>
      </c>
      <c r="D535" s="250" t="s">
        <v>338</v>
      </c>
      <c r="E535" s="251" t="s">
        <v>844</v>
      </c>
      <c r="F535" s="252" t="s">
        <v>845</v>
      </c>
      <c r="G535" s="253" t="s">
        <v>155</v>
      </c>
      <c r="H535" s="254">
        <v>3</v>
      </c>
      <c r="I535" s="255"/>
      <c r="J535" s="256">
        <f>ROUND(I535*H535,2)</f>
        <v>0</v>
      </c>
      <c r="K535" s="252" t="s">
        <v>76</v>
      </c>
      <c r="L535" s="257"/>
      <c r="M535" s="258" t="s">
        <v>76</v>
      </c>
      <c r="N535" s="259" t="s">
        <v>48</v>
      </c>
      <c r="O535" s="42"/>
      <c r="P535" s="214">
        <f>O535*H535</f>
        <v>0</v>
      </c>
      <c r="Q535" s="214">
        <v>0</v>
      </c>
      <c r="R535" s="214">
        <f>Q535*H535</f>
        <v>0</v>
      </c>
      <c r="S535" s="214">
        <v>0</v>
      </c>
      <c r="T535" s="215">
        <f>S535*H535</f>
        <v>0</v>
      </c>
      <c r="AR535" s="24" t="s">
        <v>139</v>
      </c>
      <c r="AT535" s="24" t="s">
        <v>338</v>
      </c>
      <c r="AU535" s="24" t="s">
        <v>161</v>
      </c>
      <c r="AY535" s="24" t="s">
        <v>270</v>
      </c>
      <c r="BE535" s="216">
        <f>IF(N535="základní",J535,0)</f>
        <v>0</v>
      </c>
      <c r="BF535" s="216">
        <f>IF(N535="snížená",J535,0)</f>
        <v>0</v>
      </c>
      <c r="BG535" s="216">
        <f>IF(N535="zákl. přenesená",J535,0)</f>
        <v>0</v>
      </c>
      <c r="BH535" s="216">
        <f>IF(N535="sníž. přenesená",J535,0)</f>
        <v>0</v>
      </c>
      <c r="BI535" s="216">
        <f>IF(N535="nulová",J535,0)</f>
        <v>0</v>
      </c>
      <c r="BJ535" s="24" t="s">
        <v>85</v>
      </c>
      <c r="BK535" s="216">
        <f>ROUND(I535*H535,2)</f>
        <v>0</v>
      </c>
      <c r="BL535" s="24" t="s">
        <v>276</v>
      </c>
      <c r="BM535" s="24" t="s">
        <v>846</v>
      </c>
    </row>
    <row r="536" spans="2:51" s="12" customFormat="1" ht="13.5">
      <c r="B536" s="217"/>
      <c r="C536" s="218"/>
      <c r="D536" s="219" t="s">
        <v>278</v>
      </c>
      <c r="E536" s="220" t="s">
        <v>76</v>
      </c>
      <c r="F536" s="221" t="s">
        <v>362</v>
      </c>
      <c r="G536" s="218"/>
      <c r="H536" s="220" t="s">
        <v>76</v>
      </c>
      <c r="I536" s="222"/>
      <c r="J536" s="218"/>
      <c r="K536" s="218"/>
      <c r="L536" s="223"/>
      <c r="M536" s="224"/>
      <c r="N536" s="225"/>
      <c r="O536" s="225"/>
      <c r="P536" s="225"/>
      <c r="Q536" s="225"/>
      <c r="R536" s="225"/>
      <c r="S536" s="225"/>
      <c r="T536" s="226"/>
      <c r="AT536" s="227" t="s">
        <v>278</v>
      </c>
      <c r="AU536" s="227" t="s">
        <v>161</v>
      </c>
      <c r="AV536" s="12" t="s">
        <v>85</v>
      </c>
      <c r="AW536" s="12" t="s">
        <v>40</v>
      </c>
      <c r="AX536" s="12" t="s">
        <v>78</v>
      </c>
      <c r="AY536" s="227" t="s">
        <v>270</v>
      </c>
    </row>
    <row r="537" spans="2:51" s="13" customFormat="1" ht="13.5">
      <c r="B537" s="228"/>
      <c r="C537" s="229"/>
      <c r="D537" s="219" t="s">
        <v>278</v>
      </c>
      <c r="E537" s="230" t="s">
        <v>191</v>
      </c>
      <c r="F537" s="231" t="s">
        <v>161</v>
      </c>
      <c r="G537" s="229"/>
      <c r="H537" s="232">
        <v>3</v>
      </c>
      <c r="I537" s="233"/>
      <c r="J537" s="229"/>
      <c r="K537" s="229"/>
      <c r="L537" s="234"/>
      <c r="M537" s="235"/>
      <c r="N537" s="236"/>
      <c r="O537" s="236"/>
      <c r="P537" s="236"/>
      <c r="Q537" s="236"/>
      <c r="R537" s="236"/>
      <c r="S537" s="236"/>
      <c r="T537" s="237"/>
      <c r="AT537" s="238" t="s">
        <v>278</v>
      </c>
      <c r="AU537" s="238" t="s">
        <v>161</v>
      </c>
      <c r="AV537" s="13" t="s">
        <v>87</v>
      </c>
      <c r="AW537" s="13" t="s">
        <v>40</v>
      </c>
      <c r="AX537" s="13" t="s">
        <v>78</v>
      </c>
      <c r="AY537" s="238" t="s">
        <v>270</v>
      </c>
    </row>
    <row r="538" spans="2:51" s="14" customFormat="1" ht="13.5">
      <c r="B538" s="239"/>
      <c r="C538" s="240"/>
      <c r="D538" s="219" t="s">
        <v>278</v>
      </c>
      <c r="E538" s="241" t="s">
        <v>76</v>
      </c>
      <c r="F538" s="242" t="s">
        <v>281</v>
      </c>
      <c r="G538" s="240"/>
      <c r="H538" s="243">
        <v>3</v>
      </c>
      <c r="I538" s="244"/>
      <c r="J538" s="240"/>
      <c r="K538" s="240"/>
      <c r="L538" s="245"/>
      <c r="M538" s="246"/>
      <c r="N538" s="247"/>
      <c r="O538" s="247"/>
      <c r="P538" s="247"/>
      <c r="Q538" s="247"/>
      <c r="R538" s="247"/>
      <c r="S538" s="247"/>
      <c r="T538" s="248"/>
      <c r="AT538" s="249" t="s">
        <v>278</v>
      </c>
      <c r="AU538" s="249" t="s">
        <v>161</v>
      </c>
      <c r="AV538" s="14" t="s">
        <v>276</v>
      </c>
      <c r="AW538" s="14" t="s">
        <v>40</v>
      </c>
      <c r="AX538" s="14" t="s">
        <v>85</v>
      </c>
      <c r="AY538" s="249" t="s">
        <v>270</v>
      </c>
    </row>
    <row r="539" spans="2:65" s="1" customFormat="1" ht="25.5" customHeight="1">
      <c r="B539" s="41"/>
      <c r="C539" s="250" t="s">
        <v>847</v>
      </c>
      <c r="D539" s="250" t="s">
        <v>338</v>
      </c>
      <c r="E539" s="251" t="s">
        <v>848</v>
      </c>
      <c r="F539" s="252" t="s">
        <v>849</v>
      </c>
      <c r="G539" s="253" t="s">
        <v>155</v>
      </c>
      <c r="H539" s="254">
        <v>2</v>
      </c>
      <c r="I539" s="255"/>
      <c r="J539" s="256">
        <f>ROUND(I539*H539,2)</f>
        <v>0</v>
      </c>
      <c r="K539" s="252" t="s">
        <v>76</v>
      </c>
      <c r="L539" s="257"/>
      <c r="M539" s="258" t="s">
        <v>76</v>
      </c>
      <c r="N539" s="259" t="s">
        <v>48</v>
      </c>
      <c r="O539" s="42"/>
      <c r="P539" s="214">
        <f>O539*H539</f>
        <v>0</v>
      </c>
      <c r="Q539" s="214">
        <v>0</v>
      </c>
      <c r="R539" s="214">
        <f>Q539*H539</f>
        <v>0</v>
      </c>
      <c r="S539" s="214">
        <v>0</v>
      </c>
      <c r="T539" s="215">
        <f>S539*H539</f>
        <v>0</v>
      </c>
      <c r="AR539" s="24" t="s">
        <v>139</v>
      </c>
      <c r="AT539" s="24" t="s">
        <v>338</v>
      </c>
      <c r="AU539" s="24" t="s">
        <v>161</v>
      </c>
      <c r="AY539" s="24" t="s">
        <v>270</v>
      </c>
      <c r="BE539" s="216">
        <f>IF(N539="základní",J539,0)</f>
        <v>0</v>
      </c>
      <c r="BF539" s="216">
        <f>IF(N539="snížená",J539,0)</f>
        <v>0</v>
      </c>
      <c r="BG539" s="216">
        <f>IF(N539="zákl. přenesená",J539,0)</f>
        <v>0</v>
      </c>
      <c r="BH539" s="216">
        <f>IF(N539="sníž. přenesená",J539,0)</f>
        <v>0</v>
      </c>
      <c r="BI539" s="216">
        <f>IF(N539="nulová",J539,0)</f>
        <v>0</v>
      </c>
      <c r="BJ539" s="24" t="s">
        <v>85</v>
      </c>
      <c r="BK539" s="216">
        <f>ROUND(I539*H539,2)</f>
        <v>0</v>
      </c>
      <c r="BL539" s="24" t="s">
        <v>276</v>
      </c>
      <c r="BM539" s="24" t="s">
        <v>850</v>
      </c>
    </row>
    <row r="540" spans="2:47" s="1" customFormat="1" ht="27">
      <c r="B540" s="41"/>
      <c r="C540" s="63"/>
      <c r="D540" s="219" t="s">
        <v>416</v>
      </c>
      <c r="E540" s="63"/>
      <c r="F540" s="260" t="s">
        <v>851</v>
      </c>
      <c r="G540" s="63"/>
      <c r="H540" s="63"/>
      <c r="I540" s="174"/>
      <c r="J540" s="63"/>
      <c r="K540" s="63"/>
      <c r="L540" s="61"/>
      <c r="M540" s="261"/>
      <c r="N540" s="42"/>
      <c r="O540" s="42"/>
      <c r="P540" s="42"/>
      <c r="Q540" s="42"/>
      <c r="R540" s="42"/>
      <c r="S540" s="42"/>
      <c r="T540" s="78"/>
      <c r="AT540" s="24" t="s">
        <v>416</v>
      </c>
      <c r="AU540" s="24" t="s">
        <v>161</v>
      </c>
    </row>
    <row r="541" spans="2:51" s="12" customFormat="1" ht="13.5">
      <c r="B541" s="217"/>
      <c r="C541" s="218"/>
      <c r="D541" s="219" t="s">
        <v>278</v>
      </c>
      <c r="E541" s="220" t="s">
        <v>76</v>
      </c>
      <c r="F541" s="221" t="s">
        <v>362</v>
      </c>
      <c r="G541" s="218"/>
      <c r="H541" s="220" t="s">
        <v>76</v>
      </c>
      <c r="I541" s="222"/>
      <c r="J541" s="218"/>
      <c r="K541" s="218"/>
      <c r="L541" s="223"/>
      <c r="M541" s="224"/>
      <c r="N541" s="225"/>
      <c r="O541" s="225"/>
      <c r="P541" s="225"/>
      <c r="Q541" s="225"/>
      <c r="R541" s="225"/>
      <c r="S541" s="225"/>
      <c r="T541" s="226"/>
      <c r="AT541" s="227" t="s">
        <v>278</v>
      </c>
      <c r="AU541" s="227" t="s">
        <v>161</v>
      </c>
      <c r="AV541" s="12" t="s">
        <v>85</v>
      </c>
      <c r="AW541" s="12" t="s">
        <v>40</v>
      </c>
      <c r="AX541" s="12" t="s">
        <v>78</v>
      </c>
      <c r="AY541" s="227" t="s">
        <v>270</v>
      </c>
    </row>
    <row r="542" spans="2:51" s="13" customFormat="1" ht="13.5">
      <c r="B542" s="228"/>
      <c r="C542" s="229"/>
      <c r="D542" s="219" t="s">
        <v>278</v>
      </c>
      <c r="E542" s="230" t="s">
        <v>76</v>
      </c>
      <c r="F542" s="231" t="s">
        <v>87</v>
      </c>
      <c r="G542" s="229"/>
      <c r="H542" s="232">
        <v>2</v>
      </c>
      <c r="I542" s="233"/>
      <c r="J542" s="229"/>
      <c r="K542" s="229"/>
      <c r="L542" s="234"/>
      <c r="M542" s="235"/>
      <c r="N542" s="236"/>
      <c r="O542" s="236"/>
      <c r="P542" s="236"/>
      <c r="Q542" s="236"/>
      <c r="R542" s="236"/>
      <c r="S542" s="236"/>
      <c r="T542" s="237"/>
      <c r="AT542" s="238" t="s">
        <v>278</v>
      </c>
      <c r="AU542" s="238" t="s">
        <v>161</v>
      </c>
      <c r="AV542" s="13" t="s">
        <v>87</v>
      </c>
      <c r="AW542" s="13" t="s">
        <v>40</v>
      </c>
      <c r="AX542" s="13" t="s">
        <v>78</v>
      </c>
      <c r="AY542" s="238" t="s">
        <v>270</v>
      </c>
    </row>
    <row r="543" spans="2:51" s="14" customFormat="1" ht="13.5">
      <c r="B543" s="239"/>
      <c r="C543" s="240"/>
      <c r="D543" s="219" t="s">
        <v>278</v>
      </c>
      <c r="E543" s="241" t="s">
        <v>76</v>
      </c>
      <c r="F543" s="242" t="s">
        <v>281</v>
      </c>
      <c r="G543" s="240"/>
      <c r="H543" s="243">
        <v>2</v>
      </c>
      <c r="I543" s="244"/>
      <c r="J543" s="240"/>
      <c r="K543" s="240"/>
      <c r="L543" s="245"/>
      <c r="M543" s="246"/>
      <c r="N543" s="247"/>
      <c r="O543" s="247"/>
      <c r="P543" s="247"/>
      <c r="Q543" s="247"/>
      <c r="R543" s="247"/>
      <c r="S543" s="247"/>
      <c r="T543" s="248"/>
      <c r="AT543" s="249" t="s">
        <v>278</v>
      </c>
      <c r="AU543" s="249" t="s">
        <v>161</v>
      </c>
      <c r="AV543" s="14" t="s">
        <v>276</v>
      </c>
      <c r="AW543" s="14" t="s">
        <v>40</v>
      </c>
      <c r="AX543" s="14" t="s">
        <v>85</v>
      </c>
      <c r="AY543" s="249" t="s">
        <v>270</v>
      </c>
    </row>
    <row r="544" spans="2:65" s="1" customFormat="1" ht="25.5" customHeight="1">
      <c r="B544" s="41"/>
      <c r="C544" s="205" t="s">
        <v>852</v>
      </c>
      <c r="D544" s="205" t="s">
        <v>272</v>
      </c>
      <c r="E544" s="206" t="s">
        <v>853</v>
      </c>
      <c r="F544" s="207" t="s">
        <v>854</v>
      </c>
      <c r="G544" s="208" t="s">
        <v>155</v>
      </c>
      <c r="H544" s="209">
        <v>1</v>
      </c>
      <c r="I544" s="210"/>
      <c r="J544" s="211">
        <f>ROUND(I544*H544,2)</f>
        <v>0</v>
      </c>
      <c r="K544" s="207" t="s">
        <v>76</v>
      </c>
      <c r="L544" s="61"/>
      <c r="M544" s="212" t="s">
        <v>76</v>
      </c>
      <c r="N544" s="213" t="s">
        <v>48</v>
      </c>
      <c r="O544" s="42"/>
      <c r="P544" s="214">
        <f>O544*H544</f>
        <v>0</v>
      </c>
      <c r="Q544" s="214">
        <v>0</v>
      </c>
      <c r="R544" s="214">
        <f>Q544*H544</f>
        <v>0</v>
      </c>
      <c r="S544" s="214">
        <v>0</v>
      </c>
      <c r="T544" s="215">
        <f>S544*H544</f>
        <v>0</v>
      </c>
      <c r="AR544" s="24" t="s">
        <v>276</v>
      </c>
      <c r="AT544" s="24" t="s">
        <v>272</v>
      </c>
      <c r="AU544" s="24" t="s">
        <v>161</v>
      </c>
      <c r="AY544" s="24" t="s">
        <v>270</v>
      </c>
      <c r="BE544" s="216">
        <f>IF(N544="základní",J544,0)</f>
        <v>0</v>
      </c>
      <c r="BF544" s="216">
        <f>IF(N544="snížená",J544,0)</f>
        <v>0</v>
      </c>
      <c r="BG544" s="216">
        <f>IF(N544="zákl. přenesená",J544,0)</f>
        <v>0</v>
      </c>
      <c r="BH544" s="216">
        <f>IF(N544="sníž. přenesená",J544,0)</f>
        <v>0</v>
      </c>
      <c r="BI544" s="216">
        <f>IF(N544="nulová",J544,0)</f>
        <v>0</v>
      </c>
      <c r="BJ544" s="24" t="s">
        <v>85</v>
      </c>
      <c r="BK544" s="216">
        <f>ROUND(I544*H544,2)</f>
        <v>0</v>
      </c>
      <c r="BL544" s="24" t="s">
        <v>276</v>
      </c>
      <c r="BM544" s="24" t="s">
        <v>855</v>
      </c>
    </row>
    <row r="545" spans="2:51" s="13" customFormat="1" ht="13.5">
      <c r="B545" s="228"/>
      <c r="C545" s="229"/>
      <c r="D545" s="219" t="s">
        <v>278</v>
      </c>
      <c r="E545" s="230" t="s">
        <v>76</v>
      </c>
      <c r="F545" s="231" t="s">
        <v>193</v>
      </c>
      <c r="G545" s="229"/>
      <c r="H545" s="232">
        <v>1</v>
      </c>
      <c r="I545" s="233"/>
      <c r="J545" s="229"/>
      <c r="K545" s="229"/>
      <c r="L545" s="234"/>
      <c r="M545" s="235"/>
      <c r="N545" s="236"/>
      <c r="O545" s="236"/>
      <c r="P545" s="236"/>
      <c r="Q545" s="236"/>
      <c r="R545" s="236"/>
      <c r="S545" s="236"/>
      <c r="T545" s="237"/>
      <c r="AT545" s="238" t="s">
        <v>278</v>
      </c>
      <c r="AU545" s="238" t="s">
        <v>161</v>
      </c>
      <c r="AV545" s="13" t="s">
        <v>87</v>
      </c>
      <c r="AW545" s="13" t="s">
        <v>40</v>
      </c>
      <c r="AX545" s="13" t="s">
        <v>78</v>
      </c>
      <c r="AY545" s="238" t="s">
        <v>270</v>
      </c>
    </row>
    <row r="546" spans="2:51" s="14" customFormat="1" ht="13.5">
      <c r="B546" s="239"/>
      <c r="C546" s="240"/>
      <c r="D546" s="219" t="s">
        <v>278</v>
      </c>
      <c r="E546" s="241" t="s">
        <v>76</v>
      </c>
      <c r="F546" s="242" t="s">
        <v>281</v>
      </c>
      <c r="G546" s="240"/>
      <c r="H546" s="243">
        <v>1</v>
      </c>
      <c r="I546" s="244"/>
      <c r="J546" s="240"/>
      <c r="K546" s="240"/>
      <c r="L546" s="245"/>
      <c r="M546" s="246"/>
      <c r="N546" s="247"/>
      <c r="O546" s="247"/>
      <c r="P546" s="247"/>
      <c r="Q546" s="247"/>
      <c r="R546" s="247"/>
      <c r="S546" s="247"/>
      <c r="T546" s="248"/>
      <c r="AT546" s="249" t="s">
        <v>278</v>
      </c>
      <c r="AU546" s="249" t="s">
        <v>161</v>
      </c>
      <c r="AV546" s="14" t="s">
        <v>276</v>
      </c>
      <c r="AW546" s="14" t="s">
        <v>40</v>
      </c>
      <c r="AX546" s="14" t="s">
        <v>85</v>
      </c>
      <c r="AY546" s="249" t="s">
        <v>270</v>
      </c>
    </row>
    <row r="547" spans="2:65" s="1" customFormat="1" ht="63.75" customHeight="1">
      <c r="B547" s="41"/>
      <c r="C547" s="250" t="s">
        <v>856</v>
      </c>
      <c r="D547" s="250" t="s">
        <v>338</v>
      </c>
      <c r="E547" s="251" t="s">
        <v>857</v>
      </c>
      <c r="F547" s="252" t="s">
        <v>858</v>
      </c>
      <c r="G547" s="253" t="s">
        <v>155</v>
      </c>
      <c r="H547" s="254">
        <v>1</v>
      </c>
      <c r="I547" s="255"/>
      <c r="J547" s="256">
        <f>ROUND(I547*H547,2)</f>
        <v>0</v>
      </c>
      <c r="K547" s="252" t="s">
        <v>76</v>
      </c>
      <c r="L547" s="257"/>
      <c r="M547" s="258" t="s">
        <v>76</v>
      </c>
      <c r="N547" s="259" t="s">
        <v>48</v>
      </c>
      <c r="O547" s="42"/>
      <c r="P547" s="214">
        <f>O547*H547</f>
        <v>0</v>
      </c>
      <c r="Q547" s="214">
        <v>0</v>
      </c>
      <c r="R547" s="214">
        <f>Q547*H547</f>
        <v>0</v>
      </c>
      <c r="S547" s="214">
        <v>0</v>
      </c>
      <c r="T547" s="215">
        <f>S547*H547</f>
        <v>0</v>
      </c>
      <c r="AR547" s="24" t="s">
        <v>139</v>
      </c>
      <c r="AT547" s="24" t="s">
        <v>338</v>
      </c>
      <c r="AU547" s="24" t="s">
        <v>161</v>
      </c>
      <c r="AY547" s="24" t="s">
        <v>270</v>
      </c>
      <c r="BE547" s="216">
        <f>IF(N547="základní",J547,0)</f>
        <v>0</v>
      </c>
      <c r="BF547" s="216">
        <f>IF(N547="snížená",J547,0)</f>
        <v>0</v>
      </c>
      <c r="BG547" s="216">
        <f>IF(N547="zákl. přenesená",J547,0)</f>
        <v>0</v>
      </c>
      <c r="BH547" s="216">
        <f>IF(N547="sníž. přenesená",J547,0)</f>
        <v>0</v>
      </c>
      <c r="BI547" s="216">
        <f>IF(N547="nulová",J547,0)</f>
        <v>0</v>
      </c>
      <c r="BJ547" s="24" t="s">
        <v>85</v>
      </c>
      <c r="BK547" s="216">
        <f>ROUND(I547*H547,2)</f>
        <v>0</v>
      </c>
      <c r="BL547" s="24" t="s">
        <v>276</v>
      </c>
      <c r="BM547" s="24" t="s">
        <v>859</v>
      </c>
    </row>
    <row r="548" spans="2:51" s="12" customFormat="1" ht="13.5">
      <c r="B548" s="217"/>
      <c r="C548" s="218"/>
      <c r="D548" s="219" t="s">
        <v>278</v>
      </c>
      <c r="E548" s="220" t="s">
        <v>76</v>
      </c>
      <c r="F548" s="221" t="s">
        <v>362</v>
      </c>
      <c r="G548" s="218"/>
      <c r="H548" s="220" t="s">
        <v>76</v>
      </c>
      <c r="I548" s="222"/>
      <c r="J548" s="218"/>
      <c r="K548" s="218"/>
      <c r="L548" s="223"/>
      <c r="M548" s="224"/>
      <c r="N548" s="225"/>
      <c r="O548" s="225"/>
      <c r="P548" s="225"/>
      <c r="Q548" s="225"/>
      <c r="R548" s="225"/>
      <c r="S548" s="225"/>
      <c r="T548" s="226"/>
      <c r="AT548" s="227" t="s">
        <v>278</v>
      </c>
      <c r="AU548" s="227" t="s">
        <v>161</v>
      </c>
      <c r="AV548" s="12" t="s">
        <v>85</v>
      </c>
      <c r="AW548" s="12" t="s">
        <v>40</v>
      </c>
      <c r="AX548" s="12" t="s">
        <v>78</v>
      </c>
      <c r="AY548" s="227" t="s">
        <v>270</v>
      </c>
    </row>
    <row r="549" spans="2:51" s="13" customFormat="1" ht="13.5">
      <c r="B549" s="228"/>
      <c r="C549" s="229"/>
      <c r="D549" s="219" t="s">
        <v>278</v>
      </c>
      <c r="E549" s="230" t="s">
        <v>193</v>
      </c>
      <c r="F549" s="231" t="s">
        <v>85</v>
      </c>
      <c r="G549" s="229"/>
      <c r="H549" s="232">
        <v>1</v>
      </c>
      <c r="I549" s="233"/>
      <c r="J549" s="229"/>
      <c r="K549" s="229"/>
      <c r="L549" s="234"/>
      <c r="M549" s="235"/>
      <c r="N549" s="236"/>
      <c r="O549" s="236"/>
      <c r="P549" s="236"/>
      <c r="Q549" s="236"/>
      <c r="R549" s="236"/>
      <c r="S549" s="236"/>
      <c r="T549" s="237"/>
      <c r="AT549" s="238" t="s">
        <v>278</v>
      </c>
      <c r="AU549" s="238" t="s">
        <v>161</v>
      </c>
      <c r="AV549" s="13" t="s">
        <v>87</v>
      </c>
      <c r="AW549" s="13" t="s">
        <v>40</v>
      </c>
      <c r="AX549" s="13" t="s">
        <v>78</v>
      </c>
      <c r="AY549" s="238" t="s">
        <v>270</v>
      </c>
    </row>
    <row r="550" spans="2:51" s="14" customFormat="1" ht="13.5">
      <c r="B550" s="239"/>
      <c r="C550" s="240"/>
      <c r="D550" s="219" t="s">
        <v>278</v>
      </c>
      <c r="E550" s="241" t="s">
        <v>76</v>
      </c>
      <c r="F550" s="242" t="s">
        <v>281</v>
      </c>
      <c r="G550" s="240"/>
      <c r="H550" s="243">
        <v>1</v>
      </c>
      <c r="I550" s="244"/>
      <c r="J550" s="240"/>
      <c r="K550" s="240"/>
      <c r="L550" s="245"/>
      <c r="M550" s="246"/>
      <c r="N550" s="247"/>
      <c r="O550" s="247"/>
      <c r="P550" s="247"/>
      <c r="Q550" s="247"/>
      <c r="R550" s="247"/>
      <c r="S550" s="247"/>
      <c r="T550" s="248"/>
      <c r="AT550" s="249" t="s">
        <v>278</v>
      </c>
      <c r="AU550" s="249" t="s">
        <v>161</v>
      </c>
      <c r="AV550" s="14" t="s">
        <v>276</v>
      </c>
      <c r="AW550" s="14" t="s">
        <v>40</v>
      </c>
      <c r="AX550" s="14" t="s">
        <v>85</v>
      </c>
      <c r="AY550" s="249" t="s">
        <v>270</v>
      </c>
    </row>
    <row r="551" spans="2:65" s="1" customFormat="1" ht="25.5" customHeight="1">
      <c r="B551" s="41"/>
      <c r="C551" s="205" t="s">
        <v>860</v>
      </c>
      <c r="D551" s="205" t="s">
        <v>272</v>
      </c>
      <c r="E551" s="206" t="s">
        <v>861</v>
      </c>
      <c r="F551" s="207" t="s">
        <v>862</v>
      </c>
      <c r="G551" s="208" t="s">
        <v>155</v>
      </c>
      <c r="H551" s="209">
        <v>1</v>
      </c>
      <c r="I551" s="210"/>
      <c r="J551" s="211">
        <f>ROUND(I551*H551,2)</f>
        <v>0</v>
      </c>
      <c r="K551" s="207" t="s">
        <v>76</v>
      </c>
      <c r="L551" s="61"/>
      <c r="M551" s="212" t="s">
        <v>76</v>
      </c>
      <c r="N551" s="213" t="s">
        <v>48</v>
      </c>
      <c r="O551" s="42"/>
      <c r="P551" s="214">
        <f>O551*H551</f>
        <v>0</v>
      </c>
      <c r="Q551" s="214">
        <v>0</v>
      </c>
      <c r="R551" s="214">
        <f>Q551*H551</f>
        <v>0</v>
      </c>
      <c r="S551" s="214">
        <v>0</v>
      </c>
      <c r="T551" s="215">
        <f>S551*H551</f>
        <v>0</v>
      </c>
      <c r="AR551" s="24" t="s">
        <v>276</v>
      </c>
      <c r="AT551" s="24" t="s">
        <v>272</v>
      </c>
      <c r="AU551" s="24" t="s">
        <v>161</v>
      </c>
      <c r="AY551" s="24" t="s">
        <v>270</v>
      </c>
      <c r="BE551" s="216">
        <f>IF(N551="základní",J551,0)</f>
        <v>0</v>
      </c>
      <c r="BF551" s="216">
        <f>IF(N551="snížená",J551,0)</f>
        <v>0</v>
      </c>
      <c r="BG551" s="216">
        <f>IF(N551="zákl. přenesená",J551,0)</f>
        <v>0</v>
      </c>
      <c r="BH551" s="216">
        <f>IF(N551="sníž. přenesená",J551,0)</f>
        <v>0</v>
      </c>
      <c r="BI551" s="216">
        <f>IF(N551="nulová",J551,0)</f>
        <v>0</v>
      </c>
      <c r="BJ551" s="24" t="s">
        <v>85</v>
      </c>
      <c r="BK551" s="216">
        <f>ROUND(I551*H551,2)</f>
        <v>0</v>
      </c>
      <c r="BL551" s="24" t="s">
        <v>276</v>
      </c>
      <c r="BM551" s="24" t="s">
        <v>863</v>
      </c>
    </row>
    <row r="552" spans="2:47" s="1" customFormat="1" ht="27">
      <c r="B552" s="41"/>
      <c r="C552" s="63"/>
      <c r="D552" s="219" t="s">
        <v>416</v>
      </c>
      <c r="E552" s="63"/>
      <c r="F552" s="260" t="s">
        <v>864</v>
      </c>
      <c r="G552" s="63"/>
      <c r="H552" s="63"/>
      <c r="I552" s="174"/>
      <c r="J552" s="63"/>
      <c r="K552" s="63"/>
      <c r="L552" s="61"/>
      <c r="M552" s="261"/>
      <c r="N552" s="42"/>
      <c r="O552" s="42"/>
      <c r="P552" s="42"/>
      <c r="Q552" s="42"/>
      <c r="R552" s="42"/>
      <c r="S552" s="42"/>
      <c r="T552" s="78"/>
      <c r="AT552" s="24" t="s">
        <v>416</v>
      </c>
      <c r="AU552" s="24" t="s">
        <v>161</v>
      </c>
    </row>
    <row r="553" spans="2:51" s="13" customFormat="1" ht="13.5">
      <c r="B553" s="228"/>
      <c r="C553" s="229"/>
      <c r="D553" s="219" t="s">
        <v>278</v>
      </c>
      <c r="E553" s="230" t="s">
        <v>76</v>
      </c>
      <c r="F553" s="231" t="s">
        <v>195</v>
      </c>
      <c r="G553" s="229"/>
      <c r="H553" s="232">
        <v>1</v>
      </c>
      <c r="I553" s="233"/>
      <c r="J553" s="229"/>
      <c r="K553" s="229"/>
      <c r="L553" s="234"/>
      <c r="M553" s="235"/>
      <c r="N553" s="236"/>
      <c r="O553" s="236"/>
      <c r="P553" s="236"/>
      <c r="Q553" s="236"/>
      <c r="R553" s="236"/>
      <c r="S553" s="236"/>
      <c r="T553" s="237"/>
      <c r="AT553" s="238" t="s">
        <v>278</v>
      </c>
      <c r="AU553" s="238" t="s">
        <v>161</v>
      </c>
      <c r="AV553" s="13" t="s">
        <v>87</v>
      </c>
      <c r="AW553" s="13" t="s">
        <v>40</v>
      </c>
      <c r="AX553" s="13" t="s">
        <v>78</v>
      </c>
      <c r="AY553" s="238" t="s">
        <v>270</v>
      </c>
    </row>
    <row r="554" spans="2:51" s="14" customFormat="1" ht="13.5">
      <c r="B554" s="239"/>
      <c r="C554" s="240"/>
      <c r="D554" s="219" t="s">
        <v>278</v>
      </c>
      <c r="E554" s="241" t="s">
        <v>76</v>
      </c>
      <c r="F554" s="242" t="s">
        <v>281</v>
      </c>
      <c r="G554" s="240"/>
      <c r="H554" s="243">
        <v>1</v>
      </c>
      <c r="I554" s="244"/>
      <c r="J554" s="240"/>
      <c r="K554" s="240"/>
      <c r="L554" s="245"/>
      <c r="M554" s="246"/>
      <c r="N554" s="247"/>
      <c r="O554" s="247"/>
      <c r="P554" s="247"/>
      <c r="Q554" s="247"/>
      <c r="R554" s="247"/>
      <c r="S554" s="247"/>
      <c r="T554" s="248"/>
      <c r="AT554" s="249" t="s">
        <v>278</v>
      </c>
      <c r="AU554" s="249" t="s">
        <v>161</v>
      </c>
      <c r="AV554" s="14" t="s">
        <v>276</v>
      </c>
      <c r="AW554" s="14" t="s">
        <v>40</v>
      </c>
      <c r="AX554" s="14" t="s">
        <v>85</v>
      </c>
      <c r="AY554" s="249" t="s">
        <v>270</v>
      </c>
    </row>
    <row r="555" spans="2:65" s="1" customFormat="1" ht="63.75" customHeight="1">
      <c r="B555" s="41"/>
      <c r="C555" s="250" t="s">
        <v>865</v>
      </c>
      <c r="D555" s="250" t="s">
        <v>338</v>
      </c>
      <c r="E555" s="251" t="s">
        <v>866</v>
      </c>
      <c r="F555" s="252" t="s">
        <v>867</v>
      </c>
      <c r="G555" s="253" t="s">
        <v>155</v>
      </c>
      <c r="H555" s="254">
        <v>1</v>
      </c>
      <c r="I555" s="255"/>
      <c r="J555" s="256">
        <f>ROUND(I555*H555,2)</f>
        <v>0</v>
      </c>
      <c r="K555" s="252" t="s">
        <v>76</v>
      </c>
      <c r="L555" s="257"/>
      <c r="M555" s="258" t="s">
        <v>76</v>
      </c>
      <c r="N555" s="259" t="s">
        <v>48</v>
      </c>
      <c r="O555" s="42"/>
      <c r="P555" s="214">
        <f>O555*H555</f>
        <v>0</v>
      </c>
      <c r="Q555" s="214">
        <v>0</v>
      </c>
      <c r="R555" s="214">
        <f>Q555*H555</f>
        <v>0</v>
      </c>
      <c r="S555" s="214">
        <v>0</v>
      </c>
      <c r="T555" s="215">
        <f>S555*H555</f>
        <v>0</v>
      </c>
      <c r="AR555" s="24" t="s">
        <v>139</v>
      </c>
      <c r="AT555" s="24" t="s">
        <v>338</v>
      </c>
      <c r="AU555" s="24" t="s">
        <v>161</v>
      </c>
      <c r="AY555" s="24" t="s">
        <v>270</v>
      </c>
      <c r="BE555" s="216">
        <f>IF(N555="základní",J555,0)</f>
        <v>0</v>
      </c>
      <c r="BF555" s="216">
        <f>IF(N555="snížená",J555,0)</f>
        <v>0</v>
      </c>
      <c r="BG555" s="216">
        <f>IF(N555="zákl. přenesená",J555,0)</f>
        <v>0</v>
      </c>
      <c r="BH555" s="216">
        <f>IF(N555="sníž. přenesená",J555,0)</f>
        <v>0</v>
      </c>
      <c r="BI555" s="216">
        <f>IF(N555="nulová",J555,0)</f>
        <v>0</v>
      </c>
      <c r="BJ555" s="24" t="s">
        <v>85</v>
      </c>
      <c r="BK555" s="216">
        <f>ROUND(I555*H555,2)</f>
        <v>0</v>
      </c>
      <c r="BL555" s="24" t="s">
        <v>276</v>
      </c>
      <c r="BM555" s="24" t="s">
        <v>868</v>
      </c>
    </row>
    <row r="556" spans="2:47" s="1" customFormat="1" ht="54">
      <c r="B556" s="41"/>
      <c r="C556" s="63"/>
      <c r="D556" s="219" t="s">
        <v>416</v>
      </c>
      <c r="E556" s="63"/>
      <c r="F556" s="260" t="s">
        <v>869</v>
      </c>
      <c r="G556" s="63"/>
      <c r="H556" s="63"/>
      <c r="I556" s="174"/>
      <c r="J556" s="63"/>
      <c r="K556" s="63"/>
      <c r="L556" s="61"/>
      <c r="M556" s="261"/>
      <c r="N556" s="42"/>
      <c r="O556" s="42"/>
      <c r="P556" s="42"/>
      <c r="Q556" s="42"/>
      <c r="R556" s="42"/>
      <c r="S556" s="42"/>
      <c r="T556" s="78"/>
      <c r="AT556" s="24" t="s">
        <v>416</v>
      </c>
      <c r="AU556" s="24" t="s">
        <v>161</v>
      </c>
    </row>
    <row r="557" spans="2:51" s="12" customFormat="1" ht="13.5">
      <c r="B557" s="217"/>
      <c r="C557" s="218"/>
      <c r="D557" s="219" t="s">
        <v>278</v>
      </c>
      <c r="E557" s="220" t="s">
        <v>76</v>
      </c>
      <c r="F557" s="221" t="s">
        <v>362</v>
      </c>
      <c r="G557" s="218"/>
      <c r="H557" s="220" t="s">
        <v>76</v>
      </c>
      <c r="I557" s="222"/>
      <c r="J557" s="218"/>
      <c r="K557" s="218"/>
      <c r="L557" s="223"/>
      <c r="M557" s="224"/>
      <c r="N557" s="225"/>
      <c r="O557" s="225"/>
      <c r="P557" s="225"/>
      <c r="Q557" s="225"/>
      <c r="R557" s="225"/>
      <c r="S557" s="225"/>
      <c r="T557" s="226"/>
      <c r="AT557" s="227" t="s">
        <v>278</v>
      </c>
      <c r="AU557" s="227" t="s">
        <v>161</v>
      </c>
      <c r="AV557" s="12" t="s">
        <v>85</v>
      </c>
      <c r="AW557" s="12" t="s">
        <v>40</v>
      </c>
      <c r="AX557" s="12" t="s">
        <v>78</v>
      </c>
      <c r="AY557" s="227" t="s">
        <v>270</v>
      </c>
    </row>
    <row r="558" spans="2:51" s="13" customFormat="1" ht="13.5">
      <c r="B558" s="228"/>
      <c r="C558" s="229"/>
      <c r="D558" s="219" t="s">
        <v>278</v>
      </c>
      <c r="E558" s="230" t="s">
        <v>195</v>
      </c>
      <c r="F558" s="231" t="s">
        <v>85</v>
      </c>
      <c r="G558" s="229"/>
      <c r="H558" s="232">
        <v>1</v>
      </c>
      <c r="I558" s="233"/>
      <c r="J558" s="229"/>
      <c r="K558" s="229"/>
      <c r="L558" s="234"/>
      <c r="M558" s="235"/>
      <c r="N558" s="236"/>
      <c r="O558" s="236"/>
      <c r="P558" s="236"/>
      <c r="Q558" s="236"/>
      <c r="R558" s="236"/>
      <c r="S558" s="236"/>
      <c r="T558" s="237"/>
      <c r="AT558" s="238" t="s">
        <v>278</v>
      </c>
      <c r="AU558" s="238" t="s">
        <v>161</v>
      </c>
      <c r="AV558" s="13" t="s">
        <v>87</v>
      </c>
      <c r="AW558" s="13" t="s">
        <v>40</v>
      </c>
      <c r="AX558" s="13" t="s">
        <v>78</v>
      </c>
      <c r="AY558" s="238" t="s">
        <v>270</v>
      </c>
    </row>
    <row r="559" spans="2:51" s="14" customFormat="1" ht="13.5">
      <c r="B559" s="239"/>
      <c r="C559" s="240"/>
      <c r="D559" s="219" t="s">
        <v>278</v>
      </c>
      <c r="E559" s="241" t="s">
        <v>76</v>
      </c>
      <c r="F559" s="242" t="s">
        <v>281</v>
      </c>
      <c r="G559" s="240"/>
      <c r="H559" s="243">
        <v>1</v>
      </c>
      <c r="I559" s="244"/>
      <c r="J559" s="240"/>
      <c r="K559" s="240"/>
      <c r="L559" s="245"/>
      <c r="M559" s="246"/>
      <c r="N559" s="247"/>
      <c r="O559" s="247"/>
      <c r="P559" s="247"/>
      <c r="Q559" s="247"/>
      <c r="R559" s="247"/>
      <c r="S559" s="247"/>
      <c r="T559" s="248"/>
      <c r="AT559" s="249" t="s">
        <v>278</v>
      </c>
      <c r="AU559" s="249" t="s">
        <v>161</v>
      </c>
      <c r="AV559" s="14" t="s">
        <v>276</v>
      </c>
      <c r="AW559" s="14" t="s">
        <v>40</v>
      </c>
      <c r="AX559" s="14" t="s">
        <v>85</v>
      </c>
      <c r="AY559" s="249" t="s">
        <v>270</v>
      </c>
    </row>
    <row r="560" spans="2:63" s="11" customFormat="1" ht="22.35" customHeight="1">
      <c r="B560" s="189"/>
      <c r="C560" s="190"/>
      <c r="D560" s="191" t="s">
        <v>77</v>
      </c>
      <c r="E560" s="203" t="s">
        <v>738</v>
      </c>
      <c r="F560" s="203" t="s">
        <v>870</v>
      </c>
      <c r="G560" s="190"/>
      <c r="H560" s="190"/>
      <c r="I560" s="193"/>
      <c r="J560" s="204">
        <f>BK560</f>
        <v>0</v>
      </c>
      <c r="K560" s="190"/>
      <c r="L560" s="195"/>
      <c r="M560" s="196"/>
      <c r="N560" s="197"/>
      <c r="O560" s="197"/>
      <c r="P560" s="198">
        <f>SUM(P561:P625)</f>
        <v>0</v>
      </c>
      <c r="Q560" s="197"/>
      <c r="R560" s="198">
        <f>SUM(R561:R625)</f>
        <v>0</v>
      </c>
      <c r="S560" s="197"/>
      <c r="T560" s="199">
        <f>SUM(T561:T625)</f>
        <v>558.5548750000002</v>
      </c>
      <c r="AR560" s="200" t="s">
        <v>85</v>
      </c>
      <c r="AT560" s="201" t="s">
        <v>77</v>
      </c>
      <c r="AU560" s="201" t="s">
        <v>87</v>
      </c>
      <c r="AY560" s="200" t="s">
        <v>270</v>
      </c>
      <c r="BK560" s="202">
        <f>SUM(BK561:BK625)</f>
        <v>0</v>
      </c>
    </row>
    <row r="561" spans="2:65" s="1" customFormat="1" ht="38.25" customHeight="1">
      <c r="B561" s="41"/>
      <c r="C561" s="205" t="s">
        <v>871</v>
      </c>
      <c r="D561" s="205" t="s">
        <v>272</v>
      </c>
      <c r="E561" s="206" t="s">
        <v>872</v>
      </c>
      <c r="F561" s="207" t="s">
        <v>873</v>
      </c>
      <c r="G561" s="208" t="s">
        <v>113</v>
      </c>
      <c r="H561" s="209">
        <v>44</v>
      </c>
      <c r="I561" s="210"/>
      <c r="J561" s="211">
        <f>ROUND(I561*H561,2)</f>
        <v>0</v>
      </c>
      <c r="K561" s="207" t="s">
        <v>275</v>
      </c>
      <c r="L561" s="61"/>
      <c r="M561" s="212" t="s">
        <v>76</v>
      </c>
      <c r="N561" s="213" t="s">
        <v>48</v>
      </c>
      <c r="O561" s="42"/>
      <c r="P561" s="214">
        <f>O561*H561</f>
        <v>0</v>
      </c>
      <c r="Q561" s="214">
        <v>0</v>
      </c>
      <c r="R561" s="214">
        <f>Q561*H561</f>
        <v>0</v>
      </c>
      <c r="S561" s="214">
        <v>0.29</v>
      </c>
      <c r="T561" s="215">
        <f>S561*H561</f>
        <v>12.76</v>
      </c>
      <c r="AR561" s="24" t="s">
        <v>276</v>
      </c>
      <c r="AT561" s="24" t="s">
        <v>272</v>
      </c>
      <c r="AU561" s="24" t="s">
        <v>161</v>
      </c>
      <c r="AY561" s="24" t="s">
        <v>270</v>
      </c>
      <c r="BE561" s="216">
        <f>IF(N561="základní",J561,0)</f>
        <v>0</v>
      </c>
      <c r="BF561" s="216">
        <f>IF(N561="snížená",J561,0)</f>
        <v>0</v>
      </c>
      <c r="BG561" s="216">
        <f>IF(N561="zákl. přenesená",J561,0)</f>
        <v>0</v>
      </c>
      <c r="BH561" s="216">
        <f>IF(N561="sníž. přenesená",J561,0)</f>
        <v>0</v>
      </c>
      <c r="BI561" s="216">
        <f>IF(N561="nulová",J561,0)</f>
        <v>0</v>
      </c>
      <c r="BJ561" s="24" t="s">
        <v>85</v>
      </c>
      <c r="BK561" s="216">
        <f>ROUND(I561*H561,2)</f>
        <v>0</v>
      </c>
      <c r="BL561" s="24" t="s">
        <v>276</v>
      </c>
      <c r="BM561" s="24" t="s">
        <v>874</v>
      </c>
    </row>
    <row r="562" spans="2:51" s="13" customFormat="1" ht="13.5">
      <c r="B562" s="228"/>
      <c r="C562" s="229"/>
      <c r="D562" s="219" t="s">
        <v>278</v>
      </c>
      <c r="E562" s="230" t="s">
        <v>76</v>
      </c>
      <c r="F562" s="231" t="s">
        <v>216</v>
      </c>
      <c r="G562" s="229"/>
      <c r="H562" s="232">
        <v>44</v>
      </c>
      <c r="I562" s="233"/>
      <c r="J562" s="229"/>
      <c r="K562" s="229"/>
      <c r="L562" s="234"/>
      <c r="M562" s="235"/>
      <c r="N562" s="236"/>
      <c r="O562" s="236"/>
      <c r="P562" s="236"/>
      <c r="Q562" s="236"/>
      <c r="R562" s="236"/>
      <c r="S562" s="236"/>
      <c r="T562" s="237"/>
      <c r="AT562" s="238" t="s">
        <v>278</v>
      </c>
      <c r="AU562" s="238" t="s">
        <v>161</v>
      </c>
      <c r="AV562" s="13" t="s">
        <v>87</v>
      </c>
      <c r="AW562" s="13" t="s">
        <v>40</v>
      </c>
      <c r="AX562" s="13" t="s">
        <v>78</v>
      </c>
      <c r="AY562" s="238" t="s">
        <v>270</v>
      </c>
    </row>
    <row r="563" spans="2:51" s="14" customFormat="1" ht="13.5">
      <c r="B563" s="239"/>
      <c r="C563" s="240"/>
      <c r="D563" s="219" t="s">
        <v>278</v>
      </c>
      <c r="E563" s="241" t="s">
        <v>76</v>
      </c>
      <c r="F563" s="242" t="s">
        <v>281</v>
      </c>
      <c r="G563" s="240"/>
      <c r="H563" s="243">
        <v>44</v>
      </c>
      <c r="I563" s="244"/>
      <c r="J563" s="240"/>
      <c r="K563" s="240"/>
      <c r="L563" s="245"/>
      <c r="M563" s="246"/>
      <c r="N563" s="247"/>
      <c r="O563" s="247"/>
      <c r="P563" s="247"/>
      <c r="Q563" s="247"/>
      <c r="R563" s="247"/>
      <c r="S563" s="247"/>
      <c r="T563" s="248"/>
      <c r="AT563" s="249" t="s">
        <v>278</v>
      </c>
      <c r="AU563" s="249" t="s">
        <v>161</v>
      </c>
      <c r="AV563" s="14" t="s">
        <v>276</v>
      </c>
      <c r="AW563" s="14" t="s">
        <v>40</v>
      </c>
      <c r="AX563" s="14" t="s">
        <v>85</v>
      </c>
      <c r="AY563" s="249" t="s">
        <v>270</v>
      </c>
    </row>
    <row r="564" spans="2:65" s="1" customFormat="1" ht="38.25" customHeight="1">
      <c r="B564" s="41"/>
      <c r="C564" s="205" t="s">
        <v>875</v>
      </c>
      <c r="D564" s="205" t="s">
        <v>272</v>
      </c>
      <c r="E564" s="206" t="s">
        <v>876</v>
      </c>
      <c r="F564" s="207" t="s">
        <v>877</v>
      </c>
      <c r="G564" s="208" t="s">
        <v>113</v>
      </c>
      <c r="H564" s="209">
        <v>44</v>
      </c>
      <c r="I564" s="210"/>
      <c r="J564" s="211">
        <f>ROUND(I564*H564,2)</f>
        <v>0</v>
      </c>
      <c r="K564" s="207" t="s">
        <v>275</v>
      </c>
      <c r="L564" s="61"/>
      <c r="M564" s="212" t="s">
        <v>76</v>
      </c>
      <c r="N564" s="213" t="s">
        <v>48</v>
      </c>
      <c r="O564" s="42"/>
      <c r="P564" s="214">
        <f>O564*H564</f>
        <v>0</v>
      </c>
      <c r="Q564" s="214">
        <v>0</v>
      </c>
      <c r="R564" s="214">
        <f>Q564*H564</f>
        <v>0</v>
      </c>
      <c r="S564" s="214">
        <v>0.22</v>
      </c>
      <c r="T564" s="215">
        <f>S564*H564</f>
        <v>9.68</v>
      </c>
      <c r="AR564" s="24" t="s">
        <v>276</v>
      </c>
      <c r="AT564" s="24" t="s">
        <v>272</v>
      </c>
      <c r="AU564" s="24" t="s">
        <v>161</v>
      </c>
      <c r="AY564" s="24" t="s">
        <v>270</v>
      </c>
      <c r="BE564" s="216">
        <f>IF(N564="základní",J564,0)</f>
        <v>0</v>
      </c>
      <c r="BF564" s="216">
        <f>IF(N564="snížená",J564,0)</f>
        <v>0</v>
      </c>
      <c r="BG564" s="216">
        <f>IF(N564="zákl. přenesená",J564,0)</f>
        <v>0</v>
      </c>
      <c r="BH564" s="216">
        <f>IF(N564="sníž. přenesená",J564,0)</f>
        <v>0</v>
      </c>
      <c r="BI564" s="216">
        <f>IF(N564="nulová",J564,0)</f>
        <v>0</v>
      </c>
      <c r="BJ564" s="24" t="s">
        <v>85</v>
      </c>
      <c r="BK564" s="216">
        <f>ROUND(I564*H564,2)</f>
        <v>0</v>
      </c>
      <c r="BL564" s="24" t="s">
        <v>276</v>
      </c>
      <c r="BM564" s="24" t="s">
        <v>878</v>
      </c>
    </row>
    <row r="565" spans="2:51" s="12" customFormat="1" ht="13.5">
      <c r="B565" s="217"/>
      <c r="C565" s="218"/>
      <c r="D565" s="219" t="s">
        <v>278</v>
      </c>
      <c r="E565" s="220" t="s">
        <v>76</v>
      </c>
      <c r="F565" s="221" t="s">
        <v>353</v>
      </c>
      <c r="G565" s="218"/>
      <c r="H565" s="220" t="s">
        <v>76</v>
      </c>
      <c r="I565" s="222"/>
      <c r="J565" s="218"/>
      <c r="K565" s="218"/>
      <c r="L565" s="223"/>
      <c r="M565" s="224"/>
      <c r="N565" s="225"/>
      <c r="O565" s="225"/>
      <c r="P565" s="225"/>
      <c r="Q565" s="225"/>
      <c r="R565" s="225"/>
      <c r="S565" s="225"/>
      <c r="T565" s="226"/>
      <c r="AT565" s="227" t="s">
        <v>278</v>
      </c>
      <c r="AU565" s="227" t="s">
        <v>161</v>
      </c>
      <c r="AV565" s="12" t="s">
        <v>85</v>
      </c>
      <c r="AW565" s="12" t="s">
        <v>40</v>
      </c>
      <c r="AX565" s="12" t="s">
        <v>78</v>
      </c>
      <c r="AY565" s="227" t="s">
        <v>270</v>
      </c>
    </row>
    <row r="566" spans="2:51" s="13" customFormat="1" ht="13.5">
      <c r="B566" s="228"/>
      <c r="C566" s="229"/>
      <c r="D566" s="219" t="s">
        <v>278</v>
      </c>
      <c r="E566" s="230" t="s">
        <v>216</v>
      </c>
      <c r="F566" s="231" t="s">
        <v>879</v>
      </c>
      <c r="G566" s="229"/>
      <c r="H566" s="232">
        <v>44</v>
      </c>
      <c r="I566" s="233"/>
      <c r="J566" s="229"/>
      <c r="K566" s="229"/>
      <c r="L566" s="234"/>
      <c r="M566" s="235"/>
      <c r="N566" s="236"/>
      <c r="O566" s="236"/>
      <c r="P566" s="236"/>
      <c r="Q566" s="236"/>
      <c r="R566" s="236"/>
      <c r="S566" s="236"/>
      <c r="T566" s="237"/>
      <c r="AT566" s="238" t="s">
        <v>278</v>
      </c>
      <c r="AU566" s="238" t="s">
        <v>161</v>
      </c>
      <c r="AV566" s="13" t="s">
        <v>87</v>
      </c>
      <c r="AW566" s="13" t="s">
        <v>40</v>
      </c>
      <c r="AX566" s="13" t="s">
        <v>78</v>
      </c>
      <c r="AY566" s="238" t="s">
        <v>270</v>
      </c>
    </row>
    <row r="567" spans="2:51" s="14" customFormat="1" ht="13.5">
      <c r="B567" s="239"/>
      <c r="C567" s="240"/>
      <c r="D567" s="219" t="s">
        <v>278</v>
      </c>
      <c r="E567" s="241" t="s">
        <v>76</v>
      </c>
      <c r="F567" s="242" t="s">
        <v>281</v>
      </c>
      <c r="G567" s="240"/>
      <c r="H567" s="243">
        <v>44</v>
      </c>
      <c r="I567" s="244"/>
      <c r="J567" s="240"/>
      <c r="K567" s="240"/>
      <c r="L567" s="245"/>
      <c r="M567" s="246"/>
      <c r="N567" s="247"/>
      <c r="O567" s="247"/>
      <c r="P567" s="247"/>
      <c r="Q567" s="247"/>
      <c r="R567" s="247"/>
      <c r="S567" s="247"/>
      <c r="T567" s="248"/>
      <c r="AT567" s="249" t="s">
        <v>278</v>
      </c>
      <c r="AU567" s="249" t="s">
        <v>161</v>
      </c>
      <c r="AV567" s="14" t="s">
        <v>276</v>
      </c>
      <c r="AW567" s="14" t="s">
        <v>40</v>
      </c>
      <c r="AX567" s="14" t="s">
        <v>85</v>
      </c>
      <c r="AY567" s="249" t="s">
        <v>270</v>
      </c>
    </row>
    <row r="568" spans="2:65" s="1" customFormat="1" ht="38.25" customHeight="1">
      <c r="B568" s="41"/>
      <c r="C568" s="205" t="s">
        <v>880</v>
      </c>
      <c r="D568" s="205" t="s">
        <v>272</v>
      </c>
      <c r="E568" s="206" t="s">
        <v>881</v>
      </c>
      <c r="F568" s="207" t="s">
        <v>882</v>
      </c>
      <c r="G568" s="208" t="s">
        <v>113</v>
      </c>
      <c r="H568" s="209">
        <v>501.5</v>
      </c>
      <c r="I568" s="210"/>
      <c r="J568" s="211">
        <f>ROUND(I568*H568,2)</f>
        <v>0</v>
      </c>
      <c r="K568" s="207" t="s">
        <v>275</v>
      </c>
      <c r="L568" s="61"/>
      <c r="M568" s="212" t="s">
        <v>76</v>
      </c>
      <c r="N568" s="213" t="s">
        <v>48</v>
      </c>
      <c r="O568" s="42"/>
      <c r="P568" s="214">
        <f>O568*H568</f>
        <v>0</v>
      </c>
      <c r="Q568" s="214">
        <v>0</v>
      </c>
      <c r="R568" s="214">
        <f>Q568*H568</f>
        <v>0</v>
      </c>
      <c r="S568" s="214">
        <v>0.17</v>
      </c>
      <c r="T568" s="215">
        <f>S568*H568</f>
        <v>85.25500000000001</v>
      </c>
      <c r="AR568" s="24" t="s">
        <v>276</v>
      </c>
      <c r="AT568" s="24" t="s">
        <v>272</v>
      </c>
      <c r="AU568" s="24" t="s">
        <v>161</v>
      </c>
      <c r="AY568" s="24" t="s">
        <v>270</v>
      </c>
      <c r="BE568" s="216">
        <f>IF(N568="základní",J568,0)</f>
        <v>0</v>
      </c>
      <c r="BF568" s="216">
        <f>IF(N568="snížená",J568,0)</f>
        <v>0</v>
      </c>
      <c r="BG568" s="216">
        <f>IF(N568="zákl. přenesená",J568,0)</f>
        <v>0</v>
      </c>
      <c r="BH568" s="216">
        <f>IF(N568="sníž. přenesená",J568,0)</f>
        <v>0</v>
      </c>
      <c r="BI568" s="216">
        <f>IF(N568="nulová",J568,0)</f>
        <v>0</v>
      </c>
      <c r="BJ568" s="24" t="s">
        <v>85</v>
      </c>
      <c r="BK568" s="216">
        <f>ROUND(I568*H568,2)</f>
        <v>0</v>
      </c>
      <c r="BL568" s="24" t="s">
        <v>276</v>
      </c>
      <c r="BM568" s="24" t="s">
        <v>883</v>
      </c>
    </row>
    <row r="569" spans="2:51" s="13" customFormat="1" ht="13.5">
      <c r="B569" s="228"/>
      <c r="C569" s="229"/>
      <c r="D569" s="219" t="s">
        <v>278</v>
      </c>
      <c r="E569" s="230" t="s">
        <v>76</v>
      </c>
      <c r="F569" s="231" t="s">
        <v>147</v>
      </c>
      <c r="G569" s="229"/>
      <c r="H569" s="232">
        <v>501.5</v>
      </c>
      <c r="I569" s="233"/>
      <c r="J569" s="229"/>
      <c r="K569" s="229"/>
      <c r="L569" s="234"/>
      <c r="M569" s="235"/>
      <c r="N569" s="236"/>
      <c r="O569" s="236"/>
      <c r="P569" s="236"/>
      <c r="Q569" s="236"/>
      <c r="R569" s="236"/>
      <c r="S569" s="236"/>
      <c r="T569" s="237"/>
      <c r="AT569" s="238" t="s">
        <v>278</v>
      </c>
      <c r="AU569" s="238" t="s">
        <v>161</v>
      </c>
      <c r="AV569" s="13" t="s">
        <v>87</v>
      </c>
      <c r="AW569" s="13" t="s">
        <v>40</v>
      </c>
      <c r="AX569" s="13" t="s">
        <v>78</v>
      </c>
      <c r="AY569" s="238" t="s">
        <v>270</v>
      </c>
    </row>
    <row r="570" spans="2:51" s="14" customFormat="1" ht="13.5">
      <c r="B570" s="239"/>
      <c r="C570" s="240"/>
      <c r="D570" s="219" t="s">
        <v>278</v>
      </c>
      <c r="E570" s="241" t="s">
        <v>76</v>
      </c>
      <c r="F570" s="242" t="s">
        <v>281</v>
      </c>
      <c r="G570" s="240"/>
      <c r="H570" s="243">
        <v>501.5</v>
      </c>
      <c r="I570" s="244"/>
      <c r="J570" s="240"/>
      <c r="K570" s="240"/>
      <c r="L570" s="245"/>
      <c r="M570" s="246"/>
      <c r="N570" s="247"/>
      <c r="O570" s="247"/>
      <c r="P570" s="247"/>
      <c r="Q570" s="247"/>
      <c r="R570" s="247"/>
      <c r="S570" s="247"/>
      <c r="T570" s="248"/>
      <c r="AT570" s="249" t="s">
        <v>278</v>
      </c>
      <c r="AU570" s="249" t="s">
        <v>161</v>
      </c>
      <c r="AV570" s="14" t="s">
        <v>276</v>
      </c>
      <c r="AW570" s="14" t="s">
        <v>40</v>
      </c>
      <c r="AX570" s="14" t="s">
        <v>85</v>
      </c>
      <c r="AY570" s="249" t="s">
        <v>270</v>
      </c>
    </row>
    <row r="571" spans="2:65" s="1" customFormat="1" ht="38.25" customHeight="1">
      <c r="B571" s="41"/>
      <c r="C571" s="205" t="s">
        <v>884</v>
      </c>
      <c r="D571" s="205" t="s">
        <v>272</v>
      </c>
      <c r="E571" s="206" t="s">
        <v>885</v>
      </c>
      <c r="F571" s="207" t="s">
        <v>886</v>
      </c>
      <c r="G571" s="208" t="s">
        <v>113</v>
      </c>
      <c r="H571" s="209">
        <v>411.2</v>
      </c>
      <c r="I571" s="210"/>
      <c r="J571" s="211">
        <f>ROUND(I571*H571,2)</f>
        <v>0</v>
      </c>
      <c r="K571" s="207" t="s">
        <v>275</v>
      </c>
      <c r="L571" s="61"/>
      <c r="M571" s="212" t="s">
        <v>76</v>
      </c>
      <c r="N571" s="213" t="s">
        <v>48</v>
      </c>
      <c r="O571" s="42"/>
      <c r="P571" s="214">
        <f>O571*H571</f>
        <v>0</v>
      </c>
      <c r="Q571" s="214">
        <v>0</v>
      </c>
      <c r="R571" s="214">
        <f>Q571*H571</f>
        <v>0</v>
      </c>
      <c r="S571" s="214">
        <v>0.29</v>
      </c>
      <c r="T571" s="215">
        <f>S571*H571</f>
        <v>119.24799999999999</v>
      </c>
      <c r="AR571" s="24" t="s">
        <v>276</v>
      </c>
      <c r="AT571" s="24" t="s">
        <v>272</v>
      </c>
      <c r="AU571" s="24" t="s">
        <v>161</v>
      </c>
      <c r="AY571" s="24" t="s">
        <v>270</v>
      </c>
      <c r="BE571" s="216">
        <f>IF(N571="základní",J571,0)</f>
        <v>0</v>
      </c>
      <c r="BF571" s="216">
        <f>IF(N571="snížená",J571,0)</f>
        <v>0</v>
      </c>
      <c r="BG571" s="216">
        <f>IF(N571="zákl. přenesená",J571,0)</f>
        <v>0</v>
      </c>
      <c r="BH571" s="216">
        <f>IF(N571="sníž. přenesená",J571,0)</f>
        <v>0</v>
      </c>
      <c r="BI571" s="216">
        <f>IF(N571="nulová",J571,0)</f>
        <v>0</v>
      </c>
      <c r="BJ571" s="24" t="s">
        <v>85</v>
      </c>
      <c r="BK571" s="216">
        <f>ROUND(I571*H571,2)</f>
        <v>0</v>
      </c>
      <c r="BL571" s="24" t="s">
        <v>276</v>
      </c>
      <c r="BM571" s="24" t="s">
        <v>887</v>
      </c>
    </row>
    <row r="572" spans="2:51" s="13" customFormat="1" ht="13.5">
      <c r="B572" s="228"/>
      <c r="C572" s="229"/>
      <c r="D572" s="219" t="s">
        <v>278</v>
      </c>
      <c r="E572" s="230" t="s">
        <v>76</v>
      </c>
      <c r="F572" s="231" t="s">
        <v>213</v>
      </c>
      <c r="G572" s="229"/>
      <c r="H572" s="232">
        <v>411.2</v>
      </c>
      <c r="I572" s="233"/>
      <c r="J572" s="229"/>
      <c r="K572" s="229"/>
      <c r="L572" s="234"/>
      <c r="M572" s="235"/>
      <c r="N572" s="236"/>
      <c r="O572" s="236"/>
      <c r="P572" s="236"/>
      <c r="Q572" s="236"/>
      <c r="R572" s="236"/>
      <c r="S572" s="236"/>
      <c r="T572" s="237"/>
      <c r="AT572" s="238" t="s">
        <v>278</v>
      </c>
      <c r="AU572" s="238" t="s">
        <v>161</v>
      </c>
      <c r="AV572" s="13" t="s">
        <v>87</v>
      </c>
      <c r="AW572" s="13" t="s">
        <v>40</v>
      </c>
      <c r="AX572" s="13" t="s">
        <v>78</v>
      </c>
      <c r="AY572" s="238" t="s">
        <v>270</v>
      </c>
    </row>
    <row r="573" spans="2:51" s="14" customFormat="1" ht="13.5">
      <c r="B573" s="239"/>
      <c r="C573" s="240"/>
      <c r="D573" s="219" t="s">
        <v>278</v>
      </c>
      <c r="E573" s="241" t="s">
        <v>76</v>
      </c>
      <c r="F573" s="242" t="s">
        <v>281</v>
      </c>
      <c r="G573" s="240"/>
      <c r="H573" s="243">
        <v>411.2</v>
      </c>
      <c r="I573" s="244"/>
      <c r="J573" s="240"/>
      <c r="K573" s="240"/>
      <c r="L573" s="245"/>
      <c r="M573" s="246"/>
      <c r="N573" s="247"/>
      <c r="O573" s="247"/>
      <c r="P573" s="247"/>
      <c r="Q573" s="247"/>
      <c r="R573" s="247"/>
      <c r="S573" s="247"/>
      <c r="T573" s="248"/>
      <c r="AT573" s="249" t="s">
        <v>278</v>
      </c>
      <c r="AU573" s="249" t="s">
        <v>161</v>
      </c>
      <c r="AV573" s="14" t="s">
        <v>276</v>
      </c>
      <c r="AW573" s="14" t="s">
        <v>40</v>
      </c>
      <c r="AX573" s="14" t="s">
        <v>85</v>
      </c>
      <c r="AY573" s="249" t="s">
        <v>270</v>
      </c>
    </row>
    <row r="574" spans="2:65" s="1" customFormat="1" ht="38.25" customHeight="1">
      <c r="B574" s="41"/>
      <c r="C574" s="205" t="s">
        <v>888</v>
      </c>
      <c r="D574" s="205" t="s">
        <v>272</v>
      </c>
      <c r="E574" s="206" t="s">
        <v>889</v>
      </c>
      <c r="F574" s="207" t="s">
        <v>890</v>
      </c>
      <c r="G574" s="208" t="s">
        <v>113</v>
      </c>
      <c r="H574" s="209">
        <v>411.2</v>
      </c>
      <c r="I574" s="210"/>
      <c r="J574" s="211">
        <f>ROUND(I574*H574,2)</f>
        <v>0</v>
      </c>
      <c r="K574" s="207" t="s">
        <v>275</v>
      </c>
      <c r="L574" s="61"/>
      <c r="M574" s="212" t="s">
        <v>76</v>
      </c>
      <c r="N574" s="213" t="s">
        <v>48</v>
      </c>
      <c r="O574" s="42"/>
      <c r="P574" s="214">
        <f>O574*H574</f>
        <v>0</v>
      </c>
      <c r="Q574" s="214">
        <v>0</v>
      </c>
      <c r="R574" s="214">
        <f>Q574*H574</f>
        <v>0</v>
      </c>
      <c r="S574" s="214">
        <v>0.33</v>
      </c>
      <c r="T574" s="215">
        <f>S574*H574</f>
        <v>135.696</v>
      </c>
      <c r="AR574" s="24" t="s">
        <v>276</v>
      </c>
      <c r="AT574" s="24" t="s">
        <v>272</v>
      </c>
      <c r="AU574" s="24" t="s">
        <v>161</v>
      </c>
      <c r="AY574" s="24" t="s">
        <v>270</v>
      </c>
      <c r="BE574" s="216">
        <f>IF(N574="základní",J574,0)</f>
        <v>0</v>
      </c>
      <c r="BF574" s="216">
        <f>IF(N574="snížená",J574,0)</f>
        <v>0</v>
      </c>
      <c r="BG574" s="216">
        <f>IF(N574="zákl. přenesená",J574,0)</f>
        <v>0</v>
      </c>
      <c r="BH574" s="216">
        <f>IF(N574="sníž. přenesená",J574,0)</f>
        <v>0</v>
      </c>
      <c r="BI574" s="216">
        <f>IF(N574="nulová",J574,0)</f>
        <v>0</v>
      </c>
      <c r="BJ574" s="24" t="s">
        <v>85</v>
      </c>
      <c r="BK574" s="216">
        <f>ROUND(I574*H574,2)</f>
        <v>0</v>
      </c>
      <c r="BL574" s="24" t="s">
        <v>276</v>
      </c>
      <c r="BM574" s="24" t="s">
        <v>891</v>
      </c>
    </row>
    <row r="575" spans="2:51" s="12" customFormat="1" ht="13.5">
      <c r="B575" s="217"/>
      <c r="C575" s="218"/>
      <c r="D575" s="219" t="s">
        <v>278</v>
      </c>
      <c r="E575" s="220" t="s">
        <v>76</v>
      </c>
      <c r="F575" s="221" t="s">
        <v>353</v>
      </c>
      <c r="G575" s="218"/>
      <c r="H575" s="220" t="s">
        <v>76</v>
      </c>
      <c r="I575" s="222"/>
      <c r="J575" s="218"/>
      <c r="K575" s="218"/>
      <c r="L575" s="223"/>
      <c r="M575" s="224"/>
      <c r="N575" s="225"/>
      <c r="O575" s="225"/>
      <c r="P575" s="225"/>
      <c r="Q575" s="225"/>
      <c r="R575" s="225"/>
      <c r="S575" s="225"/>
      <c r="T575" s="226"/>
      <c r="AT575" s="227" t="s">
        <v>278</v>
      </c>
      <c r="AU575" s="227" t="s">
        <v>161</v>
      </c>
      <c r="AV575" s="12" t="s">
        <v>85</v>
      </c>
      <c r="AW575" s="12" t="s">
        <v>40</v>
      </c>
      <c r="AX575" s="12" t="s">
        <v>78</v>
      </c>
      <c r="AY575" s="227" t="s">
        <v>270</v>
      </c>
    </row>
    <row r="576" spans="2:51" s="13" customFormat="1" ht="13.5">
      <c r="B576" s="228"/>
      <c r="C576" s="229"/>
      <c r="D576" s="219" t="s">
        <v>278</v>
      </c>
      <c r="E576" s="230" t="s">
        <v>213</v>
      </c>
      <c r="F576" s="231" t="s">
        <v>892</v>
      </c>
      <c r="G576" s="229"/>
      <c r="H576" s="232">
        <v>411.2</v>
      </c>
      <c r="I576" s="233"/>
      <c r="J576" s="229"/>
      <c r="K576" s="229"/>
      <c r="L576" s="234"/>
      <c r="M576" s="235"/>
      <c r="N576" s="236"/>
      <c r="O576" s="236"/>
      <c r="P576" s="236"/>
      <c r="Q576" s="236"/>
      <c r="R576" s="236"/>
      <c r="S576" s="236"/>
      <c r="T576" s="237"/>
      <c r="AT576" s="238" t="s">
        <v>278</v>
      </c>
      <c r="AU576" s="238" t="s">
        <v>161</v>
      </c>
      <c r="AV576" s="13" t="s">
        <v>87</v>
      </c>
      <c r="AW576" s="13" t="s">
        <v>40</v>
      </c>
      <c r="AX576" s="13" t="s">
        <v>78</v>
      </c>
      <c r="AY576" s="238" t="s">
        <v>270</v>
      </c>
    </row>
    <row r="577" spans="2:51" s="14" customFormat="1" ht="13.5">
      <c r="B577" s="239"/>
      <c r="C577" s="240"/>
      <c r="D577" s="219" t="s">
        <v>278</v>
      </c>
      <c r="E577" s="241" t="s">
        <v>76</v>
      </c>
      <c r="F577" s="242" t="s">
        <v>281</v>
      </c>
      <c r="G577" s="240"/>
      <c r="H577" s="243">
        <v>411.2</v>
      </c>
      <c r="I577" s="244"/>
      <c r="J577" s="240"/>
      <c r="K577" s="240"/>
      <c r="L577" s="245"/>
      <c r="M577" s="246"/>
      <c r="N577" s="247"/>
      <c r="O577" s="247"/>
      <c r="P577" s="247"/>
      <c r="Q577" s="247"/>
      <c r="R577" s="247"/>
      <c r="S577" s="247"/>
      <c r="T577" s="248"/>
      <c r="AT577" s="249" t="s">
        <v>278</v>
      </c>
      <c r="AU577" s="249" t="s">
        <v>161</v>
      </c>
      <c r="AV577" s="14" t="s">
        <v>276</v>
      </c>
      <c r="AW577" s="14" t="s">
        <v>40</v>
      </c>
      <c r="AX577" s="14" t="s">
        <v>85</v>
      </c>
      <c r="AY577" s="249" t="s">
        <v>270</v>
      </c>
    </row>
    <row r="578" spans="2:65" s="1" customFormat="1" ht="38.25" customHeight="1">
      <c r="B578" s="41"/>
      <c r="C578" s="205" t="s">
        <v>893</v>
      </c>
      <c r="D578" s="205" t="s">
        <v>272</v>
      </c>
      <c r="E578" s="206" t="s">
        <v>894</v>
      </c>
      <c r="F578" s="207" t="s">
        <v>895</v>
      </c>
      <c r="G578" s="208" t="s">
        <v>113</v>
      </c>
      <c r="H578" s="209">
        <v>501.5</v>
      </c>
      <c r="I578" s="210"/>
      <c r="J578" s="211">
        <f>ROUND(I578*H578,2)</f>
        <v>0</v>
      </c>
      <c r="K578" s="207" t="s">
        <v>275</v>
      </c>
      <c r="L578" s="61"/>
      <c r="M578" s="212" t="s">
        <v>76</v>
      </c>
      <c r="N578" s="213" t="s">
        <v>48</v>
      </c>
      <c r="O578" s="42"/>
      <c r="P578" s="214">
        <f>O578*H578</f>
        <v>0</v>
      </c>
      <c r="Q578" s="214">
        <v>0</v>
      </c>
      <c r="R578" s="214">
        <f>Q578*H578</f>
        <v>0</v>
      </c>
      <c r="S578" s="214">
        <v>0.098</v>
      </c>
      <c r="T578" s="215">
        <f>S578*H578</f>
        <v>49.147</v>
      </c>
      <c r="AR578" s="24" t="s">
        <v>276</v>
      </c>
      <c r="AT578" s="24" t="s">
        <v>272</v>
      </c>
      <c r="AU578" s="24" t="s">
        <v>161</v>
      </c>
      <c r="AY578" s="24" t="s">
        <v>270</v>
      </c>
      <c r="BE578" s="216">
        <f>IF(N578="základní",J578,0)</f>
        <v>0</v>
      </c>
      <c r="BF578" s="216">
        <f>IF(N578="snížená",J578,0)</f>
        <v>0</v>
      </c>
      <c r="BG578" s="216">
        <f>IF(N578="zákl. přenesená",J578,0)</f>
        <v>0</v>
      </c>
      <c r="BH578" s="216">
        <f>IF(N578="sníž. přenesená",J578,0)</f>
        <v>0</v>
      </c>
      <c r="BI578" s="216">
        <f>IF(N578="nulová",J578,0)</f>
        <v>0</v>
      </c>
      <c r="BJ578" s="24" t="s">
        <v>85</v>
      </c>
      <c r="BK578" s="216">
        <f>ROUND(I578*H578,2)</f>
        <v>0</v>
      </c>
      <c r="BL578" s="24" t="s">
        <v>276</v>
      </c>
      <c r="BM578" s="24" t="s">
        <v>896</v>
      </c>
    </row>
    <row r="579" spans="2:51" s="12" customFormat="1" ht="13.5">
      <c r="B579" s="217"/>
      <c r="C579" s="218"/>
      <c r="D579" s="219" t="s">
        <v>278</v>
      </c>
      <c r="E579" s="220" t="s">
        <v>76</v>
      </c>
      <c r="F579" s="221" t="s">
        <v>353</v>
      </c>
      <c r="G579" s="218"/>
      <c r="H579" s="220" t="s">
        <v>76</v>
      </c>
      <c r="I579" s="222"/>
      <c r="J579" s="218"/>
      <c r="K579" s="218"/>
      <c r="L579" s="223"/>
      <c r="M579" s="224"/>
      <c r="N579" s="225"/>
      <c r="O579" s="225"/>
      <c r="P579" s="225"/>
      <c r="Q579" s="225"/>
      <c r="R579" s="225"/>
      <c r="S579" s="225"/>
      <c r="T579" s="226"/>
      <c r="AT579" s="227" t="s">
        <v>278</v>
      </c>
      <c r="AU579" s="227" t="s">
        <v>161</v>
      </c>
      <c r="AV579" s="12" t="s">
        <v>85</v>
      </c>
      <c r="AW579" s="12" t="s">
        <v>40</v>
      </c>
      <c r="AX579" s="12" t="s">
        <v>78</v>
      </c>
      <c r="AY579" s="227" t="s">
        <v>270</v>
      </c>
    </row>
    <row r="580" spans="2:51" s="13" customFormat="1" ht="13.5">
      <c r="B580" s="228"/>
      <c r="C580" s="229"/>
      <c r="D580" s="219" t="s">
        <v>278</v>
      </c>
      <c r="E580" s="230" t="s">
        <v>147</v>
      </c>
      <c r="F580" s="231" t="s">
        <v>897</v>
      </c>
      <c r="G580" s="229"/>
      <c r="H580" s="232">
        <v>501.5</v>
      </c>
      <c r="I580" s="233"/>
      <c r="J580" s="229"/>
      <c r="K580" s="229"/>
      <c r="L580" s="234"/>
      <c r="M580" s="235"/>
      <c r="N580" s="236"/>
      <c r="O580" s="236"/>
      <c r="P580" s="236"/>
      <c r="Q580" s="236"/>
      <c r="R580" s="236"/>
      <c r="S580" s="236"/>
      <c r="T580" s="237"/>
      <c r="AT580" s="238" t="s">
        <v>278</v>
      </c>
      <c r="AU580" s="238" t="s">
        <v>161</v>
      </c>
      <c r="AV580" s="13" t="s">
        <v>87</v>
      </c>
      <c r="AW580" s="13" t="s">
        <v>40</v>
      </c>
      <c r="AX580" s="13" t="s">
        <v>78</v>
      </c>
      <c r="AY580" s="238" t="s">
        <v>270</v>
      </c>
    </row>
    <row r="581" spans="2:51" s="14" customFormat="1" ht="13.5">
      <c r="B581" s="239"/>
      <c r="C581" s="240"/>
      <c r="D581" s="219" t="s">
        <v>278</v>
      </c>
      <c r="E581" s="241" t="s">
        <v>76</v>
      </c>
      <c r="F581" s="242" t="s">
        <v>281</v>
      </c>
      <c r="G581" s="240"/>
      <c r="H581" s="243">
        <v>501.5</v>
      </c>
      <c r="I581" s="244"/>
      <c r="J581" s="240"/>
      <c r="K581" s="240"/>
      <c r="L581" s="245"/>
      <c r="M581" s="246"/>
      <c r="N581" s="247"/>
      <c r="O581" s="247"/>
      <c r="P581" s="247"/>
      <c r="Q581" s="247"/>
      <c r="R581" s="247"/>
      <c r="S581" s="247"/>
      <c r="T581" s="248"/>
      <c r="AT581" s="249" t="s">
        <v>278</v>
      </c>
      <c r="AU581" s="249" t="s">
        <v>161</v>
      </c>
      <c r="AV581" s="14" t="s">
        <v>276</v>
      </c>
      <c r="AW581" s="14" t="s">
        <v>40</v>
      </c>
      <c r="AX581" s="14" t="s">
        <v>85</v>
      </c>
      <c r="AY581" s="249" t="s">
        <v>270</v>
      </c>
    </row>
    <row r="582" spans="2:65" s="1" customFormat="1" ht="38.25" customHeight="1">
      <c r="B582" s="41"/>
      <c r="C582" s="205" t="s">
        <v>898</v>
      </c>
      <c r="D582" s="205" t="s">
        <v>272</v>
      </c>
      <c r="E582" s="206" t="s">
        <v>899</v>
      </c>
      <c r="F582" s="207" t="s">
        <v>900</v>
      </c>
      <c r="G582" s="208" t="s">
        <v>121</v>
      </c>
      <c r="H582" s="209">
        <v>156.5</v>
      </c>
      <c r="I582" s="210"/>
      <c r="J582" s="211">
        <f>ROUND(I582*H582,2)</f>
        <v>0</v>
      </c>
      <c r="K582" s="207" t="s">
        <v>275</v>
      </c>
      <c r="L582" s="61"/>
      <c r="M582" s="212" t="s">
        <v>76</v>
      </c>
      <c r="N582" s="213" t="s">
        <v>48</v>
      </c>
      <c r="O582" s="42"/>
      <c r="P582" s="214">
        <f>O582*H582</f>
        <v>0</v>
      </c>
      <c r="Q582" s="214">
        <v>0</v>
      </c>
      <c r="R582" s="214">
        <f>Q582*H582</f>
        <v>0</v>
      </c>
      <c r="S582" s="214">
        <v>0.29</v>
      </c>
      <c r="T582" s="215">
        <f>S582*H582</f>
        <v>45.385</v>
      </c>
      <c r="AR582" s="24" t="s">
        <v>276</v>
      </c>
      <c r="AT582" s="24" t="s">
        <v>272</v>
      </c>
      <c r="AU582" s="24" t="s">
        <v>161</v>
      </c>
      <c r="AY582" s="24" t="s">
        <v>270</v>
      </c>
      <c r="BE582" s="216">
        <f>IF(N582="základní",J582,0)</f>
        <v>0</v>
      </c>
      <c r="BF582" s="216">
        <f>IF(N582="snížená",J582,0)</f>
        <v>0</v>
      </c>
      <c r="BG582" s="216">
        <f>IF(N582="zákl. přenesená",J582,0)</f>
        <v>0</v>
      </c>
      <c r="BH582" s="216">
        <f>IF(N582="sníž. přenesená",J582,0)</f>
        <v>0</v>
      </c>
      <c r="BI582" s="216">
        <f>IF(N582="nulová",J582,0)</f>
        <v>0</v>
      </c>
      <c r="BJ582" s="24" t="s">
        <v>85</v>
      </c>
      <c r="BK582" s="216">
        <f>ROUND(I582*H582,2)</f>
        <v>0</v>
      </c>
      <c r="BL582" s="24" t="s">
        <v>276</v>
      </c>
      <c r="BM582" s="24" t="s">
        <v>901</v>
      </c>
    </row>
    <row r="583" spans="2:47" s="1" customFormat="1" ht="40.5">
      <c r="B583" s="41"/>
      <c r="C583" s="63"/>
      <c r="D583" s="219" t="s">
        <v>416</v>
      </c>
      <c r="E583" s="63"/>
      <c r="F583" s="260" t="s">
        <v>902</v>
      </c>
      <c r="G583" s="63"/>
      <c r="H583" s="63"/>
      <c r="I583" s="174"/>
      <c r="J583" s="63"/>
      <c r="K583" s="63"/>
      <c r="L583" s="61"/>
      <c r="M583" s="261"/>
      <c r="N583" s="42"/>
      <c r="O583" s="42"/>
      <c r="P583" s="42"/>
      <c r="Q583" s="42"/>
      <c r="R583" s="42"/>
      <c r="S583" s="42"/>
      <c r="T583" s="78"/>
      <c r="AT583" s="24" t="s">
        <v>416</v>
      </c>
      <c r="AU583" s="24" t="s">
        <v>161</v>
      </c>
    </row>
    <row r="584" spans="2:51" s="12" customFormat="1" ht="13.5">
      <c r="B584" s="217"/>
      <c r="C584" s="218"/>
      <c r="D584" s="219" t="s">
        <v>278</v>
      </c>
      <c r="E584" s="220" t="s">
        <v>76</v>
      </c>
      <c r="F584" s="221" t="s">
        <v>673</v>
      </c>
      <c r="G584" s="218"/>
      <c r="H584" s="220" t="s">
        <v>76</v>
      </c>
      <c r="I584" s="222"/>
      <c r="J584" s="218"/>
      <c r="K584" s="218"/>
      <c r="L584" s="223"/>
      <c r="M584" s="224"/>
      <c r="N584" s="225"/>
      <c r="O584" s="225"/>
      <c r="P584" s="225"/>
      <c r="Q584" s="225"/>
      <c r="R584" s="225"/>
      <c r="S584" s="225"/>
      <c r="T584" s="226"/>
      <c r="AT584" s="227" t="s">
        <v>278</v>
      </c>
      <c r="AU584" s="227" t="s">
        <v>161</v>
      </c>
      <c r="AV584" s="12" t="s">
        <v>85</v>
      </c>
      <c r="AW584" s="12" t="s">
        <v>40</v>
      </c>
      <c r="AX584" s="12" t="s">
        <v>78</v>
      </c>
      <c r="AY584" s="227" t="s">
        <v>270</v>
      </c>
    </row>
    <row r="585" spans="2:51" s="13" customFormat="1" ht="13.5">
      <c r="B585" s="228"/>
      <c r="C585" s="229"/>
      <c r="D585" s="219" t="s">
        <v>278</v>
      </c>
      <c r="E585" s="230" t="s">
        <v>119</v>
      </c>
      <c r="F585" s="231" t="s">
        <v>903</v>
      </c>
      <c r="G585" s="229"/>
      <c r="H585" s="232">
        <v>156.5</v>
      </c>
      <c r="I585" s="233"/>
      <c r="J585" s="229"/>
      <c r="K585" s="229"/>
      <c r="L585" s="234"/>
      <c r="M585" s="235"/>
      <c r="N585" s="236"/>
      <c r="O585" s="236"/>
      <c r="P585" s="236"/>
      <c r="Q585" s="236"/>
      <c r="R585" s="236"/>
      <c r="S585" s="236"/>
      <c r="T585" s="237"/>
      <c r="AT585" s="238" t="s">
        <v>278</v>
      </c>
      <c r="AU585" s="238" t="s">
        <v>161</v>
      </c>
      <c r="AV585" s="13" t="s">
        <v>87</v>
      </c>
      <c r="AW585" s="13" t="s">
        <v>40</v>
      </c>
      <c r="AX585" s="13" t="s">
        <v>78</v>
      </c>
      <c r="AY585" s="238" t="s">
        <v>270</v>
      </c>
    </row>
    <row r="586" spans="2:51" s="14" customFormat="1" ht="13.5">
      <c r="B586" s="239"/>
      <c r="C586" s="240"/>
      <c r="D586" s="219" t="s">
        <v>278</v>
      </c>
      <c r="E586" s="241" t="s">
        <v>76</v>
      </c>
      <c r="F586" s="242" t="s">
        <v>281</v>
      </c>
      <c r="G586" s="240"/>
      <c r="H586" s="243">
        <v>156.5</v>
      </c>
      <c r="I586" s="244"/>
      <c r="J586" s="240"/>
      <c r="K586" s="240"/>
      <c r="L586" s="245"/>
      <c r="M586" s="246"/>
      <c r="N586" s="247"/>
      <c r="O586" s="247"/>
      <c r="P586" s="247"/>
      <c r="Q586" s="247"/>
      <c r="R586" s="247"/>
      <c r="S586" s="247"/>
      <c r="T586" s="248"/>
      <c r="AT586" s="249" t="s">
        <v>278</v>
      </c>
      <c r="AU586" s="249" t="s">
        <v>161</v>
      </c>
      <c r="AV586" s="14" t="s">
        <v>276</v>
      </c>
      <c r="AW586" s="14" t="s">
        <v>40</v>
      </c>
      <c r="AX586" s="14" t="s">
        <v>85</v>
      </c>
      <c r="AY586" s="249" t="s">
        <v>270</v>
      </c>
    </row>
    <row r="587" spans="2:65" s="1" customFormat="1" ht="51" customHeight="1">
      <c r="B587" s="41"/>
      <c r="C587" s="205" t="s">
        <v>904</v>
      </c>
      <c r="D587" s="205" t="s">
        <v>272</v>
      </c>
      <c r="E587" s="206" t="s">
        <v>905</v>
      </c>
      <c r="F587" s="207" t="s">
        <v>906</v>
      </c>
      <c r="G587" s="208" t="s">
        <v>121</v>
      </c>
      <c r="H587" s="209">
        <v>156.5</v>
      </c>
      <c r="I587" s="210"/>
      <c r="J587" s="211">
        <f>ROUND(I587*H587,2)</f>
        <v>0</v>
      </c>
      <c r="K587" s="207" t="s">
        <v>275</v>
      </c>
      <c r="L587" s="61"/>
      <c r="M587" s="212" t="s">
        <v>76</v>
      </c>
      <c r="N587" s="213" t="s">
        <v>48</v>
      </c>
      <c r="O587" s="42"/>
      <c r="P587" s="214">
        <f>O587*H587</f>
        <v>0</v>
      </c>
      <c r="Q587" s="214">
        <v>0</v>
      </c>
      <c r="R587" s="214">
        <f>Q587*H587</f>
        <v>0</v>
      </c>
      <c r="S587" s="214">
        <v>0</v>
      </c>
      <c r="T587" s="215">
        <f>S587*H587</f>
        <v>0</v>
      </c>
      <c r="AR587" s="24" t="s">
        <v>276</v>
      </c>
      <c r="AT587" s="24" t="s">
        <v>272</v>
      </c>
      <c r="AU587" s="24" t="s">
        <v>161</v>
      </c>
      <c r="AY587" s="24" t="s">
        <v>270</v>
      </c>
      <c r="BE587" s="216">
        <f>IF(N587="základní",J587,0)</f>
        <v>0</v>
      </c>
      <c r="BF587" s="216">
        <f>IF(N587="snížená",J587,0)</f>
        <v>0</v>
      </c>
      <c r="BG587" s="216">
        <f>IF(N587="zákl. přenesená",J587,0)</f>
        <v>0</v>
      </c>
      <c r="BH587" s="216">
        <f>IF(N587="sníž. přenesená",J587,0)</f>
        <v>0</v>
      </c>
      <c r="BI587" s="216">
        <f>IF(N587="nulová",J587,0)</f>
        <v>0</v>
      </c>
      <c r="BJ587" s="24" t="s">
        <v>85</v>
      </c>
      <c r="BK587" s="216">
        <f>ROUND(I587*H587,2)</f>
        <v>0</v>
      </c>
      <c r="BL587" s="24" t="s">
        <v>276</v>
      </c>
      <c r="BM587" s="24" t="s">
        <v>907</v>
      </c>
    </row>
    <row r="588" spans="2:51" s="13" customFormat="1" ht="13.5">
      <c r="B588" s="228"/>
      <c r="C588" s="229"/>
      <c r="D588" s="219" t="s">
        <v>278</v>
      </c>
      <c r="E588" s="230" t="s">
        <v>76</v>
      </c>
      <c r="F588" s="231" t="s">
        <v>119</v>
      </c>
      <c r="G588" s="229"/>
      <c r="H588" s="232">
        <v>156.5</v>
      </c>
      <c r="I588" s="233"/>
      <c r="J588" s="229"/>
      <c r="K588" s="229"/>
      <c r="L588" s="234"/>
      <c r="M588" s="235"/>
      <c r="N588" s="236"/>
      <c r="O588" s="236"/>
      <c r="P588" s="236"/>
      <c r="Q588" s="236"/>
      <c r="R588" s="236"/>
      <c r="S588" s="236"/>
      <c r="T588" s="237"/>
      <c r="AT588" s="238" t="s">
        <v>278</v>
      </c>
      <c r="AU588" s="238" t="s">
        <v>161</v>
      </c>
      <c r="AV588" s="13" t="s">
        <v>87</v>
      </c>
      <c r="AW588" s="13" t="s">
        <v>40</v>
      </c>
      <c r="AX588" s="13" t="s">
        <v>78</v>
      </c>
      <c r="AY588" s="238" t="s">
        <v>270</v>
      </c>
    </row>
    <row r="589" spans="2:51" s="14" customFormat="1" ht="13.5">
      <c r="B589" s="239"/>
      <c r="C589" s="240"/>
      <c r="D589" s="219" t="s">
        <v>278</v>
      </c>
      <c r="E589" s="241" t="s">
        <v>76</v>
      </c>
      <c r="F589" s="242" t="s">
        <v>281</v>
      </c>
      <c r="G589" s="240"/>
      <c r="H589" s="243">
        <v>156.5</v>
      </c>
      <c r="I589" s="244"/>
      <c r="J589" s="240"/>
      <c r="K589" s="240"/>
      <c r="L589" s="245"/>
      <c r="M589" s="246"/>
      <c r="N589" s="247"/>
      <c r="O589" s="247"/>
      <c r="P589" s="247"/>
      <c r="Q589" s="247"/>
      <c r="R589" s="247"/>
      <c r="S589" s="247"/>
      <c r="T589" s="248"/>
      <c r="AT589" s="249" t="s">
        <v>278</v>
      </c>
      <c r="AU589" s="249" t="s">
        <v>161</v>
      </c>
      <c r="AV589" s="14" t="s">
        <v>276</v>
      </c>
      <c r="AW589" s="14" t="s">
        <v>40</v>
      </c>
      <c r="AX589" s="14" t="s">
        <v>85</v>
      </c>
      <c r="AY589" s="249" t="s">
        <v>270</v>
      </c>
    </row>
    <row r="590" spans="2:65" s="1" customFormat="1" ht="38.25" customHeight="1">
      <c r="B590" s="41"/>
      <c r="C590" s="205" t="s">
        <v>908</v>
      </c>
      <c r="D590" s="205" t="s">
        <v>272</v>
      </c>
      <c r="E590" s="206" t="s">
        <v>909</v>
      </c>
      <c r="F590" s="207" t="s">
        <v>910</v>
      </c>
      <c r="G590" s="208" t="s">
        <v>121</v>
      </c>
      <c r="H590" s="209">
        <v>469.5</v>
      </c>
      <c r="I590" s="210"/>
      <c r="J590" s="211">
        <f>ROUND(I590*H590,2)</f>
        <v>0</v>
      </c>
      <c r="K590" s="207" t="s">
        <v>275</v>
      </c>
      <c r="L590" s="61"/>
      <c r="M590" s="212" t="s">
        <v>76</v>
      </c>
      <c r="N590" s="213" t="s">
        <v>48</v>
      </c>
      <c r="O590" s="42"/>
      <c r="P590" s="214">
        <f>O590*H590</f>
        <v>0</v>
      </c>
      <c r="Q590" s="214">
        <v>0</v>
      </c>
      <c r="R590" s="214">
        <f>Q590*H590</f>
        <v>0</v>
      </c>
      <c r="S590" s="214">
        <v>0.205</v>
      </c>
      <c r="T590" s="215">
        <f>S590*H590</f>
        <v>96.24749999999999</v>
      </c>
      <c r="AR590" s="24" t="s">
        <v>276</v>
      </c>
      <c r="AT590" s="24" t="s">
        <v>272</v>
      </c>
      <c r="AU590" s="24" t="s">
        <v>161</v>
      </c>
      <c r="AY590" s="24" t="s">
        <v>270</v>
      </c>
      <c r="BE590" s="216">
        <f>IF(N590="základní",J590,0)</f>
        <v>0</v>
      </c>
      <c r="BF590" s="216">
        <f>IF(N590="snížená",J590,0)</f>
        <v>0</v>
      </c>
      <c r="BG590" s="216">
        <f>IF(N590="zákl. přenesená",J590,0)</f>
        <v>0</v>
      </c>
      <c r="BH590" s="216">
        <f>IF(N590="sníž. přenesená",J590,0)</f>
        <v>0</v>
      </c>
      <c r="BI590" s="216">
        <f>IF(N590="nulová",J590,0)</f>
        <v>0</v>
      </c>
      <c r="BJ590" s="24" t="s">
        <v>85</v>
      </c>
      <c r="BK590" s="216">
        <f>ROUND(I590*H590,2)</f>
        <v>0</v>
      </c>
      <c r="BL590" s="24" t="s">
        <v>276</v>
      </c>
      <c r="BM590" s="24" t="s">
        <v>911</v>
      </c>
    </row>
    <row r="591" spans="2:51" s="12" customFormat="1" ht="13.5">
      <c r="B591" s="217"/>
      <c r="C591" s="218"/>
      <c r="D591" s="219" t="s">
        <v>278</v>
      </c>
      <c r="E591" s="220" t="s">
        <v>76</v>
      </c>
      <c r="F591" s="221" t="s">
        <v>673</v>
      </c>
      <c r="G591" s="218"/>
      <c r="H591" s="220" t="s">
        <v>76</v>
      </c>
      <c r="I591" s="222"/>
      <c r="J591" s="218"/>
      <c r="K591" s="218"/>
      <c r="L591" s="223"/>
      <c r="M591" s="224"/>
      <c r="N591" s="225"/>
      <c r="O591" s="225"/>
      <c r="P591" s="225"/>
      <c r="Q591" s="225"/>
      <c r="R591" s="225"/>
      <c r="S591" s="225"/>
      <c r="T591" s="226"/>
      <c r="AT591" s="227" t="s">
        <v>278</v>
      </c>
      <c r="AU591" s="227" t="s">
        <v>161</v>
      </c>
      <c r="AV591" s="12" t="s">
        <v>85</v>
      </c>
      <c r="AW591" s="12" t="s">
        <v>40</v>
      </c>
      <c r="AX591" s="12" t="s">
        <v>78</v>
      </c>
      <c r="AY591" s="227" t="s">
        <v>270</v>
      </c>
    </row>
    <row r="592" spans="2:51" s="13" customFormat="1" ht="13.5">
      <c r="B592" s="228"/>
      <c r="C592" s="229"/>
      <c r="D592" s="219" t="s">
        <v>278</v>
      </c>
      <c r="E592" s="230" t="s">
        <v>76</v>
      </c>
      <c r="F592" s="231" t="s">
        <v>912</v>
      </c>
      <c r="G592" s="229"/>
      <c r="H592" s="232">
        <v>469.5</v>
      </c>
      <c r="I592" s="233"/>
      <c r="J592" s="229"/>
      <c r="K592" s="229"/>
      <c r="L592" s="234"/>
      <c r="M592" s="235"/>
      <c r="N592" s="236"/>
      <c r="O592" s="236"/>
      <c r="P592" s="236"/>
      <c r="Q592" s="236"/>
      <c r="R592" s="236"/>
      <c r="S592" s="236"/>
      <c r="T592" s="237"/>
      <c r="AT592" s="238" t="s">
        <v>278</v>
      </c>
      <c r="AU592" s="238" t="s">
        <v>161</v>
      </c>
      <c r="AV592" s="13" t="s">
        <v>87</v>
      </c>
      <c r="AW592" s="13" t="s">
        <v>40</v>
      </c>
      <c r="AX592" s="13" t="s">
        <v>78</v>
      </c>
      <c r="AY592" s="238" t="s">
        <v>270</v>
      </c>
    </row>
    <row r="593" spans="2:51" s="14" customFormat="1" ht="13.5">
      <c r="B593" s="239"/>
      <c r="C593" s="240"/>
      <c r="D593" s="219" t="s">
        <v>278</v>
      </c>
      <c r="E593" s="241" t="s">
        <v>76</v>
      </c>
      <c r="F593" s="242" t="s">
        <v>281</v>
      </c>
      <c r="G593" s="240"/>
      <c r="H593" s="243">
        <v>469.5</v>
      </c>
      <c r="I593" s="244"/>
      <c r="J593" s="240"/>
      <c r="K593" s="240"/>
      <c r="L593" s="245"/>
      <c r="M593" s="246"/>
      <c r="N593" s="247"/>
      <c r="O593" s="247"/>
      <c r="P593" s="247"/>
      <c r="Q593" s="247"/>
      <c r="R593" s="247"/>
      <c r="S593" s="247"/>
      <c r="T593" s="248"/>
      <c r="AT593" s="249" t="s">
        <v>278</v>
      </c>
      <c r="AU593" s="249" t="s">
        <v>161</v>
      </c>
      <c r="AV593" s="14" t="s">
        <v>276</v>
      </c>
      <c r="AW593" s="14" t="s">
        <v>40</v>
      </c>
      <c r="AX593" s="14" t="s">
        <v>85</v>
      </c>
      <c r="AY593" s="249" t="s">
        <v>270</v>
      </c>
    </row>
    <row r="594" spans="2:65" s="1" customFormat="1" ht="16.5" customHeight="1">
      <c r="B594" s="41"/>
      <c r="C594" s="205" t="s">
        <v>913</v>
      </c>
      <c r="D594" s="205" t="s">
        <v>272</v>
      </c>
      <c r="E594" s="206" t="s">
        <v>914</v>
      </c>
      <c r="F594" s="207" t="s">
        <v>915</v>
      </c>
      <c r="G594" s="208" t="s">
        <v>155</v>
      </c>
      <c r="H594" s="209">
        <v>156.5</v>
      </c>
      <c r="I594" s="210"/>
      <c r="J594" s="211">
        <f>ROUND(I594*H594,2)</f>
        <v>0</v>
      </c>
      <c r="K594" s="207" t="s">
        <v>76</v>
      </c>
      <c r="L594" s="61"/>
      <c r="M594" s="212" t="s">
        <v>76</v>
      </c>
      <c r="N594" s="213" t="s">
        <v>48</v>
      </c>
      <c r="O594" s="42"/>
      <c r="P594" s="214">
        <f>O594*H594</f>
        <v>0</v>
      </c>
      <c r="Q594" s="214">
        <v>0</v>
      </c>
      <c r="R594" s="214">
        <f>Q594*H594</f>
        <v>0</v>
      </c>
      <c r="S594" s="214">
        <v>0</v>
      </c>
      <c r="T594" s="215">
        <f>S594*H594</f>
        <v>0</v>
      </c>
      <c r="AR594" s="24" t="s">
        <v>276</v>
      </c>
      <c r="AT594" s="24" t="s">
        <v>272</v>
      </c>
      <c r="AU594" s="24" t="s">
        <v>161</v>
      </c>
      <c r="AY594" s="24" t="s">
        <v>270</v>
      </c>
      <c r="BE594" s="216">
        <f>IF(N594="základní",J594,0)</f>
        <v>0</v>
      </c>
      <c r="BF594" s="216">
        <f>IF(N594="snížená",J594,0)</f>
        <v>0</v>
      </c>
      <c r="BG594" s="216">
        <f>IF(N594="zákl. přenesená",J594,0)</f>
        <v>0</v>
      </c>
      <c r="BH594" s="216">
        <f>IF(N594="sníž. přenesená",J594,0)</f>
        <v>0</v>
      </c>
      <c r="BI594" s="216">
        <f>IF(N594="nulová",J594,0)</f>
        <v>0</v>
      </c>
      <c r="BJ594" s="24" t="s">
        <v>85</v>
      </c>
      <c r="BK594" s="216">
        <f>ROUND(I594*H594,2)</f>
        <v>0</v>
      </c>
      <c r="BL594" s="24" t="s">
        <v>276</v>
      </c>
      <c r="BM594" s="24" t="s">
        <v>916</v>
      </c>
    </row>
    <row r="595" spans="2:47" s="1" customFormat="1" ht="27">
      <c r="B595" s="41"/>
      <c r="C595" s="63"/>
      <c r="D595" s="219" t="s">
        <v>416</v>
      </c>
      <c r="E595" s="63"/>
      <c r="F595" s="260" t="s">
        <v>917</v>
      </c>
      <c r="G595" s="63"/>
      <c r="H595" s="63"/>
      <c r="I595" s="174"/>
      <c r="J595" s="63"/>
      <c r="K595" s="63"/>
      <c r="L595" s="61"/>
      <c r="M595" s="261"/>
      <c r="N595" s="42"/>
      <c r="O595" s="42"/>
      <c r="P595" s="42"/>
      <c r="Q595" s="42"/>
      <c r="R595" s="42"/>
      <c r="S595" s="42"/>
      <c r="T595" s="78"/>
      <c r="AT595" s="24" t="s">
        <v>416</v>
      </c>
      <c r="AU595" s="24" t="s">
        <v>161</v>
      </c>
    </row>
    <row r="596" spans="2:51" s="12" customFormat="1" ht="13.5">
      <c r="B596" s="217"/>
      <c r="C596" s="218"/>
      <c r="D596" s="219" t="s">
        <v>278</v>
      </c>
      <c r="E596" s="220" t="s">
        <v>76</v>
      </c>
      <c r="F596" s="221" t="s">
        <v>362</v>
      </c>
      <c r="G596" s="218"/>
      <c r="H596" s="220" t="s">
        <v>76</v>
      </c>
      <c r="I596" s="222"/>
      <c r="J596" s="218"/>
      <c r="K596" s="218"/>
      <c r="L596" s="223"/>
      <c r="M596" s="224"/>
      <c r="N596" s="225"/>
      <c r="O596" s="225"/>
      <c r="P596" s="225"/>
      <c r="Q596" s="225"/>
      <c r="R596" s="225"/>
      <c r="S596" s="225"/>
      <c r="T596" s="226"/>
      <c r="AT596" s="227" t="s">
        <v>278</v>
      </c>
      <c r="AU596" s="227" t="s">
        <v>161</v>
      </c>
      <c r="AV596" s="12" t="s">
        <v>85</v>
      </c>
      <c r="AW596" s="12" t="s">
        <v>40</v>
      </c>
      <c r="AX596" s="12" t="s">
        <v>78</v>
      </c>
      <c r="AY596" s="227" t="s">
        <v>270</v>
      </c>
    </row>
    <row r="597" spans="2:51" s="13" customFormat="1" ht="13.5">
      <c r="B597" s="228"/>
      <c r="C597" s="229"/>
      <c r="D597" s="219" t="s">
        <v>278</v>
      </c>
      <c r="E597" s="230" t="s">
        <v>76</v>
      </c>
      <c r="F597" s="231" t="s">
        <v>119</v>
      </c>
      <c r="G597" s="229"/>
      <c r="H597" s="232">
        <v>156.5</v>
      </c>
      <c r="I597" s="233"/>
      <c r="J597" s="229"/>
      <c r="K597" s="229"/>
      <c r="L597" s="234"/>
      <c r="M597" s="235"/>
      <c r="N597" s="236"/>
      <c r="O597" s="236"/>
      <c r="P597" s="236"/>
      <c r="Q597" s="236"/>
      <c r="R597" s="236"/>
      <c r="S597" s="236"/>
      <c r="T597" s="237"/>
      <c r="AT597" s="238" t="s">
        <v>278</v>
      </c>
      <c r="AU597" s="238" t="s">
        <v>161</v>
      </c>
      <c r="AV597" s="13" t="s">
        <v>87</v>
      </c>
      <c r="AW597" s="13" t="s">
        <v>40</v>
      </c>
      <c r="AX597" s="13" t="s">
        <v>78</v>
      </c>
      <c r="AY597" s="238" t="s">
        <v>270</v>
      </c>
    </row>
    <row r="598" spans="2:51" s="14" customFormat="1" ht="13.5">
      <c r="B598" s="239"/>
      <c r="C598" s="240"/>
      <c r="D598" s="219" t="s">
        <v>278</v>
      </c>
      <c r="E598" s="241" t="s">
        <v>76</v>
      </c>
      <c r="F598" s="242" t="s">
        <v>281</v>
      </c>
      <c r="G598" s="240"/>
      <c r="H598" s="243">
        <v>156.5</v>
      </c>
      <c r="I598" s="244"/>
      <c r="J598" s="240"/>
      <c r="K598" s="240"/>
      <c r="L598" s="245"/>
      <c r="M598" s="246"/>
      <c r="N598" s="247"/>
      <c r="O598" s="247"/>
      <c r="P598" s="247"/>
      <c r="Q598" s="247"/>
      <c r="R598" s="247"/>
      <c r="S598" s="247"/>
      <c r="T598" s="248"/>
      <c r="AT598" s="249" t="s">
        <v>278</v>
      </c>
      <c r="AU598" s="249" t="s">
        <v>161</v>
      </c>
      <c r="AV598" s="14" t="s">
        <v>276</v>
      </c>
      <c r="AW598" s="14" t="s">
        <v>40</v>
      </c>
      <c r="AX598" s="14" t="s">
        <v>85</v>
      </c>
      <c r="AY598" s="249" t="s">
        <v>270</v>
      </c>
    </row>
    <row r="599" spans="2:65" s="1" customFormat="1" ht="16.5" customHeight="1">
      <c r="B599" s="41"/>
      <c r="C599" s="205" t="s">
        <v>918</v>
      </c>
      <c r="D599" s="205" t="s">
        <v>272</v>
      </c>
      <c r="E599" s="206" t="s">
        <v>919</v>
      </c>
      <c r="F599" s="207" t="s">
        <v>920</v>
      </c>
      <c r="G599" s="208" t="s">
        <v>164</v>
      </c>
      <c r="H599" s="209">
        <v>2.25</v>
      </c>
      <c r="I599" s="210"/>
      <c r="J599" s="211">
        <f>ROUND(I599*H599,2)</f>
        <v>0</v>
      </c>
      <c r="K599" s="207" t="s">
        <v>275</v>
      </c>
      <c r="L599" s="61"/>
      <c r="M599" s="212" t="s">
        <v>76</v>
      </c>
      <c r="N599" s="213" t="s">
        <v>48</v>
      </c>
      <c r="O599" s="42"/>
      <c r="P599" s="214">
        <f>O599*H599</f>
        <v>0</v>
      </c>
      <c r="Q599" s="214">
        <v>0</v>
      </c>
      <c r="R599" s="214">
        <f>Q599*H599</f>
        <v>0</v>
      </c>
      <c r="S599" s="214">
        <v>2</v>
      </c>
      <c r="T599" s="215">
        <f>S599*H599</f>
        <v>4.5</v>
      </c>
      <c r="AR599" s="24" t="s">
        <v>276</v>
      </c>
      <c r="AT599" s="24" t="s">
        <v>272</v>
      </c>
      <c r="AU599" s="24" t="s">
        <v>161</v>
      </c>
      <c r="AY599" s="24" t="s">
        <v>270</v>
      </c>
      <c r="BE599" s="216">
        <f>IF(N599="základní",J599,0)</f>
        <v>0</v>
      </c>
      <c r="BF599" s="216">
        <f>IF(N599="snížená",J599,0)</f>
        <v>0</v>
      </c>
      <c r="BG599" s="216">
        <f>IF(N599="zákl. přenesená",J599,0)</f>
        <v>0</v>
      </c>
      <c r="BH599" s="216">
        <f>IF(N599="sníž. přenesená",J599,0)</f>
        <v>0</v>
      </c>
      <c r="BI599" s="216">
        <f>IF(N599="nulová",J599,0)</f>
        <v>0</v>
      </c>
      <c r="BJ599" s="24" t="s">
        <v>85</v>
      </c>
      <c r="BK599" s="216">
        <f>ROUND(I599*H599,2)</f>
        <v>0</v>
      </c>
      <c r="BL599" s="24" t="s">
        <v>276</v>
      </c>
      <c r="BM599" s="24" t="s">
        <v>921</v>
      </c>
    </row>
    <row r="600" spans="2:51" s="12" customFormat="1" ht="13.5">
      <c r="B600" s="217"/>
      <c r="C600" s="218"/>
      <c r="D600" s="219" t="s">
        <v>278</v>
      </c>
      <c r="E600" s="220" t="s">
        <v>76</v>
      </c>
      <c r="F600" s="221" t="s">
        <v>922</v>
      </c>
      <c r="G600" s="218"/>
      <c r="H600" s="220" t="s">
        <v>76</v>
      </c>
      <c r="I600" s="222"/>
      <c r="J600" s="218"/>
      <c r="K600" s="218"/>
      <c r="L600" s="223"/>
      <c r="M600" s="224"/>
      <c r="N600" s="225"/>
      <c r="O600" s="225"/>
      <c r="P600" s="225"/>
      <c r="Q600" s="225"/>
      <c r="R600" s="225"/>
      <c r="S600" s="225"/>
      <c r="T600" s="226"/>
      <c r="AT600" s="227" t="s">
        <v>278</v>
      </c>
      <c r="AU600" s="227" t="s">
        <v>161</v>
      </c>
      <c r="AV600" s="12" t="s">
        <v>85</v>
      </c>
      <c r="AW600" s="12" t="s">
        <v>40</v>
      </c>
      <c r="AX600" s="12" t="s">
        <v>78</v>
      </c>
      <c r="AY600" s="227" t="s">
        <v>270</v>
      </c>
    </row>
    <row r="601" spans="2:51" s="13" customFormat="1" ht="13.5">
      <c r="B601" s="228"/>
      <c r="C601" s="229"/>
      <c r="D601" s="219" t="s">
        <v>278</v>
      </c>
      <c r="E601" s="230" t="s">
        <v>76</v>
      </c>
      <c r="F601" s="231" t="s">
        <v>923</v>
      </c>
      <c r="G601" s="229"/>
      <c r="H601" s="232">
        <v>2.25</v>
      </c>
      <c r="I601" s="233"/>
      <c r="J601" s="229"/>
      <c r="K601" s="229"/>
      <c r="L601" s="234"/>
      <c r="M601" s="235"/>
      <c r="N601" s="236"/>
      <c r="O601" s="236"/>
      <c r="P601" s="236"/>
      <c r="Q601" s="236"/>
      <c r="R601" s="236"/>
      <c r="S601" s="236"/>
      <c r="T601" s="237"/>
      <c r="AT601" s="238" t="s">
        <v>278</v>
      </c>
      <c r="AU601" s="238" t="s">
        <v>161</v>
      </c>
      <c r="AV601" s="13" t="s">
        <v>87</v>
      </c>
      <c r="AW601" s="13" t="s">
        <v>40</v>
      </c>
      <c r="AX601" s="13" t="s">
        <v>78</v>
      </c>
      <c r="AY601" s="238" t="s">
        <v>270</v>
      </c>
    </row>
    <row r="602" spans="2:51" s="14" customFormat="1" ht="13.5">
      <c r="B602" s="239"/>
      <c r="C602" s="240"/>
      <c r="D602" s="219" t="s">
        <v>278</v>
      </c>
      <c r="E602" s="241" t="s">
        <v>76</v>
      </c>
      <c r="F602" s="242" t="s">
        <v>281</v>
      </c>
      <c r="G602" s="240"/>
      <c r="H602" s="243">
        <v>2.25</v>
      </c>
      <c r="I602" s="244"/>
      <c r="J602" s="240"/>
      <c r="K602" s="240"/>
      <c r="L602" s="245"/>
      <c r="M602" s="246"/>
      <c r="N602" s="247"/>
      <c r="O602" s="247"/>
      <c r="P602" s="247"/>
      <c r="Q602" s="247"/>
      <c r="R602" s="247"/>
      <c r="S602" s="247"/>
      <c r="T602" s="248"/>
      <c r="AT602" s="249" t="s">
        <v>278</v>
      </c>
      <c r="AU602" s="249" t="s">
        <v>161</v>
      </c>
      <c r="AV602" s="14" t="s">
        <v>276</v>
      </c>
      <c r="AW602" s="14" t="s">
        <v>40</v>
      </c>
      <c r="AX602" s="14" t="s">
        <v>85</v>
      </c>
      <c r="AY602" s="249" t="s">
        <v>270</v>
      </c>
    </row>
    <row r="603" spans="2:65" s="1" customFormat="1" ht="25.5" customHeight="1">
      <c r="B603" s="41"/>
      <c r="C603" s="205" t="s">
        <v>924</v>
      </c>
      <c r="D603" s="205" t="s">
        <v>272</v>
      </c>
      <c r="E603" s="206" t="s">
        <v>925</v>
      </c>
      <c r="F603" s="207" t="s">
        <v>926</v>
      </c>
      <c r="G603" s="208" t="s">
        <v>155</v>
      </c>
      <c r="H603" s="209">
        <v>7</v>
      </c>
      <c r="I603" s="210"/>
      <c r="J603" s="211">
        <f>ROUND(I603*H603,2)</f>
        <v>0</v>
      </c>
      <c r="K603" s="207" t="s">
        <v>275</v>
      </c>
      <c r="L603" s="61"/>
      <c r="M603" s="212" t="s">
        <v>76</v>
      </c>
      <c r="N603" s="213" t="s">
        <v>48</v>
      </c>
      <c r="O603" s="42"/>
      <c r="P603" s="214">
        <f>O603*H603</f>
        <v>0</v>
      </c>
      <c r="Q603" s="214">
        <v>0</v>
      </c>
      <c r="R603" s="214">
        <f>Q603*H603</f>
        <v>0</v>
      </c>
      <c r="S603" s="214">
        <v>0.006</v>
      </c>
      <c r="T603" s="215">
        <f>S603*H603</f>
        <v>0.042</v>
      </c>
      <c r="AR603" s="24" t="s">
        <v>276</v>
      </c>
      <c r="AT603" s="24" t="s">
        <v>272</v>
      </c>
      <c r="AU603" s="24" t="s">
        <v>161</v>
      </c>
      <c r="AY603" s="24" t="s">
        <v>270</v>
      </c>
      <c r="BE603" s="216">
        <f>IF(N603="základní",J603,0)</f>
        <v>0</v>
      </c>
      <c r="BF603" s="216">
        <f>IF(N603="snížená",J603,0)</f>
        <v>0</v>
      </c>
      <c r="BG603" s="216">
        <f>IF(N603="zákl. přenesená",J603,0)</f>
        <v>0</v>
      </c>
      <c r="BH603" s="216">
        <f>IF(N603="sníž. přenesená",J603,0)</f>
        <v>0</v>
      </c>
      <c r="BI603" s="216">
        <f>IF(N603="nulová",J603,0)</f>
        <v>0</v>
      </c>
      <c r="BJ603" s="24" t="s">
        <v>85</v>
      </c>
      <c r="BK603" s="216">
        <f>ROUND(I603*H603,2)</f>
        <v>0</v>
      </c>
      <c r="BL603" s="24" t="s">
        <v>276</v>
      </c>
      <c r="BM603" s="24" t="s">
        <v>927</v>
      </c>
    </row>
    <row r="604" spans="2:47" s="1" customFormat="1" ht="27">
      <c r="B604" s="41"/>
      <c r="C604" s="63"/>
      <c r="D604" s="219" t="s">
        <v>416</v>
      </c>
      <c r="E604" s="63"/>
      <c r="F604" s="260" t="s">
        <v>928</v>
      </c>
      <c r="G604" s="63"/>
      <c r="H604" s="63"/>
      <c r="I604" s="174"/>
      <c r="J604" s="63"/>
      <c r="K604" s="63"/>
      <c r="L604" s="61"/>
      <c r="M604" s="261"/>
      <c r="N604" s="42"/>
      <c r="O604" s="42"/>
      <c r="P604" s="42"/>
      <c r="Q604" s="42"/>
      <c r="R604" s="42"/>
      <c r="S604" s="42"/>
      <c r="T604" s="78"/>
      <c r="AT604" s="24" t="s">
        <v>416</v>
      </c>
      <c r="AU604" s="24" t="s">
        <v>161</v>
      </c>
    </row>
    <row r="605" spans="2:51" s="12" customFormat="1" ht="13.5">
      <c r="B605" s="217"/>
      <c r="C605" s="218"/>
      <c r="D605" s="219" t="s">
        <v>278</v>
      </c>
      <c r="E605" s="220" t="s">
        <v>76</v>
      </c>
      <c r="F605" s="221" t="s">
        <v>362</v>
      </c>
      <c r="G605" s="218"/>
      <c r="H605" s="220" t="s">
        <v>76</v>
      </c>
      <c r="I605" s="222"/>
      <c r="J605" s="218"/>
      <c r="K605" s="218"/>
      <c r="L605" s="223"/>
      <c r="M605" s="224"/>
      <c r="N605" s="225"/>
      <c r="O605" s="225"/>
      <c r="P605" s="225"/>
      <c r="Q605" s="225"/>
      <c r="R605" s="225"/>
      <c r="S605" s="225"/>
      <c r="T605" s="226"/>
      <c r="AT605" s="227" t="s">
        <v>278</v>
      </c>
      <c r="AU605" s="227" t="s">
        <v>161</v>
      </c>
      <c r="AV605" s="12" t="s">
        <v>85</v>
      </c>
      <c r="AW605" s="12" t="s">
        <v>40</v>
      </c>
      <c r="AX605" s="12" t="s">
        <v>78</v>
      </c>
      <c r="AY605" s="227" t="s">
        <v>270</v>
      </c>
    </row>
    <row r="606" spans="2:51" s="13" customFormat="1" ht="13.5">
      <c r="B606" s="228"/>
      <c r="C606" s="229"/>
      <c r="D606" s="219" t="s">
        <v>278</v>
      </c>
      <c r="E606" s="230" t="s">
        <v>76</v>
      </c>
      <c r="F606" s="231" t="s">
        <v>158</v>
      </c>
      <c r="G606" s="229"/>
      <c r="H606" s="232">
        <v>7</v>
      </c>
      <c r="I606" s="233"/>
      <c r="J606" s="229"/>
      <c r="K606" s="229"/>
      <c r="L606" s="234"/>
      <c r="M606" s="235"/>
      <c r="N606" s="236"/>
      <c r="O606" s="236"/>
      <c r="P606" s="236"/>
      <c r="Q606" s="236"/>
      <c r="R606" s="236"/>
      <c r="S606" s="236"/>
      <c r="T606" s="237"/>
      <c r="AT606" s="238" t="s">
        <v>278</v>
      </c>
      <c r="AU606" s="238" t="s">
        <v>161</v>
      </c>
      <c r="AV606" s="13" t="s">
        <v>87</v>
      </c>
      <c r="AW606" s="13" t="s">
        <v>40</v>
      </c>
      <c r="AX606" s="13" t="s">
        <v>78</v>
      </c>
      <c r="AY606" s="238" t="s">
        <v>270</v>
      </c>
    </row>
    <row r="607" spans="2:51" s="14" customFormat="1" ht="13.5">
      <c r="B607" s="239"/>
      <c r="C607" s="240"/>
      <c r="D607" s="219" t="s">
        <v>278</v>
      </c>
      <c r="E607" s="241" t="s">
        <v>76</v>
      </c>
      <c r="F607" s="242" t="s">
        <v>281</v>
      </c>
      <c r="G607" s="240"/>
      <c r="H607" s="243">
        <v>7</v>
      </c>
      <c r="I607" s="244"/>
      <c r="J607" s="240"/>
      <c r="K607" s="240"/>
      <c r="L607" s="245"/>
      <c r="M607" s="246"/>
      <c r="N607" s="247"/>
      <c r="O607" s="247"/>
      <c r="P607" s="247"/>
      <c r="Q607" s="247"/>
      <c r="R607" s="247"/>
      <c r="S607" s="247"/>
      <c r="T607" s="248"/>
      <c r="AT607" s="249" t="s">
        <v>278</v>
      </c>
      <c r="AU607" s="249" t="s">
        <v>161</v>
      </c>
      <c r="AV607" s="14" t="s">
        <v>276</v>
      </c>
      <c r="AW607" s="14" t="s">
        <v>40</v>
      </c>
      <c r="AX607" s="14" t="s">
        <v>85</v>
      </c>
      <c r="AY607" s="249" t="s">
        <v>270</v>
      </c>
    </row>
    <row r="608" spans="2:65" s="1" customFormat="1" ht="25.5" customHeight="1">
      <c r="B608" s="41"/>
      <c r="C608" s="205" t="s">
        <v>929</v>
      </c>
      <c r="D608" s="205" t="s">
        <v>272</v>
      </c>
      <c r="E608" s="206" t="s">
        <v>930</v>
      </c>
      <c r="F608" s="207" t="s">
        <v>931</v>
      </c>
      <c r="G608" s="208" t="s">
        <v>121</v>
      </c>
      <c r="H608" s="209">
        <v>7.5</v>
      </c>
      <c r="I608" s="210"/>
      <c r="J608" s="211">
        <f>ROUND(I608*H608,2)</f>
        <v>0</v>
      </c>
      <c r="K608" s="207" t="s">
        <v>275</v>
      </c>
      <c r="L608" s="61"/>
      <c r="M608" s="212" t="s">
        <v>76</v>
      </c>
      <c r="N608" s="213" t="s">
        <v>48</v>
      </c>
      <c r="O608" s="42"/>
      <c r="P608" s="214">
        <f>O608*H608</f>
        <v>0</v>
      </c>
      <c r="Q608" s="214">
        <v>0</v>
      </c>
      <c r="R608" s="214">
        <f>Q608*H608</f>
        <v>0</v>
      </c>
      <c r="S608" s="214">
        <v>0.00925</v>
      </c>
      <c r="T608" s="215">
        <f>S608*H608</f>
        <v>0.06937499999999999</v>
      </c>
      <c r="AR608" s="24" t="s">
        <v>276</v>
      </c>
      <c r="AT608" s="24" t="s">
        <v>272</v>
      </c>
      <c r="AU608" s="24" t="s">
        <v>161</v>
      </c>
      <c r="AY608" s="24" t="s">
        <v>270</v>
      </c>
      <c r="BE608" s="216">
        <f>IF(N608="základní",J608,0)</f>
        <v>0</v>
      </c>
      <c r="BF608" s="216">
        <f>IF(N608="snížená",J608,0)</f>
        <v>0</v>
      </c>
      <c r="BG608" s="216">
        <f>IF(N608="zákl. přenesená",J608,0)</f>
        <v>0</v>
      </c>
      <c r="BH608" s="216">
        <f>IF(N608="sníž. přenesená",J608,0)</f>
        <v>0</v>
      </c>
      <c r="BI608" s="216">
        <f>IF(N608="nulová",J608,0)</f>
        <v>0</v>
      </c>
      <c r="BJ608" s="24" t="s">
        <v>85</v>
      </c>
      <c r="BK608" s="216">
        <f>ROUND(I608*H608,2)</f>
        <v>0</v>
      </c>
      <c r="BL608" s="24" t="s">
        <v>276</v>
      </c>
      <c r="BM608" s="24" t="s">
        <v>932</v>
      </c>
    </row>
    <row r="609" spans="2:47" s="1" customFormat="1" ht="27">
      <c r="B609" s="41"/>
      <c r="C609" s="63"/>
      <c r="D609" s="219" t="s">
        <v>416</v>
      </c>
      <c r="E609" s="63"/>
      <c r="F609" s="260" t="s">
        <v>928</v>
      </c>
      <c r="G609" s="63"/>
      <c r="H609" s="63"/>
      <c r="I609" s="174"/>
      <c r="J609" s="63"/>
      <c r="K609" s="63"/>
      <c r="L609" s="61"/>
      <c r="M609" s="261"/>
      <c r="N609" s="42"/>
      <c r="O609" s="42"/>
      <c r="P609" s="42"/>
      <c r="Q609" s="42"/>
      <c r="R609" s="42"/>
      <c r="S609" s="42"/>
      <c r="T609" s="78"/>
      <c r="AT609" s="24" t="s">
        <v>416</v>
      </c>
      <c r="AU609" s="24" t="s">
        <v>161</v>
      </c>
    </row>
    <row r="610" spans="2:51" s="12" customFormat="1" ht="13.5">
      <c r="B610" s="217"/>
      <c r="C610" s="218"/>
      <c r="D610" s="219" t="s">
        <v>278</v>
      </c>
      <c r="E610" s="220" t="s">
        <v>76</v>
      </c>
      <c r="F610" s="221" t="s">
        <v>362</v>
      </c>
      <c r="G610" s="218"/>
      <c r="H610" s="220" t="s">
        <v>76</v>
      </c>
      <c r="I610" s="222"/>
      <c r="J610" s="218"/>
      <c r="K610" s="218"/>
      <c r="L610" s="223"/>
      <c r="M610" s="224"/>
      <c r="N610" s="225"/>
      <c r="O610" s="225"/>
      <c r="P610" s="225"/>
      <c r="Q610" s="225"/>
      <c r="R610" s="225"/>
      <c r="S610" s="225"/>
      <c r="T610" s="226"/>
      <c r="AT610" s="227" t="s">
        <v>278</v>
      </c>
      <c r="AU610" s="227" t="s">
        <v>161</v>
      </c>
      <c r="AV610" s="12" t="s">
        <v>85</v>
      </c>
      <c r="AW610" s="12" t="s">
        <v>40</v>
      </c>
      <c r="AX610" s="12" t="s">
        <v>78</v>
      </c>
      <c r="AY610" s="227" t="s">
        <v>270</v>
      </c>
    </row>
    <row r="611" spans="2:51" s="13" customFormat="1" ht="13.5">
      <c r="B611" s="228"/>
      <c r="C611" s="229"/>
      <c r="D611" s="219" t="s">
        <v>278</v>
      </c>
      <c r="E611" s="230" t="s">
        <v>76</v>
      </c>
      <c r="F611" s="231" t="s">
        <v>933</v>
      </c>
      <c r="G611" s="229"/>
      <c r="H611" s="232">
        <v>7.5</v>
      </c>
      <c r="I611" s="233"/>
      <c r="J611" s="229"/>
      <c r="K611" s="229"/>
      <c r="L611" s="234"/>
      <c r="M611" s="235"/>
      <c r="N611" s="236"/>
      <c r="O611" s="236"/>
      <c r="P611" s="236"/>
      <c r="Q611" s="236"/>
      <c r="R611" s="236"/>
      <c r="S611" s="236"/>
      <c r="T611" s="237"/>
      <c r="AT611" s="238" t="s">
        <v>278</v>
      </c>
      <c r="AU611" s="238" t="s">
        <v>161</v>
      </c>
      <c r="AV611" s="13" t="s">
        <v>87</v>
      </c>
      <c r="AW611" s="13" t="s">
        <v>40</v>
      </c>
      <c r="AX611" s="13" t="s">
        <v>78</v>
      </c>
      <c r="AY611" s="238" t="s">
        <v>270</v>
      </c>
    </row>
    <row r="612" spans="2:51" s="14" customFormat="1" ht="13.5">
      <c r="B612" s="239"/>
      <c r="C612" s="240"/>
      <c r="D612" s="219" t="s">
        <v>278</v>
      </c>
      <c r="E612" s="241" t="s">
        <v>76</v>
      </c>
      <c r="F612" s="242" t="s">
        <v>281</v>
      </c>
      <c r="G612" s="240"/>
      <c r="H612" s="243">
        <v>7.5</v>
      </c>
      <c r="I612" s="244"/>
      <c r="J612" s="240"/>
      <c r="K612" s="240"/>
      <c r="L612" s="245"/>
      <c r="M612" s="246"/>
      <c r="N612" s="247"/>
      <c r="O612" s="247"/>
      <c r="P612" s="247"/>
      <c r="Q612" s="247"/>
      <c r="R612" s="247"/>
      <c r="S612" s="247"/>
      <c r="T612" s="248"/>
      <c r="AT612" s="249" t="s">
        <v>278</v>
      </c>
      <c r="AU612" s="249" t="s">
        <v>161</v>
      </c>
      <c r="AV612" s="14" t="s">
        <v>276</v>
      </c>
      <c r="AW612" s="14" t="s">
        <v>40</v>
      </c>
      <c r="AX612" s="14" t="s">
        <v>85</v>
      </c>
      <c r="AY612" s="249" t="s">
        <v>270</v>
      </c>
    </row>
    <row r="613" spans="2:65" s="1" customFormat="1" ht="16.5" customHeight="1">
      <c r="B613" s="41"/>
      <c r="C613" s="205" t="s">
        <v>934</v>
      </c>
      <c r="D613" s="205" t="s">
        <v>272</v>
      </c>
      <c r="E613" s="206" t="s">
        <v>935</v>
      </c>
      <c r="F613" s="207" t="s">
        <v>936</v>
      </c>
      <c r="G613" s="208" t="s">
        <v>155</v>
      </c>
      <c r="H613" s="209">
        <v>1</v>
      </c>
      <c r="I613" s="210"/>
      <c r="J613" s="211">
        <f>ROUND(I613*H613,2)</f>
        <v>0</v>
      </c>
      <c r="K613" s="207" t="s">
        <v>275</v>
      </c>
      <c r="L613" s="61"/>
      <c r="M613" s="212" t="s">
        <v>76</v>
      </c>
      <c r="N613" s="213" t="s">
        <v>48</v>
      </c>
      <c r="O613" s="42"/>
      <c r="P613" s="214">
        <f>O613*H613</f>
        <v>0</v>
      </c>
      <c r="Q613" s="214">
        <v>0</v>
      </c>
      <c r="R613" s="214">
        <f>Q613*H613</f>
        <v>0</v>
      </c>
      <c r="S613" s="214">
        <v>0.21</v>
      </c>
      <c r="T613" s="215">
        <f>S613*H613</f>
        <v>0.21</v>
      </c>
      <c r="AR613" s="24" t="s">
        <v>276</v>
      </c>
      <c r="AT613" s="24" t="s">
        <v>272</v>
      </c>
      <c r="AU613" s="24" t="s">
        <v>161</v>
      </c>
      <c r="AY613" s="24" t="s">
        <v>270</v>
      </c>
      <c r="BE613" s="216">
        <f>IF(N613="základní",J613,0)</f>
        <v>0</v>
      </c>
      <c r="BF613" s="216">
        <f>IF(N613="snížená",J613,0)</f>
        <v>0</v>
      </c>
      <c r="BG613" s="216">
        <f>IF(N613="zákl. přenesená",J613,0)</f>
        <v>0</v>
      </c>
      <c r="BH613" s="216">
        <f>IF(N613="sníž. přenesená",J613,0)</f>
        <v>0</v>
      </c>
      <c r="BI613" s="216">
        <f>IF(N613="nulová",J613,0)</f>
        <v>0</v>
      </c>
      <c r="BJ613" s="24" t="s">
        <v>85</v>
      </c>
      <c r="BK613" s="216">
        <f>ROUND(I613*H613,2)</f>
        <v>0</v>
      </c>
      <c r="BL613" s="24" t="s">
        <v>276</v>
      </c>
      <c r="BM613" s="24" t="s">
        <v>937</v>
      </c>
    </row>
    <row r="614" spans="2:47" s="1" customFormat="1" ht="27">
      <c r="B614" s="41"/>
      <c r="C614" s="63"/>
      <c r="D614" s="219" t="s">
        <v>416</v>
      </c>
      <c r="E614" s="63"/>
      <c r="F614" s="260" t="s">
        <v>928</v>
      </c>
      <c r="G614" s="63"/>
      <c r="H614" s="63"/>
      <c r="I614" s="174"/>
      <c r="J614" s="63"/>
      <c r="K614" s="63"/>
      <c r="L614" s="61"/>
      <c r="M614" s="261"/>
      <c r="N614" s="42"/>
      <c r="O614" s="42"/>
      <c r="P614" s="42"/>
      <c r="Q614" s="42"/>
      <c r="R614" s="42"/>
      <c r="S614" s="42"/>
      <c r="T614" s="78"/>
      <c r="AT614" s="24" t="s">
        <v>416</v>
      </c>
      <c r="AU614" s="24" t="s">
        <v>161</v>
      </c>
    </row>
    <row r="615" spans="2:51" s="12" customFormat="1" ht="13.5">
      <c r="B615" s="217"/>
      <c r="C615" s="218"/>
      <c r="D615" s="219" t="s">
        <v>278</v>
      </c>
      <c r="E615" s="220" t="s">
        <v>76</v>
      </c>
      <c r="F615" s="221" t="s">
        <v>362</v>
      </c>
      <c r="G615" s="218"/>
      <c r="H615" s="220" t="s">
        <v>76</v>
      </c>
      <c r="I615" s="222"/>
      <c r="J615" s="218"/>
      <c r="K615" s="218"/>
      <c r="L615" s="223"/>
      <c r="M615" s="224"/>
      <c r="N615" s="225"/>
      <c r="O615" s="225"/>
      <c r="P615" s="225"/>
      <c r="Q615" s="225"/>
      <c r="R615" s="225"/>
      <c r="S615" s="225"/>
      <c r="T615" s="226"/>
      <c r="AT615" s="227" t="s">
        <v>278</v>
      </c>
      <c r="AU615" s="227" t="s">
        <v>161</v>
      </c>
      <c r="AV615" s="12" t="s">
        <v>85</v>
      </c>
      <c r="AW615" s="12" t="s">
        <v>40</v>
      </c>
      <c r="AX615" s="12" t="s">
        <v>78</v>
      </c>
      <c r="AY615" s="227" t="s">
        <v>270</v>
      </c>
    </row>
    <row r="616" spans="2:51" s="13" customFormat="1" ht="13.5">
      <c r="B616" s="228"/>
      <c r="C616" s="229"/>
      <c r="D616" s="219" t="s">
        <v>278</v>
      </c>
      <c r="E616" s="230" t="s">
        <v>76</v>
      </c>
      <c r="F616" s="231" t="s">
        <v>85</v>
      </c>
      <c r="G616" s="229"/>
      <c r="H616" s="232">
        <v>1</v>
      </c>
      <c r="I616" s="233"/>
      <c r="J616" s="229"/>
      <c r="K616" s="229"/>
      <c r="L616" s="234"/>
      <c r="M616" s="235"/>
      <c r="N616" s="236"/>
      <c r="O616" s="236"/>
      <c r="P616" s="236"/>
      <c r="Q616" s="236"/>
      <c r="R616" s="236"/>
      <c r="S616" s="236"/>
      <c r="T616" s="237"/>
      <c r="AT616" s="238" t="s">
        <v>278</v>
      </c>
      <c r="AU616" s="238" t="s">
        <v>161</v>
      </c>
      <c r="AV616" s="13" t="s">
        <v>87</v>
      </c>
      <c r="AW616" s="13" t="s">
        <v>40</v>
      </c>
      <c r="AX616" s="13" t="s">
        <v>78</v>
      </c>
      <c r="AY616" s="238" t="s">
        <v>270</v>
      </c>
    </row>
    <row r="617" spans="2:51" s="14" customFormat="1" ht="13.5">
      <c r="B617" s="239"/>
      <c r="C617" s="240"/>
      <c r="D617" s="219" t="s">
        <v>278</v>
      </c>
      <c r="E617" s="241" t="s">
        <v>76</v>
      </c>
      <c r="F617" s="242" t="s">
        <v>281</v>
      </c>
      <c r="G617" s="240"/>
      <c r="H617" s="243">
        <v>1</v>
      </c>
      <c r="I617" s="244"/>
      <c r="J617" s="240"/>
      <c r="K617" s="240"/>
      <c r="L617" s="245"/>
      <c r="M617" s="246"/>
      <c r="N617" s="247"/>
      <c r="O617" s="247"/>
      <c r="P617" s="247"/>
      <c r="Q617" s="247"/>
      <c r="R617" s="247"/>
      <c r="S617" s="247"/>
      <c r="T617" s="248"/>
      <c r="AT617" s="249" t="s">
        <v>278</v>
      </c>
      <c r="AU617" s="249" t="s">
        <v>161</v>
      </c>
      <c r="AV617" s="14" t="s">
        <v>276</v>
      </c>
      <c r="AW617" s="14" t="s">
        <v>40</v>
      </c>
      <c r="AX617" s="14" t="s">
        <v>85</v>
      </c>
      <c r="AY617" s="249" t="s">
        <v>270</v>
      </c>
    </row>
    <row r="618" spans="2:65" s="1" customFormat="1" ht="16.5" customHeight="1">
      <c r="B618" s="41"/>
      <c r="C618" s="205" t="s">
        <v>938</v>
      </c>
      <c r="D618" s="205" t="s">
        <v>272</v>
      </c>
      <c r="E618" s="206" t="s">
        <v>939</v>
      </c>
      <c r="F618" s="207" t="s">
        <v>940</v>
      </c>
      <c r="G618" s="208" t="s">
        <v>121</v>
      </c>
      <c r="H618" s="209">
        <v>5</v>
      </c>
      <c r="I618" s="210"/>
      <c r="J618" s="211">
        <f>ROUND(I618*H618,2)</f>
        <v>0</v>
      </c>
      <c r="K618" s="207" t="s">
        <v>275</v>
      </c>
      <c r="L618" s="61"/>
      <c r="M618" s="212" t="s">
        <v>76</v>
      </c>
      <c r="N618" s="213" t="s">
        <v>48</v>
      </c>
      <c r="O618" s="42"/>
      <c r="P618" s="214">
        <f>O618*H618</f>
        <v>0</v>
      </c>
      <c r="Q618" s="214">
        <v>0</v>
      </c>
      <c r="R618" s="214">
        <f>Q618*H618</f>
        <v>0</v>
      </c>
      <c r="S618" s="214">
        <v>0.063</v>
      </c>
      <c r="T618" s="215">
        <f>S618*H618</f>
        <v>0.315</v>
      </c>
      <c r="AR618" s="24" t="s">
        <v>276</v>
      </c>
      <c r="AT618" s="24" t="s">
        <v>272</v>
      </c>
      <c r="AU618" s="24" t="s">
        <v>161</v>
      </c>
      <c r="AY618" s="24" t="s">
        <v>270</v>
      </c>
      <c r="BE618" s="216">
        <f>IF(N618="základní",J618,0)</f>
        <v>0</v>
      </c>
      <c r="BF618" s="216">
        <f>IF(N618="snížená",J618,0)</f>
        <v>0</v>
      </c>
      <c r="BG618" s="216">
        <f>IF(N618="zákl. přenesená",J618,0)</f>
        <v>0</v>
      </c>
      <c r="BH618" s="216">
        <f>IF(N618="sníž. přenesená",J618,0)</f>
        <v>0</v>
      </c>
      <c r="BI618" s="216">
        <f>IF(N618="nulová",J618,0)</f>
        <v>0</v>
      </c>
      <c r="BJ618" s="24" t="s">
        <v>85</v>
      </c>
      <c r="BK618" s="216">
        <f>ROUND(I618*H618,2)</f>
        <v>0</v>
      </c>
      <c r="BL618" s="24" t="s">
        <v>276</v>
      </c>
      <c r="BM618" s="24" t="s">
        <v>941</v>
      </c>
    </row>
    <row r="619" spans="2:51" s="12" customFormat="1" ht="13.5">
      <c r="B619" s="217"/>
      <c r="C619" s="218"/>
      <c r="D619" s="219" t="s">
        <v>278</v>
      </c>
      <c r="E619" s="220" t="s">
        <v>76</v>
      </c>
      <c r="F619" s="221" t="s">
        <v>673</v>
      </c>
      <c r="G619" s="218"/>
      <c r="H619" s="220" t="s">
        <v>76</v>
      </c>
      <c r="I619" s="222"/>
      <c r="J619" s="218"/>
      <c r="K619" s="218"/>
      <c r="L619" s="223"/>
      <c r="M619" s="224"/>
      <c r="N619" s="225"/>
      <c r="O619" s="225"/>
      <c r="P619" s="225"/>
      <c r="Q619" s="225"/>
      <c r="R619" s="225"/>
      <c r="S619" s="225"/>
      <c r="T619" s="226"/>
      <c r="AT619" s="227" t="s">
        <v>278</v>
      </c>
      <c r="AU619" s="227" t="s">
        <v>161</v>
      </c>
      <c r="AV619" s="12" t="s">
        <v>85</v>
      </c>
      <c r="AW619" s="12" t="s">
        <v>40</v>
      </c>
      <c r="AX619" s="12" t="s">
        <v>78</v>
      </c>
      <c r="AY619" s="227" t="s">
        <v>270</v>
      </c>
    </row>
    <row r="620" spans="2:51" s="13" customFormat="1" ht="13.5">
      <c r="B620" s="228"/>
      <c r="C620" s="229"/>
      <c r="D620" s="219" t="s">
        <v>278</v>
      </c>
      <c r="E620" s="230" t="s">
        <v>123</v>
      </c>
      <c r="F620" s="231" t="s">
        <v>125</v>
      </c>
      <c r="G620" s="229"/>
      <c r="H620" s="232">
        <v>5</v>
      </c>
      <c r="I620" s="233"/>
      <c r="J620" s="229"/>
      <c r="K620" s="229"/>
      <c r="L620" s="234"/>
      <c r="M620" s="235"/>
      <c r="N620" s="236"/>
      <c r="O620" s="236"/>
      <c r="P620" s="236"/>
      <c r="Q620" s="236"/>
      <c r="R620" s="236"/>
      <c r="S620" s="236"/>
      <c r="T620" s="237"/>
      <c r="AT620" s="238" t="s">
        <v>278</v>
      </c>
      <c r="AU620" s="238" t="s">
        <v>161</v>
      </c>
      <c r="AV620" s="13" t="s">
        <v>87</v>
      </c>
      <c r="AW620" s="13" t="s">
        <v>40</v>
      </c>
      <c r="AX620" s="13" t="s">
        <v>78</v>
      </c>
      <c r="AY620" s="238" t="s">
        <v>270</v>
      </c>
    </row>
    <row r="621" spans="2:51" s="14" customFormat="1" ht="13.5">
      <c r="B621" s="239"/>
      <c r="C621" s="240"/>
      <c r="D621" s="219" t="s">
        <v>278</v>
      </c>
      <c r="E621" s="241" t="s">
        <v>76</v>
      </c>
      <c r="F621" s="242" t="s">
        <v>281</v>
      </c>
      <c r="G621" s="240"/>
      <c r="H621" s="243">
        <v>5</v>
      </c>
      <c r="I621" s="244"/>
      <c r="J621" s="240"/>
      <c r="K621" s="240"/>
      <c r="L621" s="245"/>
      <c r="M621" s="246"/>
      <c r="N621" s="247"/>
      <c r="O621" s="247"/>
      <c r="P621" s="247"/>
      <c r="Q621" s="247"/>
      <c r="R621" s="247"/>
      <c r="S621" s="247"/>
      <c r="T621" s="248"/>
      <c r="AT621" s="249" t="s">
        <v>278</v>
      </c>
      <c r="AU621" s="249" t="s">
        <v>161</v>
      </c>
      <c r="AV621" s="14" t="s">
        <v>276</v>
      </c>
      <c r="AW621" s="14" t="s">
        <v>40</v>
      </c>
      <c r="AX621" s="14" t="s">
        <v>85</v>
      </c>
      <c r="AY621" s="249" t="s">
        <v>270</v>
      </c>
    </row>
    <row r="622" spans="2:65" s="1" customFormat="1" ht="16.5" customHeight="1">
      <c r="B622" s="41"/>
      <c r="C622" s="205" t="s">
        <v>942</v>
      </c>
      <c r="D622" s="205" t="s">
        <v>272</v>
      </c>
      <c r="E622" s="206" t="s">
        <v>943</v>
      </c>
      <c r="F622" s="207" t="s">
        <v>944</v>
      </c>
      <c r="G622" s="208" t="s">
        <v>155</v>
      </c>
      <c r="H622" s="209">
        <v>1</v>
      </c>
      <c r="I622" s="210"/>
      <c r="J622" s="211">
        <f>ROUND(I622*H622,2)</f>
        <v>0</v>
      </c>
      <c r="K622" s="207" t="s">
        <v>76</v>
      </c>
      <c r="L622" s="61"/>
      <c r="M622" s="212" t="s">
        <v>76</v>
      </c>
      <c r="N622" s="213" t="s">
        <v>48</v>
      </c>
      <c r="O622" s="42"/>
      <c r="P622" s="214">
        <f>O622*H622</f>
        <v>0</v>
      </c>
      <c r="Q622" s="214">
        <v>0</v>
      </c>
      <c r="R622" s="214">
        <f>Q622*H622</f>
        <v>0</v>
      </c>
      <c r="S622" s="214">
        <v>0</v>
      </c>
      <c r="T622" s="215">
        <f>S622*H622</f>
        <v>0</v>
      </c>
      <c r="AR622" s="24" t="s">
        <v>276</v>
      </c>
      <c r="AT622" s="24" t="s">
        <v>272</v>
      </c>
      <c r="AU622" s="24" t="s">
        <v>161</v>
      </c>
      <c r="AY622" s="24" t="s">
        <v>270</v>
      </c>
      <c r="BE622" s="216">
        <f>IF(N622="základní",J622,0)</f>
        <v>0</v>
      </c>
      <c r="BF622" s="216">
        <f>IF(N622="snížená",J622,0)</f>
        <v>0</v>
      </c>
      <c r="BG622" s="216">
        <f>IF(N622="zákl. přenesená",J622,0)</f>
        <v>0</v>
      </c>
      <c r="BH622" s="216">
        <f>IF(N622="sníž. přenesená",J622,0)</f>
        <v>0</v>
      </c>
      <c r="BI622" s="216">
        <f>IF(N622="nulová",J622,0)</f>
        <v>0</v>
      </c>
      <c r="BJ622" s="24" t="s">
        <v>85</v>
      </c>
      <c r="BK622" s="216">
        <f>ROUND(I622*H622,2)</f>
        <v>0</v>
      </c>
      <c r="BL622" s="24" t="s">
        <v>276</v>
      </c>
      <c r="BM622" s="24" t="s">
        <v>945</v>
      </c>
    </row>
    <row r="623" spans="2:51" s="12" customFormat="1" ht="13.5">
      <c r="B623" s="217"/>
      <c r="C623" s="218"/>
      <c r="D623" s="219" t="s">
        <v>278</v>
      </c>
      <c r="E623" s="220" t="s">
        <v>76</v>
      </c>
      <c r="F623" s="221" t="s">
        <v>362</v>
      </c>
      <c r="G623" s="218"/>
      <c r="H623" s="220" t="s">
        <v>76</v>
      </c>
      <c r="I623" s="222"/>
      <c r="J623" s="218"/>
      <c r="K623" s="218"/>
      <c r="L623" s="223"/>
      <c r="M623" s="224"/>
      <c r="N623" s="225"/>
      <c r="O623" s="225"/>
      <c r="P623" s="225"/>
      <c r="Q623" s="225"/>
      <c r="R623" s="225"/>
      <c r="S623" s="225"/>
      <c r="T623" s="226"/>
      <c r="AT623" s="227" t="s">
        <v>278</v>
      </c>
      <c r="AU623" s="227" t="s">
        <v>161</v>
      </c>
      <c r="AV623" s="12" t="s">
        <v>85</v>
      </c>
      <c r="AW623" s="12" t="s">
        <v>40</v>
      </c>
      <c r="AX623" s="12" t="s">
        <v>78</v>
      </c>
      <c r="AY623" s="227" t="s">
        <v>270</v>
      </c>
    </row>
    <row r="624" spans="2:51" s="13" customFormat="1" ht="13.5">
      <c r="B624" s="228"/>
      <c r="C624" s="229"/>
      <c r="D624" s="219" t="s">
        <v>278</v>
      </c>
      <c r="E624" s="230" t="s">
        <v>76</v>
      </c>
      <c r="F624" s="231" t="s">
        <v>85</v>
      </c>
      <c r="G624" s="229"/>
      <c r="H624" s="232">
        <v>1</v>
      </c>
      <c r="I624" s="233"/>
      <c r="J624" s="229"/>
      <c r="K624" s="229"/>
      <c r="L624" s="234"/>
      <c r="M624" s="235"/>
      <c r="N624" s="236"/>
      <c r="O624" s="236"/>
      <c r="P624" s="236"/>
      <c r="Q624" s="236"/>
      <c r="R624" s="236"/>
      <c r="S624" s="236"/>
      <c r="T624" s="237"/>
      <c r="AT624" s="238" t="s">
        <v>278</v>
      </c>
      <c r="AU624" s="238" t="s">
        <v>161</v>
      </c>
      <c r="AV624" s="13" t="s">
        <v>87</v>
      </c>
      <c r="AW624" s="13" t="s">
        <v>40</v>
      </c>
      <c r="AX624" s="13" t="s">
        <v>78</v>
      </c>
      <c r="AY624" s="238" t="s">
        <v>270</v>
      </c>
    </row>
    <row r="625" spans="2:51" s="14" customFormat="1" ht="13.5">
      <c r="B625" s="239"/>
      <c r="C625" s="240"/>
      <c r="D625" s="219" t="s">
        <v>278</v>
      </c>
      <c r="E625" s="241" t="s">
        <v>76</v>
      </c>
      <c r="F625" s="242" t="s">
        <v>281</v>
      </c>
      <c r="G625" s="240"/>
      <c r="H625" s="243">
        <v>1</v>
      </c>
      <c r="I625" s="244"/>
      <c r="J625" s="240"/>
      <c r="K625" s="240"/>
      <c r="L625" s="245"/>
      <c r="M625" s="246"/>
      <c r="N625" s="247"/>
      <c r="O625" s="247"/>
      <c r="P625" s="247"/>
      <c r="Q625" s="247"/>
      <c r="R625" s="247"/>
      <c r="S625" s="247"/>
      <c r="T625" s="248"/>
      <c r="AT625" s="249" t="s">
        <v>278</v>
      </c>
      <c r="AU625" s="249" t="s">
        <v>161</v>
      </c>
      <c r="AV625" s="14" t="s">
        <v>276</v>
      </c>
      <c r="AW625" s="14" t="s">
        <v>40</v>
      </c>
      <c r="AX625" s="14" t="s">
        <v>85</v>
      </c>
      <c r="AY625" s="249" t="s">
        <v>270</v>
      </c>
    </row>
    <row r="626" spans="2:63" s="11" customFormat="1" ht="29.85" customHeight="1">
      <c r="B626" s="189"/>
      <c r="C626" s="190"/>
      <c r="D626" s="191" t="s">
        <v>77</v>
      </c>
      <c r="E626" s="203" t="s">
        <v>946</v>
      </c>
      <c r="F626" s="203" t="s">
        <v>947</v>
      </c>
      <c r="G626" s="190"/>
      <c r="H626" s="190"/>
      <c r="I626" s="193"/>
      <c r="J626" s="204">
        <f>BK626</f>
        <v>0</v>
      </c>
      <c r="K626" s="190"/>
      <c r="L626" s="195"/>
      <c r="M626" s="196"/>
      <c r="N626" s="197"/>
      <c r="O626" s="197"/>
      <c r="P626" s="198">
        <f>SUM(P627:P632)</f>
        <v>0</v>
      </c>
      <c r="Q626" s="197"/>
      <c r="R626" s="198">
        <f>SUM(R627:R632)</f>
        <v>0</v>
      </c>
      <c r="S626" s="197"/>
      <c r="T626" s="199">
        <f>SUM(T627:T632)</f>
        <v>0</v>
      </c>
      <c r="AR626" s="200" t="s">
        <v>85</v>
      </c>
      <c r="AT626" s="201" t="s">
        <v>77</v>
      </c>
      <c r="AU626" s="201" t="s">
        <v>85</v>
      </c>
      <c r="AY626" s="200" t="s">
        <v>270</v>
      </c>
      <c r="BK626" s="202">
        <f>SUM(BK627:BK632)</f>
        <v>0</v>
      </c>
    </row>
    <row r="627" spans="2:65" s="1" customFormat="1" ht="25.5" customHeight="1">
      <c r="B627" s="41"/>
      <c r="C627" s="205" t="s">
        <v>948</v>
      </c>
      <c r="D627" s="205" t="s">
        <v>272</v>
      </c>
      <c r="E627" s="206" t="s">
        <v>949</v>
      </c>
      <c r="F627" s="207" t="s">
        <v>950</v>
      </c>
      <c r="G627" s="208" t="s">
        <v>317</v>
      </c>
      <c r="H627" s="209">
        <v>558.555</v>
      </c>
      <c r="I627" s="210"/>
      <c r="J627" s="211">
        <f>ROUND(I627*H627,2)</f>
        <v>0</v>
      </c>
      <c r="K627" s="207" t="s">
        <v>275</v>
      </c>
      <c r="L627" s="61"/>
      <c r="M627" s="212" t="s">
        <v>76</v>
      </c>
      <c r="N627" s="213" t="s">
        <v>48</v>
      </c>
      <c r="O627" s="42"/>
      <c r="P627" s="214">
        <f>O627*H627</f>
        <v>0</v>
      </c>
      <c r="Q627" s="214">
        <v>0</v>
      </c>
      <c r="R627" s="214">
        <f>Q627*H627</f>
        <v>0</v>
      </c>
      <c r="S627" s="214">
        <v>0</v>
      </c>
      <c r="T627" s="215">
        <f>S627*H627</f>
        <v>0</v>
      </c>
      <c r="AR627" s="24" t="s">
        <v>276</v>
      </c>
      <c r="AT627" s="24" t="s">
        <v>272</v>
      </c>
      <c r="AU627" s="24" t="s">
        <v>87</v>
      </c>
      <c r="AY627" s="24" t="s">
        <v>270</v>
      </c>
      <c r="BE627" s="216">
        <f>IF(N627="základní",J627,0)</f>
        <v>0</v>
      </c>
      <c r="BF627" s="216">
        <f>IF(N627="snížená",J627,0)</f>
        <v>0</v>
      </c>
      <c r="BG627" s="216">
        <f>IF(N627="zákl. přenesená",J627,0)</f>
        <v>0</v>
      </c>
      <c r="BH627" s="216">
        <f>IF(N627="sníž. přenesená",J627,0)</f>
        <v>0</v>
      </c>
      <c r="BI627" s="216">
        <f>IF(N627="nulová",J627,0)</f>
        <v>0</v>
      </c>
      <c r="BJ627" s="24" t="s">
        <v>85</v>
      </c>
      <c r="BK627" s="216">
        <f>ROUND(I627*H627,2)</f>
        <v>0</v>
      </c>
      <c r="BL627" s="24" t="s">
        <v>276</v>
      </c>
      <c r="BM627" s="24" t="s">
        <v>951</v>
      </c>
    </row>
    <row r="628" spans="2:65" s="1" customFormat="1" ht="25.5" customHeight="1">
      <c r="B628" s="41"/>
      <c r="C628" s="205" t="s">
        <v>952</v>
      </c>
      <c r="D628" s="205" t="s">
        <v>272</v>
      </c>
      <c r="E628" s="206" t="s">
        <v>953</v>
      </c>
      <c r="F628" s="207" t="s">
        <v>954</v>
      </c>
      <c r="G628" s="208" t="s">
        <v>317</v>
      </c>
      <c r="H628" s="209">
        <v>5026.995</v>
      </c>
      <c r="I628" s="210"/>
      <c r="J628" s="211">
        <f>ROUND(I628*H628,2)</f>
        <v>0</v>
      </c>
      <c r="K628" s="207" t="s">
        <v>275</v>
      </c>
      <c r="L628" s="61"/>
      <c r="M628" s="212" t="s">
        <v>76</v>
      </c>
      <c r="N628" s="213" t="s">
        <v>48</v>
      </c>
      <c r="O628" s="42"/>
      <c r="P628" s="214">
        <f>O628*H628</f>
        <v>0</v>
      </c>
      <c r="Q628" s="214">
        <v>0</v>
      </c>
      <c r="R628" s="214">
        <f>Q628*H628</f>
        <v>0</v>
      </c>
      <c r="S628" s="214">
        <v>0</v>
      </c>
      <c r="T628" s="215">
        <f>S628*H628</f>
        <v>0</v>
      </c>
      <c r="AR628" s="24" t="s">
        <v>276</v>
      </c>
      <c r="AT628" s="24" t="s">
        <v>272</v>
      </c>
      <c r="AU628" s="24" t="s">
        <v>87</v>
      </c>
      <c r="AY628" s="24" t="s">
        <v>270</v>
      </c>
      <c r="BE628" s="216">
        <f>IF(N628="základní",J628,0)</f>
        <v>0</v>
      </c>
      <c r="BF628" s="216">
        <f>IF(N628="snížená",J628,0)</f>
        <v>0</v>
      </c>
      <c r="BG628" s="216">
        <f>IF(N628="zákl. přenesená",J628,0)</f>
        <v>0</v>
      </c>
      <c r="BH628" s="216">
        <f>IF(N628="sníž. přenesená",J628,0)</f>
        <v>0</v>
      </c>
      <c r="BI628" s="216">
        <f>IF(N628="nulová",J628,0)</f>
        <v>0</v>
      </c>
      <c r="BJ628" s="24" t="s">
        <v>85</v>
      </c>
      <c r="BK628" s="216">
        <f>ROUND(I628*H628,2)</f>
        <v>0</v>
      </c>
      <c r="BL628" s="24" t="s">
        <v>276</v>
      </c>
      <c r="BM628" s="24" t="s">
        <v>955</v>
      </c>
    </row>
    <row r="629" spans="2:51" s="13" customFormat="1" ht="13.5">
      <c r="B629" s="228"/>
      <c r="C629" s="229"/>
      <c r="D629" s="219" t="s">
        <v>278</v>
      </c>
      <c r="E629" s="229"/>
      <c r="F629" s="231" t="s">
        <v>956</v>
      </c>
      <c r="G629" s="229"/>
      <c r="H629" s="232">
        <v>5026.995</v>
      </c>
      <c r="I629" s="233"/>
      <c r="J629" s="229"/>
      <c r="K629" s="229"/>
      <c r="L629" s="234"/>
      <c r="M629" s="235"/>
      <c r="N629" s="236"/>
      <c r="O629" s="236"/>
      <c r="P629" s="236"/>
      <c r="Q629" s="236"/>
      <c r="R629" s="236"/>
      <c r="S629" s="236"/>
      <c r="T629" s="237"/>
      <c r="AT629" s="238" t="s">
        <v>278</v>
      </c>
      <c r="AU629" s="238" t="s">
        <v>87</v>
      </c>
      <c r="AV629" s="13" t="s">
        <v>87</v>
      </c>
      <c r="AW629" s="13" t="s">
        <v>6</v>
      </c>
      <c r="AX629" s="13" t="s">
        <v>85</v>
      </c>
      <c r="AY629" s="238" t="s">
        <v>270</v>
      </c>
    </row>
    <row r="630" spans="2:65" s="1" customFormat="1" ht="16.5" customHeight="1">
      <c r="B630" s="41"/>
      <c r="C630" s="205" t="s">
        <v>957</v>
      </c>
      <c r="D630" s="205" t="s">
        <v>272</v>
      </c>
      <c r="E630" s="206" t="s">
        <v>958</v>
      </c>
      <c r="F630" s="207" t="s">
        <v>959</v>
      </c>
      <c r="G630" s="208" t="s">
        <v>317</v>
      </c>
      <c r="H630" s="209">
        <v>249.6</v>
      </c>
      <c r="I630" s="210"/>
      <c r="J630" s="211">
        <f>ROUND(I630*H630,2)</f>
        <v>0</v>
      </c>
      <c r="K630" s="207" t="s">
        <v>275</v>
      </c>
      <c r="L630" s="61"/>
      <c r="M630" s="212" t="s">
        <v>76</v>
      </c>
      <c r="N630" s="213" t="s">
        <v>48</v>
      </c>
      <c r="O630" s="42"/>
      <c r="P630" s="214">
        <f>O630*H630</f>
        <v>0</v>
      </c>
      <c r="Q630" s="214">
        <v>0</v>
      </c>
      <c r="R630" s="214">
        <f>Q630*H630</f>
        <v>0</v>
      </c>
      <c r="S630" s="214">
        <v>0</v>
      </c>
      <c r="T630" s="215">
        <f>S630*H630</f>
        <v>0</v>
      </c>
      <c r="AR630" s="24" t="s">
        <v>276</v>
      </c>
      <c r="AT630" s="24" t="s">
        <v>272</v>
      </c>
      <c r="AU630" s="24" t="s">
        <v>87</v>
      </c>
      <c r="AY630" s="24" t="s">
        <v>270</v>
      </c>
      <c r="BE630" s="216">
        <f>IF(N630="základní",J630,0)</f>
        <v>0</v>
      </c>
      <c r="BF630" s="216">
        <f>IF(N630="snížená",J630,0)</f>
        <v>0</v>
      </c>
      <c r="BG630" s="216">
        <f>IF(N630="zákl. přenesená",J630,0)</f>
        <v>0</v>
      </c>
      <c r="BH630" s="216">
        <f>IF(N630="sníž. přenesená",J630,0)</f>
        <v>0</v>
      </c>
      <c r="BI630" s="216">
        <f>IF(N630="nulová",J630,0)</f>
        <v>0</v>
      </c>
      <c r="BJ630" s="24" t="s">
        <v>85</v>
      </c>
      <c r="BK630" s="216">
        <f>ROUND(I630*H630,2)</f>
        <v>0</v>
      </c>
      <c r="BL630" s="24" t="s">
        <v>276</v>
      </c>
      <c r="BM630" s="24" t="s">
        <v>960</v>
      </c>
    </row>
    <row r="631" spans="2:65" s="1" customFormat="1" ht="25.5" customHeight="1">
      <c r="B631" s="41"/>
      <c r="C631" s="205" t="s">
        <v>961</v>
      </c>
      <c r="D631" s="205" t="s">
        <v>272</v>
      </c>
      <c r="E631" s="206" t="s">
        <v>962</v>
      </c>
      <c r="F631" s="207" t="s">
        <v>963</v>
      </c>
      <c r="G631" s="208" t="s">
        <v>317</v>
      </c>
      <c r="H631" s="209">
        <v>58.827</v>
      </c>
      <c r="I631" s="210"/>
      <c r="J631" s="211">
        <f>ROUND(I631*H631,2)</f>
        <v>0</v>
      </c>
      <c r="K631" s="207" t="s">
        <v>275</v>
      </c>
      <c r="L631" s="61"/>
      <c r="M631" s="212" t="s">
        <v>76</v>
      </c>
      <c r="N631" s="213" t="s">
        <v>48</v>
      </c>
      <c r="O631" s="42"/>
      <c r="P631" s="214">
        <f>O631*H631</f>
        <v>0</v>
      </c>
      <c r="Q631" s="214">
        <v>0</v>
      </c>
      <c r="R631" s="214">
        <f>Q631*H631</f>
        <v>0</v>
      </c>
      <c r="S631" s="214">
        <v>0</v>
      </c>
      <c r="T631" s="215">
        <f>S631*H631</f>
        <v>0</v>
      </c>
      <c r="AR631" s="24" t="s">
        <v>276</v>
      </c>
      <c r="AT631" s="24" t="s">
        <v>272</v>
      </c>
      <c r="AU631" s="24" t="s">
        <v>87</v>
      </c>
      <c r="AY631" s="24" t="s">
        <v>270</v>
      </c>
      <c r="BE631" s="216">
        <f>IF(N631="základní",J631,0)</f>
        <v>0</v>
      </c>
      <c r="BF631" s="216">
        <f>IF(N631="snížená",J631,0)</f>
        <v>0</v>
      </c>
      <c r="BG631" s="216">
        <f>IF(N631="zákl. přenesená",J631,0)</f>
        <v>0</v>
      </c>
      <c r="BH631" s="216">
        <f>IF(N631="sníž. přenesená",J631,0)</f>
        <v>0</v>
      </c>
      <c r="BI631" s="216">
        <f>IF(N631="nulová",J631,0)</f>
        <v>0</v>
      </c>
      <c r="BJ631" s="24" t="s">
        <v>85</v>
      </c>
      <c r="BK631" s="216">
        <f>ROUND(I631*H631,2)</f>
        <v>0</v>
      </c>
      <c r="BL631" s="24" t="s">
        <v>276</v>
      </c>
      <c r="BM631" s="24" t="s">
        <v>964</v>
      </c>
    </row>
    <row r="632" spans="2:65" s="1" customFormat="1" ht="25.5" customHeight="1">
      <c r="B632" s="41"/>
      <c r="C632" s="205" t="s">
        <v>965</v>
      </c>
      <c r="D632" s="205" t="s">
        <v>272</v>
      </c>
      <c r="E632" s="206" t="s">
        <v>966</v>
      </c>
      <c r="F632" s="207" t="s">
        <v>967</v>
      </c>
      <c r="G632" s="208" t="s">
        <v>317</v>
      </c>
      <c r="H632" s="209">
        <v>217.263</v>
      </c>
      <c r="I632" s="210"/>
      <c r="J632" s="211">
        <f>ROUND(I632*H632,2)</f>
        <v>0</v>
      </c>
      <c r="K632" s="207" t="s">
        <v>275</v>
      </c>
      <c r="L632" s="61"/>
      <c r="M632" s="212" t="s">
        <v>76</v>
      </c>
      <c r="N632" s="213" t="s">
        <v>48</v>
      </c>
      <c r="O632" s="42"/>
      <c r="P632" s="214">
        <f>O632*H632</f>
        <v>0</v>
      </c>
      <c r="Q632" s="214">
        <v>0</v>
      </c>
      <c r="R632" s="214">
        <f>Q632*H632</f>
        <v>0</v>
      </c>
      <c r="S632" s="214">
        <v>0</v>
      </c>
      <c r="T632" s="215">
        <f>S632*H632</f>
        <v>0</v>
      </c>
      <c r="AR632" s="24" t="s">
        <v>276</v>
      </c>
      <c r="AT632" s="24" t="s">
        <v>272</v>
      </c>
      <c r="AU632" s="24" t="s">
        <v>87</v>
      </c>
      <c r="AY632" s="24" t="s">
        <v>270</v>
      </c>
      <c r="BE632" s="216">
        <f>IF(N632="základní",J632,0)</f>
        <v>0</v>
      </c>
      <c r="BF632" s="216">
        <f>IF(N632="snížená",J632,0)</f>
        <v>0</v>
      </c>
      <c r="BG632" s="216">
        <f>IF(N632="zákl. přenesená",J632,0)</f>
        <v>0</v>
      </c>
      <c r="BH632" s="216">
        <f>IF(N632="sníž. přenesená",J632,0)</f>
        <v>0</v>
      </c>
      <c r="BI632" s="216">
        <f>IF(N632="nulová",J632,0)</f>
        <v>0</v>
      </c>
      <c r="BJ632" s="24" t="s">
        <v>85</v>
      </c>
      <c r="BK632" s="216">
        <f>ROUND(I632*H632,2)</f>
        <v>0</v>
      </c>
      <c r="BL632" s="24" t="s">
        <v>276</v>
      </c>
      <c r="BM632" s="24" t="s">
        <v>968</v>
      </c>
    </row>
    <row r="633" spans="2:63" s="11" customFormat="1" ht="29.85" customHeight="1">
      <c r="B633" s="189"/>
      <c r="C633" s="190"/>
      <c r="D633" s="191" t="s">
        <v>77</v>
      </c>
      <c r="E633" s="203" t="s">
        <v>969</v>
      </c>
      <c r="F633" s="203" t="s">
        <v>970</v>
      </c>
      <c r="G633" s="190"/>
      <c r="H633" s="190"/>
      <c r="I633" s="193"/>
      <c r="J633" s="204">
        <f>BK633</f>
        <v>0</v>
      </c>
      <c r="K633" s="190"/>
      <c r="L633" s="195"/>
      <c r="M633" s="196"/>
      <c r="N633" s="197"/>
      <c r="O633" s="197"/>
      <c r="P633" s="198">
        <f>P634</f>
        <v>0</v>
      </c>
      <c r="Q633" s="197"/>
      <c r="R633" s="198">
        <f>R634</f>
        <v>0</v>
      </c>
      <c r="S633" s="197"/>
      <c r="T633" s="199">
        <f>T634</f>
        <v>0</v>
      </c>
      <c r="AR633" s="200" t="s">
        <v>85</v>
      </c>
      <c r="AT633" s="201" t="s">
        <v>77</v>
      </c>
      <c r="AU633" s="201" t="s">
        <v>85</v>
      </c>
      <c r="AY633" s="200" t="s">
        <v>270</v>
      </c>
      <c r="BK633" s="202">
        <f>BK634</f>
        <v>0</v>
      </c>
    </row>
    <row r="634" spans="2:65" s="1" customFormat="1" ht="25.5" customHeight="1">
      <c r="B634" s="41"/>
      <c r="C634" s="205" t="s">
        <v>971</v>
      </c>
      <c r="D634" s="205" t="s">
        <v>272</v>
      </c>
      <c r="E634" s="206" t="s">
        <v>972</v>
      </c>
      <c r="F634" s="207" t="s">
        <v>973</v>
      </c>
      <c r="G634" s="208" t="s">
        <v>317</v>
      </c>
      <c r="H634" s="209">
        <v>397.54</v>
      </c>
      <c r="I634" s="210"/>
      <c r="J634" s="211">
        <f>ROUND(I634*H634,2)</f>
        <v>0</v>
      </c>
      <c r="K634" s="207" t="s">
        <v>275</v>
      </c>
      <c r="L634" s="61"/>
      <c r="M634" s="212" t="s">
        <v>76</v>
      </c>
      <c r="N634" s="213" t="s">
        <v>48</v>
      </c>
      <c r="O634" s="42"/>
      <c r="P634" s="214">
        <f>O634*H634</f>
        <v>0</v>
      </c>
      <c r="Q634" s="214">
        <v>0</v>
      </c>
      <c r="R634" s="214">
        <f>Q634*H634</f>
        <v>0</v>
      </c>
      <c r="S634" s="214">
        <v>0</v>
      </c>
      <c r="T634" s="215">
        <f>S634*H634</f>
        <v>0</v>
      </c>
      <c r="AR634" s="24" t="s">
        <v>276</v>
      </c>
      <c r="AT634" s="24" t="s">
        <v>272</v>
      </c>
      <c r="AU634" s="24" t="s">
        <v>87</v>
      </c>
      <c r="AY634" s="24" t="s">
        <v>270</v>
      </c>
      <c r="BE634" s="216">
        <f>IF(N634="základní",J634,0)</f>
        <v>0</v>
      </c>
      <c r="BF634" s="216">
        <f>IF(N634="snížená",J634,0)</f>
        <v>0</v>
      </c>
      <c r="BG634" s="216">
        <f>IF(N634="zákl. přenesená",J634,0)</f>
        <v>0</v>
      </c>
      <c r="BH634" s="216">
        <f>IF(N634="sníž. přenesená",J634,0)</f>
        <v>0</v>
      </c>
      <c r="BI634" s="216">
        <f>IF(N634="nulová",J634,0)</f>
        <v>0</v>
      </c>
      <c r="BJ634" s="24" t="s">
        <v>85</v>
      </c>
      <c r="BK634" s="216">
        <f>ROUND(I634*H634,2)</f>
        <v>0</v>
      </c>
      <c r="BL634" s="24" t="s">
        <v>276</v>
      </c>
      <c r="BM634" s="24" t="s">
        <v>974</v>
      </c>
    </row>
    <row r="635" spans="2:63" s="11" customFormat="1" ht="29.85" customHeight="1">
      <c r="B635" s="189"/>
      <c r="C635" s="190"/>
      <c r="D635" s="191" t="s">
        <v>77</v>
      </c>
      <c r="E635" s="203" t="s">
        <v>975</v>
      </c>
      <c r="F635" s="203" t="s">
        <v>976</v>
      </c>
      <c r="G635" s="190"/>
      <c r="H635" s="190"/>
      <c r="I635" s="193"/>
      <c r="J635" s="204">
        <f>BK635</f>
        <v>0</v>
      </c>
      <c r="K635" s="190"/>
      <c r="L635" s="195"/>
      <c r="M635" s="196"/>
      <c r="N635" s="197"/>
      <c r="O635" s="197"/>
      <c r="P635" s="198">
        <f>SUM(P636:P659)</f>
        <v>0</v>
      </c>
      <c r="Q635" s="197"/>
      <c r="R635" s="198">
        <f>SUM(R636:R659)</f>
        <v>0</v>
      </c>
      <c r="S635" s="197"/>
      <c r="T635" s="199">
        <f>SUM(T636:T659)</f>
        <v>0</v>
      </c>
      <c r="AR635" s="200" t="s">
        <v>85</v>
      </c>
      <c r="AT635" s="201" t="s">
        <v>77</v>
      </c>
      <c r="AU635" s="201" t="s">
        <v>85</v>
      </c>
      <c r="AY635" s="200" t="s">
        <v>270</v>
      </c>
      <c r="BK635" s="202">
        <f>SUM(BK636:BK659)</f>
        <v>0</v>
      </c>
    </row>
    <row r="636" spans="2:65" s="1" customFormat="1" ht="25.5" customHeight="1">
      <c r="B636" s="41"/>
      <c r="C636" s="205" t="s">
        <v>977</v>
      </c>
      <c r="D636" s="205" t="s">
        <v>272</v>
      </c>
      <c r="E636" s="206" t="s">
        <v>978</v>
      </c>
      <c r="F636" s="207" t="s">
        <v>979</v>
      </c>
      <c r="G636" s="208" t="s">
        <v>980</v>
      </c>
      <c r="H636" s="209">
        <v>1</v>
      </c>
      <c r="I636" s="210"/>
      <c r="J636" s="211">
        <f>ROUND(I636*H636,2)</f>
        <v>0</v>
      </c>
      <c r="K636" s="207" t="s">
        <v>76</v>
      </c>
      <c r="L636" s="61"/>
      <c r="M636" s="212" t="s">
        <v>76</v>
      </c>
      <c r="N636" s="213" t="s">
        <v>48</v>
      </c>
      <c r="O636" s="42"/>
      <c r="P636" s="214">
        <f>O636*H636</f>
        <v>0</v>
      </c>
      <c r="Q636" s="214">
        <v>0</v>
      </c>
      <c r="R636" s="214">
        <f>Q636*H636</f>
        <v>0</v>
      </c>
      <c r="S636" s="214">
        <v>0</v>
      </c>
      <c r="T636" s="215">
        <f>S636*H636</f>
        <v>0</v>
      </c>
      <c r="AR636" s="24" t="s">
        <v>276</v>
      </c>
      <c r="AT636" s="24" t="s">
        <v>272</v>
      </c>
      <c r="AU636" s="24" t="s">
        <v>87</v>
      </c>
      <c r="AY636" s="24" t="s">
        <v>270</v>
      </c>
      <c r="BE636" s="216">
        <f>IF(N636="základní",J636,0)</f>
        <v>0</v>
      </c>
      <c r="BF636" s="216">
        <f>IF(N636="snížená",J636,0)</f>
        <v>0</v>
      </c>
      <c r="BG636" s="216">
        <f>IF(N636="zákl. přenesená",J636,0)</f>
        <v>0</v>
      </c>
      <c r="BH636" s="216">
        <f>IF(N636="sníž. přenesená",J636,0)</f>
        <v>0</v>
      </c>
      <c r="BI636" s="216">
        <f>IF(N636="nulová",J636,0)</f>
        <v>0</v>
      </c>
      <c r="BJ636" s="24" t="s">
        <v>85</v>
      </c>
      <c r="BK636" s="216">
        <f>ROUND(I636*H636,2)</f>
        <v>0</v>
      </c>
      <c r="BL636" s="24" t="s">
        <v>276</v>
      </c>
      <c r="BM636" s="24" t="s">
        <v>981</v>
      </c>
    </row>
    <row r="637" spans="2:47" s="1" customFormat="1" ht="54">
      <c r="B637" s="41"/>
      <c r="C637" s="63"/>
      <c r="D637" s="219" t="s">
        <v>416</v>
      </c>
      <c r="E637" s="63"/>
      <c r="F637" s="260" t="s">
        <v>982</v>
      </c>
      <c r="G637" s="63"/>
      <c r="H637" s="63"/>
      <c r="I637" s="174"/>
      <c r="J637" s="63"/>
      <c r="K637" s="63"/>
      <c r="L637" s="61"/>
      <c r="M637" s="261"/>
      <c r="N637" s="42"/>
      <c r="O637" s="42"/>
      <c r="P637" s="42"/>
      <c r="Q637" s="42"/>
      <c r="R637" s="42"/>
      <c r="S637" s="42"/>
      <c r="T637" s="78"/>
      <c r="AT637" s="24" t="s">
        <v>416</v>
      </c>
      <c r="AU637" s="24" t="s">
        <v>87</v>
      </c>
    </row>
    <row r="638" spans="2:65" s="1" customFormat="1" ht="38.25" customHeight="1">
      <c r="B638" s="41"/>
      <c r="C638" s="205" t="s">
        <v>983</v>
      </c>
      <c r="D638" s="205" t="s">
        <v>272</v>
      </c>
      <c r="E638" s="206" t="s">
        <v>282</v>
      </c>
      <c r="F638" s="207" t="s">
        <v>283</v>
      </c>
      <c r="G638" s="208" t="s">
        <v>164</v>
      </c>
      <c r="H638" s="209">
        <v>293.061</v>
      </c>
      <c r="I638" s="210"/>
      <c r="J638" s="211">
        <f>ROUND(I638*H638,2)</f>
        <v>0</v>
      </c>
      <c r="K638" s="207" t="s">
        <v>275</v>
      </c>
      <c r="L638" s="61"/>
      <c r="M638" s="212" t="s">
        <v>76</v>
      </c>
      <c r="N638" s="213" t="s">
        <v>48</v>
      </c>
      <c r="O638" s="42"/>
      <c r="P638" s="214">
        <f>O638*H638</f>
        <v>0</v>
      </c>
      <c r="Q638" s="214">
        <v>0</v>
      </c>
      <c r="R638" s="214">
        <f>Q638*H638</f>
        <v>0</v>
      </c>
      <c r="S638" s="214">
        <v>0</v>
      </c>
      <c r="T638" s="215">
        <f>S638*H638</f>
        <v>0</v>
      </c>
      <c r="AR638" s="24" t="s">
        <v>276</v>
      </c>
      <c r="AT638" s="24" t="s">
        <v>272</v>
      </c>
      <c r="AU638" s="24" t="s">
        <v>87</v>
      </c>
      <c r="AY638" s="24" t="s">
        <v>270</v>
      </c>
      <c r="BE638" s="216">
        <f>IF(N638="základní",J638,0)</f>
        <v>0</v>
      </c>
      <c r="BF638" s="216">
        <f>IF(N638="snížená",J638,0)</f>
        <v>0</v>
      </c>
      <c r="BG638" s="216">
        <f>IF(N638="zákl. přenesená",J638,0)</f>
        <v>0</v>
      </c>
      <c r="BH638" s="216">
        <f>IF(N638="sníž. přenesená",J638,0)</f>
        <v>0</v>
      </c>
      <c r="BI638" s="216">
        <f>IF(N638="nulová",J638,0)</f>
        <v>0</v>
      </c>
      <c r="BJ638" s="24" t="s">
        <v>85</v>
      </c>
      <c r="BK638" s="216">
        <f>ROUND(I638*H638,2)</f>
        <v>0</v>
      </c>
      <c r="BL638" s="24" t="s">
        <v>276</v>
      </c>
      <c r="BM638" s="24" t="s">
        <v>984</v>
      </c>
    </row>
    <row r="639" spans="2:51" s="13" customFormat="1" ht="13.5">
      <c r="B639" s="228"/>
      <c r="C639" s="229"/>
      <c r="D639" s="219" t="s">
        <v>278</v>
      </c>
      <c r="E639" s="230" t="s">
        <v>76</v>
      </c>
      <c r="F639" s="231" t="s">
        <v>985</v>
      </c>
      <c r="G639" s="229"/>
      <c r="H639" s="232">
        <v>293.061</v>
      </c>
      <c r="I639" s="233"/>
      <c r="J639" s="229"/>
      <c r="K639" s="229"/>
      <c r="L639" s="234"/>
      <c r="M639" s="235"/>
      <c r="N639" s="236"/>
      <c r="O639" s="236"/>
      <c r="P639" s="236"/>
      <c r="Q639" s="236"/>
      <c r="R639" s="236"/>
      <c r="S639" s="236"/>
      <c r="T639" s="237"/>
      <c r="AT639" s="238" t="s">
        <v>278</v>
      </c>
      <c r="AU639" s="238" t="s">
        <v>87</v>
      </c>
      <c r="AV639" s="13" t="s">
        <v>87</v>
      </c>
      <c r="AW639" s="13" t="s">
        <v>40</v>
      </c>
      <c r="AX639" s="13" t="s">
        <v>78</v>
      </c>
      <c r="AY639" s="238" t="s">
        <v>270</v>
      </c>
    </row>
    <row r="640" spans="2:51" s="14" customFormat="1" ht="13.5">
      <c r="B640" s="239"/>
      <c r="C640" s="240"/>
      <c r="D640" s="219" t="s">
        <v>278</v>
      </c>
      <c r="E640" s="241" t="s">
        <v>76</v>
      </c>
      <c r="F640" s="242" t="s">
        <v>281</v>
      </c>
      <c r="G640" s="240"/>
      <c r="H640" s="243">
        <v>293.061</v>
      </c>
      <c r="I640" s="244"/>
      <c r="J640" s="240"/>
      <c r="K640" s="240"/>
      <c r="L640" s="245"/>
      <c r="M640" s="246"/>
      <c r="N640" s="247"/>
      <c r="O640" s="247"/>
      <c r="P640" s="247"/>
      <c r="Q640" s="247"/>
      <c r="R640" s="247"/>
      <c r="S640" s="247"/>
      <c r="T640" s="248"/>
      <c r="AT640" s="249" t="s">
        <v>278</v>
      </c>
      <c r="AU640" s="249" t="s">
        <v>87</v>
      </c>
      <c r="AV640" s="14" t="s">
        <v>276</v>
      </c>
      <c r="AW640" s="14" t="s">
        <v>40</v>
      </c>
      <c r="AX640" s="14" t="s">
        <v>85</v>
      </c>
      <c r="AY640" s="249" t="s">
        <v>270</v>
      </c>
    </row>
    <row r="641" spans="2:65" s="1" customFormat="1" ht="38.25" customHeight="1">
      <c r="B641" s="41"/>
      <c r="C641" s="205" t="s">
        <v>986</v>
      </c>
      <c r="D641" s="205" t="s">
        <v>272</v>
      </c>
      <c r="E641" s="206" t="s">
        <v>286</v>
      </c>
      <c r="F641" s="207" t="s">
        <v>287</v>
      </c>
      <c r="G641" s="208" t="s">
        <v>164</v>
      </c>
      <c r="H641" s="209">
        <v>293.061</v>
      </c>
      <c r="I641" s="210"/>
      <c r="J641" s="211">
        <f>ROUND(I641*H641,2)</f>
        <v>0</v>
      </c>
      <c r="K641" s="207" t="s">
        <v>275</v>
      </c>
      <c r="L641" s="61"/>
      <c r="M641" s="212" t="s">
        <v>76</v>
      </c>
      <c r="N641" s="213" t="s">
        <v>48</v>
      </c>
      <c r="O641" s="42"/>
      <c r="P641" s="214">
        <f>O641*H641</f>
        <v>0</v>
      </c>
      <c r="Q641" s="214">
        <v>0</v>
      </c>
      <c r="R641" s="214">
        <f>Q641*H641</f>
        <v>0</v>
      </c>
      <c r="S641" s="214">
        <v>0</v>
      </c>
      <c r="T641" s="215">
        <f>S641*H641</f>
        <v>0</v>
      </c>
      <c r="AR641" s="24" t="s">
        <v>276</v>
      </c>
      <c r="AT641" s="24" t="s">
        <v>272</v>
      </c>
      <c r="AU641" s="24" t="s">
        <v>87</v>
      </c>
      <c r="AY641" s="24" t="s">
        <v>270</v>
      </c>
      <c r="BE641" s="216">
        <f>IF(N641="základní",J641,0)</f>
        <v>0</v>
      </c>
      <c r="BF641" s="216">
        <f>IF(N641="snížená",J641,0)</f>
        <v>0</v>
      </c>
      <c r="BG641" s="216">
        <f>IF(N641="zákl. přenesená",J641,0)</f>
        <v>0</v>
      </c>
      <c r="BH641" s="216">
        <f>IF(N641="sníž. přenesená",J641,0)</f>
        <v>0</v>
      </c>
      <c r="BI641" s="216">
        <f>IF(N641="nulová",J641,0)</f>
        <v>0</v>
      </c>
      <c r="BJ641" s="24" t="s">
        <v>85</v>
      </c>
      <c r="BK641" s="216">
        <f>ROUND(I641*H641,2)</f>
        <v>0</v>
      </c>
      <c r="BL641" s="24" t="s">
        <v>276</v>
      </c>
      <c r="BM641" s="24" t="s">
        <v>987</v>
      </c>
    </row>
    <row r="642" spans="2:51" s="13" customFormat="1" ht="13.5">
      <c r="B642" s="228"/>
      <c r="C642" s="229"/>
      <c r="D642" s="219" t="s">
        <v>278</v>
      </c>
      <c r="E642" s="230" t="s">
        <v>76</v>
      </c>
      <c r="F642" s="231" t="s">
        <v>985</v>
      </c>
      <c r="G642" s="229"/>
      <c r="H642" s="232">
        <v>293.061</v>
      </c>
      <c r="I642" s="233"/>
      <c r="J642" s="229"/>
      <c r="K642" s="229"/>
      <c r="L642" s="234"/>
      <c r="M642" s="235"/>
      <c r="N642" s="236"/>
      <c r="O642" s="236"/>
      <c r="P642" s="236"/>
      <c r="Q642" s="236"/>
      <c r="R642" s="236"/>
      <c r="S642" s="236"/>
      <c r="T642" s="237"/>
      <c r="AT642" s="238" t="s">
        <v>278</v>
      </c>
      <c r="AU642" s="238" t="s">
        <v>87</v>
      </c>
      <c r="AV642" s="13" t="s">
        <v>87</v>
      </c>
      <c r="AW642" s="13" t="s">
        <v>40</v>
      </c>
      <c r="AX642" s="13" t="s">
        <v>78</v>
      </c>
      <c r="AY642" s="238" t="s">
        <v>270</v>
      </c>
    </row>
    <row r="643" spans="2:51" s="14" customFormat="1" ht="13.5">
      <c r="B643" s="239"/>
      <c r="C643" s="240"/>
      <c r="D643" s="219" t="s">
        <v>278</v>
      </c>
      <c r="E643" s="241" t="s">
        <v>76</v>
      </c>
      <c r="F643" s="242" t="s">
        <v>281</v>
      </c>
      <c r="G643" s="240"/>
      <c r="H643" s="243">
        <v>293.061</v>
      </c>
      <c r="I643" s="244"/>
      <c r="J643" s="240"/>
      <c r="K643" s="240"/>
      <c r="L643" s="245"/>
      <c r="M643" s="246"/>
      <c r="N643" s="247"/>
      <c r="O643" s="247"/>
      <c r="P643" s="247"/>
      <c r="Q643" s="247"/>
      <c r="R643" s="247"/>
      <c r="S643" s="247"/>
      <c r="T643" s="248"/>
      <c r="AT643" s="249" t="s">
        <v>278</v>
      </c>
      <c r="AU643" s="249" t="s">
        <v>87</v>
      </c>
      <c r="AV643" s="14" t="s">
        <v>276</v>
      </c>
      <c r="AW643" s="14" t="s">
        <v>40</v>
      </c>
      <c r="AX643" s="14" t="s">
        <v>85</v>
      </c>
      <c r="AY643" s="249" t="s">
        <v>270</v>
      </c>
    </row>
    <row r="644" spans="2:65" s="1" customFormat="1" ht="38.25" customHeight="1">
      <c r="B644" s="41"/>
      <c r="C644" s="205" t="s">
        <v>988</v>
      </c>
      <c r="D644" s="205" t="s">
        <v>272</v>
      </c>
      <c r="E644" s="206" t="s">
        <v>297</v>
      </c>
      <c r="F644" s="207" t="s">
        <v>298</v>
      </c>
      <c r="G644" s="208" t="s">
        <v>164</v>
      </c>
      <c r="H644" s="209">
        <v>293.061</v>
      </c>
      <c r="I644" s="210"/>
      <c r="J644" s="211">
        <f>ROUND(I644*H644,2)</f>
        <v>0</v>
      </c>
      <c r="K644" s="207" t="s">
        <v>275</v>
      </c>
      <c r="L644" s="61"/>
      <c r="M644" s="212" t="s">
        <v>76</v>
      </c>
      <c r="N644" s="213" t="s">
        <v>48</v>
      </c>
      <c r="O644" s="42"/>
      <c r="P644" s="214">
        <f>O644*H644</f>
        <v>0</v>
      </c>
      <c r="Q644" s="214">
        <v>0</v>
      </c>
      <c r="R644" s="214">
        <f>Q644*H644</f>
        <v>0</v>
      </c>
      <c r="S644" s="214">
        <v>0</v>
      </c>
      <c r="T644" s="215">
        <f>S644*H644</f>
        <v>0</v>
      </c>
      <c r="AR644" s="24" t="s">
        <v>276</v>
      </c>
      <c r="AT644" s="24" t="s">
        <v>272</v>
      </c>
      <c r="AU644" s="24" t="s">
        <v>87</v>
      </c>
      <c r="AY644" s="24" t="s">
        <v>270</v>
      </c>
      <c r="BE644" s="216">
        <f>IF(N644="základní",J644,0)</f>
        <v>0</v>
      </c>
      <c r="BF644" s="216">
        <f>IF(N644="snížená",J644,0)</f>
        <v>0</v>
      </c>
      <c r="BG644" s="216">
        <f>IF(N644="zákl. přenesená",J644,0)</f>
        <v>0</v>
      </c>
      <c r="BH644" s="216">
        <f>IF(N644="sníž. přenesená",J644,0)</f>
        <v>0</v>
      </c>
      <c r="BI644" s="216">
        <f>IF(N644="nulová",J644,0)</f>
        <v>0</v>
      </c>
      <c r="BJ644" s="24" t="s">
        <v>85</v>
      </c>
      <c r="BK644" s="216">
        <f>ROUND(I644*H644,2)</f>
        <v>0</v>
      </c>
      <c r="BL644" s="24" t="s">
        <v>276</v>
      </c>
      <c r="BM644" s="24" t="s">
        <v>989</v>
      </c>
    </row>
    <row r="645" spans="2:51" s="13" customFormat="1" ht="13.5">
      <c r="B645" s="228"/>
      <c r="C645" s="229"/>
      <c r="D645" s="219" t="s">
        <v>278</v>
      </c>
      <c r="E645" s="230" t="s">
        <v>76</v>
      </c>
      <c r="F645" s="231" t="s">
        <v>985</v>
      </c>
      <c r="G645" s="229"/>
      <c r="H645" s="232">
        <v>293.061</v>
      </c>
      <c r="I645" s="233"/>
      <c r="J645" s="229"/>
      <c r="K645" s="229"/>
      <c r="L645" s="234"/>
      <c r="M645" s="235"/>
      <c r="N645" s="236"/>
      <c r="O645" s="236"/>
      <c r="P645" s="236"/>
      <c r="Q645" s="236"/>
      <c r="R645" s="236"/>
      <c r="S645" s="236"/>
      <c r="T645" s="237"/>
      <c r="AT645" s="238" t="s">
        <v>278</v>
      </c>
      <c r="AU645" s="238" t="s">
        <v>87</v>
      </c>
      <c r="AV645" s="13" t="s">
        <v>87</v>
      </c>
      <c r="AW645" s="13" t="s">
        <v>40</v>
      </c>
      <c r="AX645" s="13" t="s">
        <v>78</v>
      </c>
      <c r="AY645" s="238" t="s">
        <v>270</v>
      </c>
    </row>
    <row r="646" spans="2:51" s="14" customFormat="1" ht="13.5">
      <c r="B646" s="239"/>
      <c r="C646" s="240"/>
      <c r="D646" s="219" t="s">
        <v>278</v>
      </c>
      <c r="E646" s="241" t="s">
        <v>76</v>
      </c>
      <c r="F646" s="242" t="s">
        <v>281</v>
      </c>
      <c r="G646" s="240"/>
      <c r="H646" s="243">
        <v>293.061</v>
      </c>
      <c r="I646" s="244"/>
      <c r="J646" s="240"/>
      <c r="K646" s="240"/>
      <c r="L646" s="245"/>
      <c r="M646" s="246"/>
      <c r="N646" s="247"/>
      <c r="O646" s="247"/>
      <c r="P646" s="247"/>
      <c r="Q646" s="247"/>
      <c r="R646" s="247"/>
      <c r="S646" s="247"/>
      <c r="T646" s="248"/>
      <c r="AT646" s="249" t="s">
        <v>278</v>
      </c>
      <c r="AU646" s="249" t="s">
        <v>87</v>
      </c>
      <c r="AV646" s="14" t="s">
        <v>276</v>
      </c>
      <c r="AW646" s="14" t="s">
        <v>40</v>
      </c>
      <c r="AX646" s="14" t="s">
        <v>85</v>
      </c>
      <c r="AY646" s="249" t="s">
        <v>270</v>
      </c>
    </row>
    <row r="647" spans="2:65" s="1" customFormat="1" ht="16.5" customHeight="1">
      <c r="B647" s="41"/>
      <c r="C647" s="205" t="s">
        <v>990</v>
      </c>
      <c r="D647" s="205" t="s">
        <v>272</v>
      </c>
      <c r="E647" s="206" t="s">
        <v>310</v>
      </c>
      <c r="F647" s="207" t="s">
        <v>311</v>
      </c>
      <c r="G647" s="208" t="s">
        <v>164</v>
      </c>
      <c r="H647" s="209">
        <v>293.061</v>
      </c>
      <c r="I647" s="210"/>
      <c r="J647" s="211">
        <f>ROUND(I647*H647,2)</f>
        <v>0</v>
      </c>
      <c r="K647" s="207" t="s">
        <v>275</v>
      </c>
      <c r="L647" s="61"/>
      <c r="M647" s="212" t="s">
        <v>76</v>
      </c>
      <c r="N647" s="213" t="s">
        <v>48</v>
      </c>
      <c r="O647" s="42"/>
      <c r="P647" s="214">
        <f>O647*H647</f>
        <v>0</v>
      </c>
      <c r="Q647" s="214">
        <v>0</v>
      </c>
      <c r="R647" s="214">
        <f>Q647*H647</f>
        <v>0</v>
      </c>
      <c r="S647" s="214">
        <v>0</v>
      </c>
      <c r="T647" s="215">
        <f>S647*H647</f>
        <v>0</v>
      </c>
      <c r="AR647" s="24" t="s">
        <v>276</v>
      </c>
      <c r="AT647" s="24" t="s">
        <v>272</v>
      </c>
      <c r="AU647" s="24" t="s">
        <v>87</v>
      </c>
      <c r="AY647" s="24" t="s">
        <v>270</v>
      </c>
      <c r="BE647" s="216">
        <f>IF(N647="základní",J647,0)</f>
        <v>0</v>
      </c>
      <c r="BF647" s="216">
        <f>IF(N647="snížená",J647,0)</f>
        <v>0</v>
      </c>
      <c r="BG647" s="216">
        <f>IF(N647="zákl. přenesená",J647,0)</f>
        <v>0</v>
      </c>
      <c r="BH647" s="216">
        <f>IF(N647="sníž. přenesená",J647,0)</f>
        <v>0</v>
      </c>
      <c r="BI647" s="216">
        <f>IF(N647="nulová",J647,0)</f>
        <v>0</v>
      </c>
      <c r="BJ647" s="24" t="s">
        <v>85</v>
      </c>
      <c r="BK647" s="216">
        <f>ROUND(I647*H647,2)</f>
        <v>0</v>
      </c>
      <c r="BL647" s="24" t="s">
        <v>276</v>
      </c>
      <c r="BM647" s="24" t="s">
        <v>991</v>
      </c>
    </row>
    <row r="648" spans="2:51" s="13" customFormat="1" ht="13.5">
      <c r="B648" s="228"/>
      <c r="C648" s="229"/>
      <c r="D648" s="219" t="s">
        <v>278</v>
      </c>
      <c r="E648" s="230" t="s">
        <v>76</v>
      </c>
      <c r="F648" s="231" t="s">
        <v>985</v>
      </c>
      <c r="G648" s="229"/>
      <c r="H648" s="232">
        <v>293.061</v>
      </c>
      <c r="I648" s="233"/>
      <c r="J648" s="229"/>
      <c r="K648" s="229"/>
      <c r="L648" s="234"/>
      <c r="M648" s="235"/>
      <c r="N648" s="236"/>
      <c r="O648" s="236"/>
      <c r="P648" s="236"/>
      <c r="Q648" s="236"/>
      <c r="R648" s="236"/>
      <c r="S648" s="236"/>
      <c r="T648" s="237"/>
      <c r="AT648" s="238" t="s">
        <v>278</v>
      </c>
      <c r="AU648" s="238" t="s">
        <v>87</v>
      </c>
      <c r="AV648" s="13" t="s">
        <v>87</v>
      </c>
      <c r="AW648" s="13" t="s">
        <v>40</v>
      </c>
      <c r="AX648" s="13" t="s">
        <v>78</v>
      </c>
      <c r="AY648" s="238" t="s">
        <v>270</v>
      </c>
    </row>
    <row r="649" spans="2:51" s="14" customFormat="1" ht="13.5">
      <c r="B649" s="239"/>
      <c r="C649" s="240"/>
      <c r="D649" s="219" t="s">
        <v>278</v>
      </c>
      <c r="E649" s="241" t="s">
        <v>76</v>
      </c>
      <c r="F649" s="242" t="s">
        <v>281</v>
      </c>
      <c r="G649" s="240"/>
      <c r="H649" s="243">
        <v>293.061</v>
      </c>
      <c r="I649" s="244"/>
      <c r="J649" s="240"/>
      <c r="K649" s="240"/>
      <c r="L649" s="245"/>
      <c r="M649" s="246"/>
      <c r="N649" s="247"/>
      <c r="O649" s="247"/>
      <c r="P649" s="247"/>
      <c r="Q649" s="247"/>
      <c r="R649" s="247"/>
      <c r="S649" s="247"/>
      <c r="T649" s="248"/>
      <c r="AT649" s="249" t="s">
        <v>278</v>
      </c>
      <c r="AU649" s="249" t="s">
        <v>87</v>
      </c>
      <c r="AV649" s="14" t="s">
        <v>276</v>
      </c>
      <c r="AW649" s="14" t="s">
        <v>40</v>
      </c>
      <c r="AX649" s="14" t="s">
        <v>85</v>
      </c>
      <c r="AY649" s="249" t="s">
        <v>270</v>
      </c>
    </row>
    <row r="650" spans="2:65" s="1" customFormat="1" ht="16.5" customHeight="1">
      <c r="B650" s="41"/>
      <c r="C650" s="205" t="s">
        <v>992</v>
      </c>
      <c r="D650" s="205" t="s">
        <v>272</v>
      </c>
      <c r="E650" s="206" t="s">
        <v>315</v>
      </c>
      <c r="F650" s="207" t="s">
        <v>316</v>
      </c>
      <c r="G650" s="208" t="s">
        <v>317</v>
      </c>
      <c r="H650" s="209">
        <v>527.51</v>
      </c>
      <c r="I650" s="210"/>
      <c r="J650" s="211">
        <f>ROUND(I650*H650,2)</f>
        <v>0</v>
      </c>
      <c r="K650" s="207" t="s">
        <v>275</v>
      </c>
      <c r="L650" s="61"/>
      <c r="M650" s="212" t="s">
        <v>76</v>
      </c>
      <c r="N650" s="213" t="s">
        <v>48</v>
      </c>
      <c r="O650" s="42"/>
      <c r="P650" s="214">
        <f>O650*H650</f>
        <v>0</v>
      </c>
      <c r="Q650" s="214">
        <v>0</v>
      </c>
      <c r="R650" s="214">
        <f>Q650*H650</f>
        <v>0</v>
      </c>
      <c r="S650" s="214">
        <v>0</v>
      </c>
      <c r="T650" s="215">
        <f>S650*H650</f>
        <v>0</v>
      </c>
      <c r="AR650" s="24" t="s">
        <v>276</v>
      </c>
      <c r="AT650" s="24" t="s">
        <v>272</v>
      </c>
      <c r="AU650" s="24" t="s">
        <v>87</v>
      </c>
      <c r="AY650" s="24" t="s">
        <v>270</v>
      </c>
      <c r="BE650" s="216">
        <f>IF(N650="základní",J650,0)</f>
        <v>0</v>
      </c>
      <c r="BF650" s="216">
        <f>IF(N650="snížená",J650,0)</f>
        <v>0</v>
      </c>
      <c r="BG650" s="216">
        <f>IF(N650="zákl. přenesená",J650,0)</f>
        <v>0</v>
      </c>
      <c r="BH650" s="216">
        <f>IF(N650="sníž. přenesená",J650,0)</f>
        <v>0</v>
      </c>
      <c r="BI650" s="216">
        <f>IF(N650="nulová",J650,0)</f>
        <v>0</v>
      </c>
      <c r="BJ650" s="24" t="s">
        <v>85</v>
      </c>
      <c r="BK650" s="216">
        <f>ROUND(I650*H650,2)</f>
        <v>0</v>
      </c>
      <c r="BL650" s="24" t="s">
        <v>276</v>
      </c>
      <c r="BM650" s="24" t="s">
        <v>993</v>
      </c>
    </row>
    <row r="651" spans="2:51" s="13" customFormat="1" ht="13.5">
      <c r="B651" s="228"/>
      <c r="C651" s="229"/>
      <c r="D651" s="219" t="s">
        <v>278</v>
      </c>
      <c r="E651" s="230" t="s">
        <v>76</v>
      </c>
      <c r="F651" s="231" t="s">
        <v>994</v>
      </c>
      <c r="G651" s="229"/>
      <c r="H651" s="232">
        <v>527.51</v>
      </c>
      <c r="I651" s="233"/>
      <c r="J651" s="229"/>
      <c r="K651" s="229"/>
      <c r="L651" s="234"/>
      <c r="M651" s="235"/>
      <c r="N651" s="236"/>
      <c r="O651" s="236"/>
      <c r="P651" s="236"/>
      <c r="Q651" s="236"/>
      <c r="R651" s="236"/>
      <c r="S651" s="236"/>
      <c r="T651" s="237"/>
      <c r="AT651" s="238" t="s">
        <v>278</v>
      </c>
      <c r="AU651" s="238" t="s">
        <v>87</v>
      </c>
      <c r="AV651" s="13" t="s">
        <v>87</v>
      </c>
      <c r="AW651" s="13" t="s">
        <v>40</v>
      </c>
      <c r="AX651" s="13" t="s">
        <v>78</v>
      </c>
      <c r="AY651" s="238" t="s">
        <v>270</v>
      </c>
    </row>
    <row r="652" spans="2:51" s="14" customFormat="1" ht="13.5">
      <c r="B652" s="239"/>
      <c r="C652" s="240"/>
      <c r="D652" s="219" t="s">
        <v>278</v>
      </c>
      <c r="E652" s="241" t="s">
        <v>76</v>
      </c>
      <c r="F652" s="242" t="s">
        <v>281</v>
      </c>
      <c r="G652" s="240"/>
      <c r="H652" s="243">
        <v>527.51</v>
      </c>
      <c r="I652" s="244"/>
      <c r="J652" s="240"/>
      <c r="K652" s="240"/>
      <c r="L652" s="245"/>
      <c r="M652" s="246"/>
      <c r="N652" s="247"/>
      <c r="O652" s="247"/>
      <c r="P652" s="247"/>
      <c r="Q652" s="247"/>
      <c r="R652" s="247"/>
      <c r="S652" s="247"/>
      <c r="T652" s="248"/>
      <c r="AT652" s="249" t="s">
        <v>278</v>
      </c>
      <c r="AU652" s="249" t="s">
        <v>87</v>
      </c>
      <c r="AV652" s="14" t="s">
        <v>276</v>
      </c>
      <c r="AW652" s="14" t="s">
        <v>40</v>
      </c>
      <c r="AX652" s="14" t="s">
        <v>85</v>
      </c>
      <c r="AY652" s="249" t="s">
        <v>270</v>
      </c>
    </row>
    <row r="653" spans="2:65" s="1" customFormat="1" ht="25.5" customHeight="1">
      <c r="B653" s="41"/>
      <c r="C653" s="205" t="s">
        <v>995</v>
      </c>
      <c r="D653" s="205" t="s">
        <v>272</v>
      </c>
      <c r="E653" s="206" t="s">
        <v>996</v>
      </c>
      <c r="F653" s="207" t="s">
        <v>997</v>
      </c>
      <c r="G653" s="208" t="s">
        <v>113</v>
      </c>
      <c r="H653" s="209">
        <v>976.87</v>
      </c>
      <c r="I653" s="210"/>
      <c r="J653" s="211">
        <f>ROUND(I653*H653,2)</f>
        <v>0</v>
      </c>
      <c r="K653" s="207" t="s">
        <v>275</v>
      </c>
      <c r="L653" s="61"/>
      <c r="M653" s="212" t="s">
        <v>76</v>
      </c>
      <c r="N653" s="213" t="s">
        <v>48</v>
      </c>
      <c r="O653" s="42"/>
      <c r="P653" s="214">
        <f>O653*H653</f>
        <v>0</v>
      </c>
      <c r="Q653" s="214">
        <v>0</v>
      </c>
      <c r="R653" s="214">
        <f>Q653*H653</f>
        <v>0</v>
      </c>
      <c r="S653" s="214">
        <v>0</v>
      </c>
      <c r="T653" s="215">
        <f>S653*H653</f>
        <v>0</v>
      </c>
      <c r="AR653" s="24" t="s">
        <v>276</v>
      </c>
      <c r="AT653" s="24" t="s">
        <v>272</v>
      </c>
      <c r="AU653" s="24" t="s">
        <v>87</v>
      </c>
      <c r="AY653" s="24" t="s">
        <v>270</v>
      </c>
      <c r="BE653" s="216">
        <f>IF(N653="základní",J653,0)</f>
        <v>0</v>
      </c>
      <c r="BF653" s="216">
        <f>IF(N653="snížená",J653,0)</f>
        <v>0</v>
      </c>
      <c r="BG653" s="216">
        <f>IF(N653="zákl. přenesená",J653,0)</f>
        <v>0</v>
      </c>
      <c r="BH653" s="216">
        <f>IF(N653="sníž. přenesená",J653,0)</f>
        <v>0</v>
      </c>
      <c r="BI653" s="216">
        <f>IF(N653="nulová",J653,0)</f>
        <v>0</v>
      </c>
      <c r="BJ653" s="24" t="s">
        <v>85</v>
      </c>
      <c r="BK653" s="216">
        <f>ROUND(I653*H653,2)</f>
        <v>0</v>
      </c>
      <c r="BL653" s="24" t="s">
        <v>276</v>
      </c>
      <c r="BM653" s="24" t="s">
        <v>998</v>
      </c>
    </row>
    <row r="654" spans="2:47" s="1" customFormat="1" ht="81">
      <c r="B654" s="41"/>
      <c r="C654" s="63"/>
      <c r="D654" s="219" t="s">
        <v>416</v>
      </c>
      <c r="E654" s="63"/>
      <c r="F654" s="260" t="s">
        <v>999</v>
      </c>
      <c r="G654" s="63"/>
      <c r="H654" s="63"/>
      <c r="I654" s="174"/>
      <c r="J654" s="63"/>
      <c r="K654" s="63"/>
      <c r="L654" s="61"/>
      <c r="M654" s="261"/>
      <c r="N654" s="42"/>
      <c r="O654" s="42"/>
      <c r="P654" s="42"/>
      <c r="Q654" s="42"/>
      <c r="R654" s="42"/>
      <c r="S654" s="42"/>
      <c r="T654" s="78"/>
      <c r="AT654" s="24" t="s">
        <v>416</v>
      </c>
      <c r="AU654" s="24" t="s">
        <v>87</v>
      </c>
    </row>
    <row r="655" spans="2:51" s="13" customFormat="1" ht="13.5">
      <c r="B655" s="228"/>
      <c r="C655" s="229"/>
      <c r="D655" s="219" t="s">
        <v>278</v>
      </c>
      <c r="E655" s="230" t="s">
        <v>197</v>
      </c>
      <c r="F655" s="231" t="s">
        <v>1000</v>
      </c>
      <c r="G655" s="229"/>
      <c r="H655" s="232">
        <v>976.87</v>
      </c>
      <c r="I655" s="233"/>
      <c r="J655" s="229"/>
      <c r="K655" s="229"/>
      <c r="L655" s="234"/>
      <c r="M655" s="235"/>
      <c r="N655" s="236"/>
      <c r="O655" s="236"/>
      <c r="P655" s="236"/>
      <c r="Q655" s="236"/>
      <c r="R655" s="236"/>
      <c r="S655" s="236"/>
      <c r="T655" s="237"/>
      <c r="AT655" s="238" t="s">
        <v>278</v>
      </c>
      <c r="AU655" s="238" t="s">
        <v>87</v>
      </c>
      <c r="AV655" s="13" t="s">
        <v>87</v>
      </c>
      <c r="AW655" s="13" t="s">
        <v>40</v>
      </c>
      <c r="AX655" s="13" t="s">
        <v>78</v>
      </c>
      <c r="AY655" s="238" t="s">
        <v>270</v>
      </c>
    </row>
    <row r="656" spans="2:51" s="14" customFormat="1" ht="13.5">
      <c r="B656" s="239"/>
      <c r="C656" s="240"/>
      <c r="D656" s="219" t="s">
        <v>278</v>
      </c>
      <c r="E656" s="241" t="s">
        <v>76</v>
      </c>
      <c r="F656" s="242" t="s">
        <v>281</v>
      </c>
      <c r="G656" s="240"/>
      <c r="H656" s="243">
        <v>976.87</v>
      </c>
      <c r="I656" s="244"/>
      <c r="J656" s="240"/>
      <c r="K656" s="240"/>
      <c r="L656" s="245"/>
      <c r="M656" s="246"/>
      <c r="N656" s="247"/>
      <c r="O656" s="247"/>
      <c r="P656" s="247"/>
      <c r="Q656" s="247"/>
      <c r="R656" s="247"/>
      <c r="S656" s="247"/>
      <c r="T656" s="248"/>
      <c r="AT656" s="249" t="s">
        <v>278</v>
      </c>
      <c r="AU656" s="249" t="s">
        <v>87</v>
      </c>
      <c r="AV656" s="14" t="s">
        <v>276</v>
      </c>
      <c r="AW656" s="14" t="s">
        <v>40</v>
      </c>
      <c r="AX656" s="14" t="s">
        <v>85</v>
      </c>
      <c r="AY656" s="249" t="s">
        <v>270</v>
      </c>
    </row>
    <row r="657" spans="2:65" s="1" customFormat="1" ht="25.5" customHeight="1">
      <c r="B657" s="41"/>
      <c r="C657" s="205" t="s">
        <v>1001</v>
      </c>
      <c r="D657" s="205" t="s">
        <v>272</v>
      </c>
      <c r="E657" s="206" t="s">
        <v>595</v>
      </c>
      <c r="F657" s="207" t="s">
        <v>596</v>
      </c>
      <c r="G657" s="208" t="s">
        <v>113</v>
      </c>
      <c r="H657" s="209">
        <v>976.87</v>
      </c>
      <c r="I657" s="210"/>
      <c r="J657" s="211">
        <f>ROUND(I657*H657,2)</f>
        <v>0</v>
      </c>
      <c r="K657" s="207" t="s">
        <v>275</v>
      </c>
      <c r="L657" s="61"/>
      <c r="M657" s="212" t="s">
        <v>76</v>
      </c>
      <c r="N657" s="213" t="s">
        <v>48</v>
      </c>
      <c r="O657" s="42"/>
      <c r="P657" s="214">
        <f>O657*H657</f>
        <v>0</v>
      </c>
      <c r="Q657" s="214">
        <v>0</v>
      </c>
      <c r="R657" s="214">
        <f>Q657*H657</f>
        <v>0</v>
      </c>
      <c r="S657" s="214">
        <v>0</v>
      </c>
      <c r="T657" s="215">
        <f>S657*H657</f>
        <v>0</v>
      </c>
      <c r="AR657" s="24" t="s">
        <v>276</v>
      </c>
      <c r="AT657" s="24" t="s">
        <v>272</v>
      </c>
      <c r="AU657" s="24" t="s">
        <v>87</v>
      </c>
      <c r="AY657" s="24" t="s">
        <v>270</v>
      </c>
      <c r="BE657" s="216">
        <f>IF(N657="základní",J657,0)</f>
        <v>0</v>
      </c>
      <c r="BF657" s="216">
        <f>IF(N657="snížená",J657,0)</f>
        <v>0</v>
      </c>
      <c r="BG657" s="216">
        <f>IF(N657="zákl. přenesená",J657,0)</f>
        <v>0</v>
      </c>
      <c r="BH657" s="216">
        <f>IF(N657="sníž. přenesená",J657,0)</f>
        <v>0</v>
      </c>
      <c r="BI657" s="216">
        <f>IF(N657="nulová",J657,0)</f>
        <v>0</v>
      </c>
      <c r="BJ657" s="24" t="s">
        <v>85</v>
      </c>
      <c r="BK657" s="216">
        <f>ROUND(I657*H657,2)</f>
        <v>0</v>
      </c>
      <c r="BL657" s="24" t="s">
        <v>276</v>
      </c>
      <c r="BM657" s="24" t="s">
        <v>1002</v>
      </c>
    </row>
    <row r="658" spans="2:51" s="13" customFormat="1" ht="13.5">
      <c r="B658" s="228"/>
      <c r="C658" s="229"/>
      <c r="D658" s="219" t="s">
        <v>278</v>
      </c>
      <c r="E658" s="230" t="s">
        <v>76</v>
      </c>
      <c r="F658" s="231" t="s">
        <v>1003</v>
      </c>
      <c r="G658" s="229"/>
      <c r="H658" s="232">
        <v>976.87</v>
      </c>
      <c r="I658" s="233"/>
      <c r="J658" s="229"/>
      <c r="K658" s="229"/>
      <c r="L658" s="234"/>
      <c r="M658" s="235"/>
      <c r="N658" s="236"/>
      <c r="O658" s="236"/>
      <c r="P658" s="236"/>
      <c r="Q658" s="236"/>
      <c r="R658" s="236"/>
      <c r="S658" s="236"/>
      <c r="T658" s="237"/>
      <c r="AT658" s="238" t="s">
        <v>278</v>
      </c>
      <c r="AU658" s="238" t="s">
        <v>87</v>
      </c>
      <c r="AV658" s="13" t="s">
        <v>87</v>
      </c>
      <c r="AW658" s="13" t="s">
        <v>40</v>
      </c>
      <c r="AX658" s="13" t="s">
        <v>78</v>
      </c>
      <c r="AY658" s="238" t="s">
        <v>270</v>
      </c>
    </row>
    <row r="659" spans="2:51" s="14" customFormat="1" ht="13.5">
      <c r="B659" s="239"/>
      <c r="C659" s="240"/>
      <c r="D659" s="219" t="s">
        <v>278</v>
      </c>
      <c r="E659" s="241" t="s">
        <v>76</v>
      </c>
      <c r="F659" s="242" t="s">
        <v>281</v>
      </c>
      <c r="G659" s="240"/>
      <c r="H659" s="243">
        <v>976.87</v>
      </c>
      <c r="I659" s="244"/>
      <c r="J659" s="240"/>
      <c r="K659" s="240"/>
      <c r="L659" s="245"/>
      <c r="M659" s="262"/>
      <c r="N659" s="263"/>
      <c r="O659" s="263"/>
      <c r="P659" s="263"/>
      <c r="Q659" s="263"/>
      <c r="R659" s="263"/>
      <c r="S659" s="263"/>
      <c r="T659" s="264"/>
      <c r="AT659" s="249" t="s">
        <v>278</v>
      </c>
      <c r="AU659" s="249" t="s">
        <v>87</v>
      </c>
      <c r="AV659" s="14" t="s">
        <v>276</v>
      </c>
      <c r="AW659" s="14" t="s">
        <v>40</v>
      </c>
      <c r="AX659" s="14" t="s">
        <v>85</v>
      </c>
      <c r="AY659" s="249" t="s">
        <v>270</v>
      </c>
    </row>
    <row r="660" spans="2:12" s="1" customFormat="1" ht="6.95" customHeight="1">
      <c r="B660" s="56"/>
      <c r="C660" s="57"/>
      <c r="D660" s="57"/>
      <c r="E660" s="57"/>
      <c r="F660" s="57"/>
      <c r="G660" s="57"/>
      <c r="H660" s="57"/>
      <c r="I660" s="150"/>
      <c r="J660" s="57"/>
      <c r="K660" s="57"/>
      <c r="L660" s="61"/>
    </row>
  </sheetData>
  <sheetProtection algorithmName="SHA-512" hashValue="BOp6vCPVTdCDkeJBCf5+OXrxi3UOhTtmR45QABWw7wLyT5fS1rf4ZIYGIA8PFWL0YKVIbzwKzi0i/lLj8WDq0Q==" saltValue="aC7wHiEQFxVCh5akHlZ3M8LJ6wKKjprzmAkVtLClivFHs7pBJ/VR3lOCyzVu/Z195Z3o4Gzb1GLt0zmg83RUsA==" spinCount="100000" sheet="1" objects="1" scenarios="1" formatColumns="0" formatRows="0" autoFilter="0"/>
  <autoFilter ref="C96:K659"/>
  <mergeCells count="13">
    <mergeCell ref="E89:H89"/>
    <mergeCell ref="G1:H1"/>
    <mergeCell ref="L2:V2"/>
    <mergeCell ref="E49:H49"/>
    <mergeCell ref="E51:H51"/>
    <mergeCell ref="J55:J56"/>
    <mergeCell ref="E85:H85"/>
    <mergeCell ref="E87:H8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5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106</v>
      </c>
      <c r="G1" s="396" t="s">
        <v>107</v>
      </c>
      <c r="H1" s="396"/>
      <c r="I1" s="124"/>
      <c r="J1" s="123" t="s">
        <v>108</v>
      </c>
      <c r="K1" s="122" t="s">
        <v>109</v>
      </c>
      <c r="L1" s="123" t="s">
        <v>110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56" ht="36.95" customHeight="1"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AT2" s="24" t="s">
        <v>99</v>
      </c>
      <c r="AZ2" s="125" t="s">
        <v>1004</v>
      </c>
      <c r="BA2" s="125" t="s">
        <v>1005</v>
      </c>
      <c r="BB2" s="125" t="s">
        <v>76</v>
      </c>
      <c r="BC2" s="125" t="s">
        <v>635</v>
      </c>
      <c r="BD2" s="125" t="s">
        <v>161</v>
      </c>
    </row>
    <row r="3" spans="2:56" ht="6.95" customHeight="1">
      <c r="B3" s="25"/>
      <c r="C3" s="26"/>
      <c r="D3" s="26"/>
      <c r="E3" s="26"/>
      <c r="F3" s="26"/>
      <c r="G3" s="26"/>
      <c r="H3" s="26"/>
      <c r="I3" s="126"/>
      <c r="J3" s="26"/>
      <c r="K3" s="27"/>
      <c r="AT3" s="24" t="s">
        <v>87</v>
      </c>
      <c r="AZ3" s="125" t="s">
        <v>1006</v>
      </c>
      <c r="BA3" s="125" t="s">
        <v>1007</v>
      </c>
      <c r="BB3" s="125" t="s">
        <v>76</v>
      </c>
      <c r="BC3" s="125" t="s">
        <v>1008</v>
      </c>
      <c r="BD3" s="125" t="s">
        <v>87</v>
      </c>
    </row>
    <row r="4" spans="2:56" ht="36.95" customHeight="1">
      <c r="B4" s="28"/>
      <c r="C4" s="29"/>
      <c r="D4" s="30" t="s">
        <v>118</v>
      </c>
      <c r="E4" s="29"/>
      <c r="F4" s="29"/>
      <c r="G4" s="29"/>
      <c r="H4" s="29"/>
      <c r="I4" s="127"/>
      <c r="J4" s="29"/>
      <c r="K4" s="31"/>
      <c r="M4" s="32" t="s">
        <v>12</v>
      </c>
      <c r="AT4" s="24" t="s">
        <v>6</v>
      </c>
      <c r="AZ4" s="125" t="s">
        <v>1009</v>
      </c>
      <c r="BA4" s="125" t="s">
        <v>1010</v>
      </c>
      <c r="BB4" s="125" t="s">
        <v>76</v>
      </c>
      <c r="BC4" s="125" t="s">
        <v>325</v>
      </c>
      <c r="BD4" s="125" t="s">
        <v>87</v>
      </c>
    </row>
    <row r="5" spans="2:56" ht="6.95" customHeight="1">
      <c r="B5" s="28"/>
      <c r="C5" s="29"/>
      <c r="D5" s="29"/>
      <c r="E5" s="29"/>
      <c r="F5" s="29"/>
      <c r="G5" s="29"/>
      <c r="H5" s="29"/>
      <c r="I5" s="127"/>
      <c r="J5" s="29"/>
      <c r="K5" s="31"/>
      <c r="AZ5" s="125" t="s">
        <v>1011</v>
      </c>
      <c r="BA5" s="125" t="s">
        <v>1012</v>
      </c>
      <c r="BB5" s="125" t="s">
        <v>76</v>
      </c>
      <c r="BC5" s="125" t="s">
        <v>669</v>
      </c>
      <c r="BD5" s="125" t="s">
        <v>87</v>
      </c>
    </row>
    <row r="6" spans="2:56" ht="13.5">
      <c r="B6" s="28"/>
      <c r="C6" s="29"/>
      <c r="D6" s="37" t="s">
        <v>18</v>
      </c>
      <c r="E6" s="29"/>
      <c r="F6" s="29"/>
      <c r="G6" s="29"/>
      <c r="H6" s="29"/>
      <c r="I6" s="127"/>
      <c r="J6" s="29"/>
      <c r="K6" s="31"/>
      <c r="AZ6" s="125" t="s">
        <v>1013</v>
      </c>
      <c r="BA6" s="125" t="s">
        <v>1013</v>
      </c>
      <c r="BB6" s="125" t="s">
        <v>317</v>
      </c>
      <c r="BC6" s="125" t="s">
        <v>1014</v>
      </c>
      <c r="BD6" s="125" t="s">
        <v>87</v>
      </c>
    </row>
    <row r="7" spans="2:11" ht="16.5" customHeight="1">
      <c r="B7" s="28"/>
      <c r="C7" s="29"/>
      <c r="D7" s="29"/>
      <c r="E7" s="388" t="str">
        <f>'Rekapitulace stavby'!K6</f>
        <v>Parkoviště v ul. Křižíkova, Sokolov</v>
      </c>
      <c r="F7" s="389"/>
      <c r="G7" s="389"/>
      <c r="H7" s="389"/>
      <c r="I7" s="127"/>
      <c r="J7" s="29"/>
      <c r="K7" s="31"/>
    </row>
    <row r="8" spans="2:11" ht="13.5">
      <c r="B8" s="28"/>
      <c r="C8" s="29"/>
      <c r="D8" s="37" t="s">
        <v>131</v>
      </c>
      <c r="E8" s="29"/>
      <c r="F8" s="29"/>
      <c r="G8" s="29"/>
      <c r="H8" s="29"/>
      <c r="I8" s="127"/>
      <c r="J8" s="29"/>
      <c r="K8" s="31"/>
    </row>
    <row r="9" spans="2:11" s="1" customFormat="1" ht="16.5" customHeight="1">
      <c r="B9" s="41"/>
      <c r="C9" s="42"/>
      <c r="D9" s="42"/>
      <c r="E9" s="388" t="s">
        <v>1015</v>
      </c>
      <c r="F9" s="390"/>
      <c r="G9" s="390"/>
      <c r="H9" s="390"/>
      <c r="I9" s="128"/>
      <c r="J9" s="42"/>
      <c r="K9" s="45"/>
    </row>
    <row r="10" spans="2:11" s="1" customFormat="1" ht="13.5">
      <c r="B10" s="41"/>
      <c r="C10" s="42"/>
      <c r="D10" s="37" t="s">
        <v>137</v>
      </c>
      <c r="E10" s="42"/>
      <c r="F10" s="42"/>
      <c r="G10" s="42"/>
      <c r="H10" s="42"/>
      <c r="I10" s="128"/>
      <c r="J10" s="42"/>
      <c r="K10" s="45"/>
    </row>
    <row r="11" spans="2:11" s="1" customFormat="1" ht="36.95" customHeight="1">
      <c r="B11" s="41"/>
      <c r="C11" s="42"/>
      <c r="D11" s="42"/>
      <c r="E11" s="391" t="s">
        <v>1016</v>
      </c>
      <c r="F11" s="390"/>
      <c r="G11" s="390"/>
      <c r="H11" s="390"/>
      <c r="I11" s="128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8"/>
      <c r="J12" s="42"/>
      <c r="K12" s="45"/>
    </row>
    <row r="13" spans="2:11" s="1" customFormat="1" ht="14.45" customHeight="1">
      <c r="B13" s="41"/>
      <c r="C13" s="42"/>
      <c r="D13" s="37" t="s">
        <v>20</v>
      </c>
      <c r="E13" s="42"/>
      <c r="F13" s="35" t="s">
        <v>96</v>
      </c>
      <c r="G13" s="42"/>
      <c r="H13" s="42"/>
      <c r="I13" s="129" t="s">
        <v>22</v>
      </c>
      <c r="J13" s="35" t="s">
        <v>1017</v>
      </c>
      <c r="K13" s="45"/>
    </row>
    <row r="14" spans="2:11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29" t="s">
        <v>26</v>
      </c>
      <c r="J14" s="130" t="str">
        <f>'Rekapitulace stavby'!AN8</f>
        <v>29.6.2017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8"/>
      <c r="J15" s="42"/>
      <c r="K15" s="45"/>
    </row>
    <row r="16" spans="2:11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29" t="s">
        <v>29</v>
      </c>
      <c r="J16" s="35" t="s">
        <v>30</v>
      </c>
      <c r="K16" s="45"/>
    </row>
    <row r="17" spans="2:11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29" t="s">
        <v>32</v>
      </c>
      <c r="J17" s="35" t="s">
        <v>33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8"/>
      <c r="J18" s="42"/>
      <c r="K18" s="45"/>
    </row>
    <row r="19" spans="2:11" s="1" customFormat="1" ht="14.45" customHeight="1">
      <c r="B19" s="41"/>
      <c r="C19" s="42"/>
      <c r="D19" s="37" t="s">
        <v>34</v>
      </c>
      <c r="E19" s="42"/>
      <c r="F19" s="42"/>
      <c r="G19" s="42"/>
      <c r="H19" s="42"/>
      <c r="I19" s="129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9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8"/>
      <c r="J21" s="42"/>
      <c r="K21" s="45"/>
    </row>
    <row r="22" spans="2:11" s="1" customFormat="1" ht="14.45" customHeight="1">
      <c r="B22" s="41"/>
      <c r="C22" s="42"/>
      <c r="D22" s="37" t="s">
        <v>36</v>
      </c>
      <c r="E22" s="42"/>
      <c r="F22" s="42"/>
      <c r="G22" s="42"/>
      <c r="H22" s="42"/>
      <c r="I22" s="129" t="s">
        <v>29</v>
      </c>
      <c r="J22" s="35" t="s">
        <v>1018</v>
      </c>
      <c r="K22" s="45"/>
    </row>
    <row r="23" spans="2:11" s="1" customFormat="1" ht="18" customHeight="1">
      <c r="B23" s="41"/>
      <c r="C23" s="42"/>
      <c r="D23" s="42"/>
      <c r="E23" s="35" t="s">
        <v>1019</v>
      </c>
      <c r="F23" s="42"/>
      <c r="G23" s="42"/>
      <c r="H23" s="42"/>
      <c r="I23" s="129" t="s">
        <v>32</v>
      </c>
      <c r="J23" s="35" t="s">
        <v>76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8"/>
      <c r="J24" s="42"/>
      <c r="K24" s="45"/>
    </row>
    <row r="25" spans="2:11" s="1" customFormat="1" ht="14.45" customHeight="1">
      <c r="B25" s="41"/>
      <c r="C25" s="42"/>
      <c r="D25" s="37" t="s">
        <v>41</v>
      </c>
      <c r="E25" s="42"/>
      <c r="F25" s="42"/>
      <c r="G25" s="42"/>
      <c r="H25" s="42"/>
      <c r="I25" s="128"/>
      <c r="J25" s="42"/>
      <c r="K25" s="45"/>
    </row>
    <row r="26" spans="2:11" s="7" customFormat="1" ht="16.5" customHeight="1">
      <c r="B26" s="131"/>
      <c r="C26" s="132"/>
      <c r="D26" s="132"/>
      <c r="E26" s="353" t="s">
        <v>76</v>
      </c>
      <c r="F26" s="353"/>
      <c r="G26" s="353"/>
      <c r="H26" s="353"/>
      <c r="I26" s="133"/>
      <c r="J26" s="132"/>
      <c r="K26" s="134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8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6"/>
      <c r="J28" s="85"/>
      <c r="K28" s="137"/>
    </row>
    <row r="29" spans="2:11" s="1" customFormat="1" ht="25.35" customHeight="1">
      <c r="B29" s="41"/>
      <c r="C29" s="42"/>
      <c r="D29" s="138" t="s">
        <v>43</v>
      </c>
      <c r="E29" s="42"/>
      <c r="F29" s="42"/>
      <c r="G29" s="42"/>
      <c r="H29" s="42"/>
      <c r="I29" s="128"/>
      <c r="J29" s="139">
        <f>ROUND(J87,2)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6"/>
      <c r="J30" s="85"/>
      <c r="K30" s="137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40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41">
        <f>ROUND(SUM(BE87:BE351),2)</f>
        <v>0</v>
      </c>
      <c r="G32" s="42"/>
      <c r="H32" s="42"/>
      <c r="I32" s="142">
        <v>0.21</v>
      </c>
      <c r="J32" s="141">
        <f>ROUND(ROUND((SUM(BE87:BE351)),2)*I32,2)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41">
        <f>ROUND(SUM(BF87:BF351),2)</f>
        <v>0</v>
      </c>
      <c r="G33" s="42"/>
      <c r="H33" s="42"/>
      <c r="I33" s="142">
        <v>0.15</v>
      </c>
      <c r="J33" s="141">
        <f>ROUND(ROUND((SUM(BF87:BF351)),2)*I33,2)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41">
        <f>ROUND(SUM(BG87:BG351),2)</f>
        <v>0</v>
      </c>
      <c r="G34" s="42"/>
      <c r="H34" s="42"/>
      <c r="I34" s="142">
        <v>0.21</v>
      </c>
      <c r="J34" s="141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51</v>
      </c>
      <c r="F35" s="141">
        <f>ROUND(SUM(BH87:BH351),2)</f>
        <v>0</v>
      </c>
      <c r="G35" s="42"/>
      <c r="H35" s="42"/>
      <c r="I35" s="142">
        <v>0.15</v>
      </c>
      <c r="J35" s="141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52</v>
      </c>
      <c r="F36" s="141">
        <f>ROUND(SUM(BI87:BI351),2)</f>
        <v>0</v>
      </c>
      <c r="G36" s="42"/>
      <c r="H36" s="42"/>
      <c r="I36" s="142">
        <v>0</v>
      </c>
      <c r="J36" s="141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8"/>
      <c r="J37" s="42"/>
      <c r="K37" s="45"/>
    </row>
    <row r="38" spans="2:11" s="1" customFormat="1" ht="25.35" customHeight="1">
      <c r="B38" s="41"/>
      <c r="C38" s="143"/>
      <c r="D38" s="144" t="s">
        <v>53</v>
      </c>
      <c r="E38" s="79"/>
      <c r="F38" s="79"/>
      <c r="G38" s="145" t="s">
        <v>54</v>
      </c>
      <c r="H38" s="146" t="s">
        <v>55</v>
      </c>
      <c r="I38" s="147"/>
      <c r="J38" s="148">
        <f>SUM(J29:J36)</f>
        <v>0</v>
      </c>
      <c r="K38" s="149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50"/>
      <c r="J39" s="57"/>
      <c r="K39" s="58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1"/>
      <c r="C44" s="30" t="s">
        <v>220</v>
      </c>
      <c r="D44" s="42"/>
      <c r="E44" s="42"/>
      <c r="F44" s="42"/>
      <c r="G44" s="42"/>
      <c r="H44" s="42"/>
      <c r="I44" s="128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8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8"/>
      <c r="J46" s="42"/>
      <c r="K46" s="45"/>
    </row>
    <row r="47" spans="2:11" s="1" customFormat="1" ht="16.5" customHeight="1">
      <c r="B47" s="41"/>
      <c r="C47" s="42"/>
      <c r="D47" s="42"/>
      <c r="E47" s="388" t="str">
        <f>E7</f>
        <v>Parkoviště v ul. Křižíkova, Sokolov</v>
      </c>
      <c r="F47" s="389"/>
      <c r="G47" s="389"/>
      <c r="H47" s="389"/>
      <c r="I47" s="128"/>
      <c r="J47" s="42"/>
      <c r="K47" s="45"/>
    </row>
    <row r="48" spans="2:11" ht="13.5">
      <c r="B48" s="28"/>
      <c r="C48" s="37" t="s">
        <v>131</v>
      </c>
      <c r="D48" s="29"/>
      <c r="E48" s="29"/>
      <c r="F48" s="29"/>
      <c r="G48" s="29"/>
      <c r="H48" s="29"/>
      <c r="I48" s="127"/>
      <c r="J48" s="29"/>
      <c r="K48" s="31"/>
    </row>
    <row r="49" spans="2:11" s="1" customFormat="1" ht="16.5" customHeight="1">
      <c r="B49" s="41"/>
      <c r="C49" s="42"/>
      <c r="D49" s="42"/>
      <c r="E49" s="388" t="s">
        <v>1015</v>
      </c>
      <c r="F49" s="390"/>
      <c r="G49" s="390"/>
      <c r="H49" s="390"/>
      <c r="I49" s="128"/>
      <c r="J49" s="42"/>
      <c r="K49" s="45"/>
    </row>
    <row r="50" spans="2:11" s="1" customFormat="1" ht="14.45" customHeight="1">
      <c r="B50" s="41"/>
      <c r="C50" s="37" t="s">
        <v>137</v>
      </c>
      <c r="D50" s="42"/>
      <c r="E50" s="42"/>
      <c r="F50" s="42"/>
      <c r="G50" s="42"/>
      <c r="H50" s="42"/>
      <c r="I50" s="128"/>
      <c r="J50" s="42"/>
      <c r="K50" s="45"/>
    </row>
    <row r="51" spans="2:11" s="1" customFormat="1" ht="17.25" customHeight="1">
      <c r="B51" s="41"/>
      <c r="C51" s="42"/>
      <c r="D51" s="42"/>
      <c r="E51" s="391" t="str">
        <f>E11</f>
        <v>2016-41-421,431-SP - SO 421,431 - Soupis prací -  Přípojka NN pro posuvnou bránu a veřejné osvětlení</v>
      </c>
      <c r="F51" s="390"/>
      <c r="G51" s="390"/>
      <c r="H51" s="390"/>
      <c r="I51" s="128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8"/>
      <c r="J52" s="42"/>
      <c r="K52" s="45"/>
    </row>
    <row r="53" spans="2:11" s="1" customFormat="1" ht="18" customHeight="1">
      <c r="B53" s="41"/>
      <c r="C53" s="37" t="s">
        <v>24</v>
      </c>
      <c r="D53" s="42"/>
      <c r="E53" s="42"/>
      <c r="F53" s="35" t="str">
        <f>F14</f>
        <v>ul. Křižíkova a areál 8. ZŠ v Sokolově, KK</v>
      </c>
      <c r="G53" s="42"/>
      <c r="H53" s="42"/>
      <c r="I53" s="129" t="s">
        <v>26</v>
      </c>
      <c r="J53" s="130" t="str">
        <f>IF(J14="","",J14)</f>
        <v>29.6.2017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8"/>
      <c r="J54" s="42"/>
      <c r="K54" s="45"/>
    </row>
    <row r="55" spans="2:11" s="1" customFormat="1" ht="13.5">
      <c r="B55" s="41"/>
      <c r="C55" s="37" t="s">
        <v>28</v>
      </c>
      <c r="D55" s="42"/>
      <c r="E55" s="42"/>
      <c r="F55" s="35" t="str">
        <f>E17</f>
        <v>Město Sokolov</v>
      </c>
      <c r="G55" s="42"/>
      <c r="H55" s="42"/>
      <c r="I55" s="129" t="s">
        <v>36</v>
      </c>
      <c r="J55" s="353" t="str">
        <f>E23</f>
        <v>Ing. Jiří Stehlík</v>
      </c>
      <c r="K55" s="45"/>
    </row>
    <row r="56" spans="2:11" s="1" customFormat="1" ht="14.45" customHeight="1">
      <c r="B56" s="41"/>
      <c r="C56" s="37" t="s">
        <v>34</v>
      </c>
      <c r="D56" s="42"/>
      <c r="E56" s="42"/>
      <c r="F56" s="35" t="str">
        <f>IF(E20="","",E20)</f>
        <v/>
      </c>
      <c r="G56" s="42"/>
      <c r="H56" s="42"/>
      <c r="I56" s="128"/>
      <c r="J56" s="39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8"/>
      <c r="J57" s="42"/>
      <c r="K57" s="45"/>
    </row>
    <row r="58" spans="2:11" s="1" customFormat="1" ht="29.25" customHeight="1">
      <c r="B58" s="41"/>
      <c r="C58" s="155" t="s">
        <v>235</v>
      </c>
      <c r="D58" s="143"/>
      <c r="E58" s="143"/>
      <c r="F58" s="143"/>
      <c r="G58" s="143"/>
      <c r="H58" s="143"/>
      <c r="I58" s="156"/>
      <c r="J58" s="157" t="s">
        <v>236</v>
      </c>
      <c r="K58" s="158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8"/>
      <c r="J59" s="42"/>
      <c r="K59" s="45"/>
    </row>
    <row r="60" spans="2:47" s="1" customFormat="1" ht="29.25" customHeight="1">
      <c r="B60" s="41"/>
      <c r="C60" s="159" t="s">
        <v>237</v>
      </c>
      <c r="D60" s="42"/>
      <c r="E60" s="42"/>
      <c r="F60" s="42"/>
      <c r="G60" s="42"/>
      <c r="H60" s="42"/>
      <c r="I60" s="128"/>
      <c r="J60" s="139">
        <f>J87</f>
        <v>0</v>
      </c>
      <c r="K60" s="45"/>
      <c r="AU60" s="24" t="s">
        <v>238</v>
      </c>
    </row>
    <row r="61" spans="2:11" s="8" customFormat="1" ht="24.95" customHeight="1">
      <c r="B61" s="160"/>
      <c r="C61" s="161"/>
      <c r="D61" s="162" t="s">
        <v>1020</v>
      </c>
      <c r="E61" s="163"/>
      <c r="F61" s="163"/>
      <c r="G61" s="163"/>
      <c r="H61" s="163"/>
      <c r="I61" s="164"/>
      <c r="J61" s="165">
        <f>J88</f>
        <v>0</v>
      </c>
      <c r="K61" s="166"/>
    </row>
    <row r="62" spans="2:11" s="9" customFormat="1" ht="19.9" customHeight="1">
      <c r="B62" s="167"/>
      <c r="C62" s="168"/>
      <c r="D62" s="169" t="s">
        <v>1021</v>
      </c>
      <c r="E62" s="170"/>
      <c r="F62" s="170"/>
      <c r="G62" s="170"/>
      <c r="H62" s="170"/>
      <c r="I62" s="171"/>
      <c r="J62" s="172">
        <f>J89</f>
        <v>0</v>
      </c>
      <c r="K62" s="173"/>
    </row>
    <row r="63" spans="2:11" s="9" customFormat="1" ht="14.85" customHeight="1">
      <c r="B63" s="167"/>
      <c r="C63" s="168"/>
      <c r="D63" s="169" t="s">
        <v>1022</v>
      </c>
      <c r="E63" s="170"/>
      <c r="F63" s="170"/>
      <c r="G63" s="170"/>
      <c r="H63" s="170"/>
      <c r="I63" s="171"/>
      <c r="J63" s="172">
        <f>J90</f>
        <v>0</v>
      </c>
      <c r="K63" s="173"/>
    </row>
    <row r="64" spans="2:11" s="9" customFormat="1" ht="14.85" customHeight="1">
      <c r="B64" s="167"/>
      <c r="C64" s="168"/>
      <c r="D64" s="169" t="s">
        <v>1023</v>
      </c>
      <c r="E64" s="170"/>
      <c r="F64" s="170"/>
      <c r="G64" s="170"/>
      <c r="H64" s="170"/>
      <c r="I64" s="171"/>
      <c r="J64" s="172">
        <f>J260</f>
        <v>0</v>
      </c>
      <c r="K64" s="173"/>
    </row>
    <row r="65" spans="2:11" s="9" customFormat="1" ht="14.85" customHeight="1">
      <c r="B65" s="167"/>
      <c r="C65" s="168"/>
      <c r="D65" s="169" t="s">
        <v>1024</v>
      </c>
      <c r="E65" s="170"/>
      <c r="F65" s="170"/>
      <c r="G65" s="170"/>
      <c r="H65" s="170"/>
      <c r="I65" s="171"/>
      <c r="J65" s="172">
        <f>J330</f>
        <v>0</v>
      </c>
      <c r="K65" s="173"/>
    </row>
    <row r="66" spans="2:11" s="1" customFormat="1" ht="21.75" customHeight="1">
      <c r="B66" s="41"/>
      <c r="C66" s="42"/>
      <c r="D66" s="42"/>
      <c r="E66" s="42"/>
      <c r="F66" s="42"/>
      <c r="G66" s="42"/>
      <c r="H66" s="42"/>
      <c r="I66" s="128"/>
      <c r="J66" s="42"/>
      <c r="K66" s="45"/>
    </row>
    <row r="67" spans="2:11" s="1" customFormat="1" ht="6.95" customHeight="1">
      <c r="B67" s="56"/>
      <c r="C67" s="57"/>
      <c r="D67" s="57"/>
      <c r="E67" s="57"/>
      <c r="F67" s="57"/>
      <c r="G67" s="57"/>
      <c r="H67" s="57"/>
      <c r="I67" s="150"/>
      <c r="J67" s="57"/>
      <c r="K67" s="58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53"/>
      <c r="J71" s="60"/>
      <c r="K71" s="60"/>
      <c r="L71" s="61"/>
    </row>
    <row r="72" spans="2:12" s="1" customFormat="1" ht="36.95" customHeight="1">
      <c r="B72" s="41"/>
      <c r="C72" s="62" t="s">
        <v>254</v>
      </c>
      <c r="D72" s="63"/>
      <c r="E72" s="63"/>
      <c r="F72" s="63"/>
      <c r="G72" s="63"/>
      <c r="H72" s="63"/>
      <c r="I72" s="174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74"/>
      <c r="J73" s="63"/>
      <c r="K73" s="63"/>
      <c r="L73" s="61"/>
    </row>
    <row r="74" spans="2:12" s="1" customFormat="1" ht="14.45" customHeight="1">
      <c r="B74" s="41"/>
      <c r="C74" s="65" t="s">
        <v>18</v>
      </c>
      <c r="D74" s="63"/>
      <c r="E74" s="63"/>
      <c r="F74" s="63"/>
      <c r="G74" s="63"/>
      <c r="H74" s="63"/>
      <c r="I74" s="174"/>
      <c r="J74" s="63"/>
      <c r="K74" s="63"/>
      <c r="L74" s="61"/>
    </row>
    <row r="75" spans="2:12" s="1" customFormat="1" ht="16.5" customHeight="1">
      <c r="B75" s="41"/>
      <c r="C75" s="63"/>
      <c r="D75" s="63"/>
      <c r="E75" s="393" t="str">
        <f>E7</f>
        <v>Parkoviště v ul. Křižíkova, Sokolov</v>
      </c>
      <c r="F75" s="394"/>
      <c r="G75" s="394"/>
      <c r="H75" s="394"/>
      <c r="I75" s="174"/>
      <c r="J75" s="63"/>
      <c r="K75" s="63"/>
      <c r="L75" s="61"/>
    </row>
    <row r="76" spans="2:12" ht="13.5">
      <c r="B76" s="28"/>
      <c r="C76" s="65" t="s">
        <v>131</v>
      </c>
      <c r="D76" s="175"/>
      <c r="E76" s="175"/>
      <c r="F76" s="175"/>
      <c r="G76" s="175"/>
      <c r="H76" s="175"/>
      <c r="J76" s="175"/>
      <c r="K76" s="175"/>
      <c r="L76" s="176"/>
    </row>
    <row r="77" spans="2:12" s="1" customFormat="1" ht="16.5" customHeight="1">
      <c r="B77" s="41"/>
      <c r="C77" s="63"/>
      <c r="D77" s="63"/>
      <c r="E77" s="393" t="s">
        <v>1015</v>
      </c>
      <c r="F77" s="395"/>
      <c r="G77" s="395"/>
      <c r="H77" s="395"/>
      <c r="I77" s="174"/>
      <c r="J77" s="63"/>
      <c r="K77" s="63"/>
      <c r="L77" s="61"/>
    </row>
    <row r="78" spans="2:12" s="1" customFormat="1" ht="14.45" customHeight="1">
      <c r="B78" s="41"/>
      <c r="C78" s="65" t="s">
        <v>137</v>
      </c>
      <c r="D78" s="63"/>
      <c r="E78" s="63"/>
      <c r="F78" s="63"/>
      <c r="G78" s="63"/>
      <c r="H78" s="63"/>
      <c r="I78" s="174"/>
      <c r="J78" s="63"/>
      <c r="K78" s="63"/>
      <c r="L78" s="61"/>
    </row>
    <row r="79" spans="2:12" s="1" customFormat="1" ht="17.25" customHeight="1">
      <c r="B79" s="41"/>
      <c r="C79" s="63"/>
      <c r="D79" s="63"/>
      <c r="E79" s="364" t="str">
        <f>E11</f>
        <v>2016-41-421,431-SP - SO 421,431 - Soupis prací -  Přípojka NN pro posuvnou bránu a veřejné osvětlení</v>
      </c>
      <c r="F79" s="395"/>
      <c r="G79" s="395"/>
      <c r="H79" s="395"/>
      <c r="I79" s="174"/>
      <c r="J79" s="63"/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74"/>
      <c r="J80" s="63"/>
      <c r="K80" s="63"/>
      <c r="L80" s="61"/>
    </row>
    <row r="81" spans="2:12" s="1" customFormat="1" ht="18" customHeight="1">
      <c r="B81" s="41"/>
      <c r="C81" s="65" t="s">
        <v>24</v>
      </c>
      <c r="D81" s="63"/>
      <c r="E81" s="63"/>
      <c r="F81" s="177" t="str">
        <f>F14</f>
        <v>ul. Křižíkova a areál 8. ZŠ v Sokolově, KK</v>
      </c>
      <c r="G81" s="63"/>
      <c r="H81" s="63"/>
      <c r="I81" s="178" t="s">
        <v>26</v>
      </c>
      <c r="J81" s="73" t="str">
        <f>IF(J14="","",J14)</f>
        <v>29.6.2017</v>
      </c>
      <c r="K81" s="63"/>
      <c r="L81" s="61"/>
    </row>
    <row r="82" spans="2:12" s="1" customFormat="1" ht="6.95" customHeight="1">
      <c r="B82" s="41"/>
      <c r="C82" s="63"/>
      <c r="D82" s="63"/>
      <c r="E82" s="63"/>
      <c r="F82" s="63"/>
      <c r="G82" s="63"/>
      <c r="H82" s="63"/>
      <c r="I82" s="174"/>
      <c r="J82" s="63"/>
      <c r="K82" s="63"/>
      <c r="L82" s="61"/>
    </row>
    <row r="83" spans="2:12" s="1" customFormat="1" ht="13.5">
      <c r="B83" s="41"/>
      <c r="C83" s="65" t="s">
        <v>28</v>
      </c>
      <c r="D83" s="63"/>
      <c r="E83" s="63"/>
      <c r="F83" s="177" t="str">
        <f>E17</f>
        <v>Město Sokolov</v>
      </c>
      <c r="G83" s="63"/>
      <c r="H83" s="63"/>
      <c r="I83" s="178" t="s">
        <v>36</v>
      </c>
      <c r="J83" s="177" t="str">
        <f>E23</f>
        <v>Ing. Jiří Stehlík</v>
      </c>
      <c r="K83" s="63"/>
      <c r="L83" s="61"/>
    </row>
    <row r="84" spans="2:12" s="1" customFormat="1" ht="14.45" customHeight="1">
      <c r="B84" s="41"/>
      <c r="C84" s="65" t="s">
        <v>34</v>
      </c>
      <c r="D84" s="63"/>
      <c r="E84" s="63"/>
      <c r="F84" s="177" t="str">
        <f>IF(E20="","",E20)</f>
        <v/>
      </c>
      <c r="G84" s="63"/>
      <c r="H84" s="63"/>
      <c r="I84" s="174"/>
      <c r="J84" s="63"/>
      <c r="K84" s="63"/>
      <c r="L84" s="61"/>
    </row>
    <row r="85" spans="2:12" s="1" customFormat="1" ht="10.35" customHeight="1">
      <c r="B85" s="41"/>
      <c r="C85" s="63"/>
      <c r="D85" s="63"/>
      <c r="E85" s="63"/>
      <c r="F85" s="63"/>
      <c r="G85" s="63"/>
      <c r="H85" s="63"/>
      <c r="I85" s="174"/>
      <c r="J85" s="63"/>
      <c r="K85" s="63"/>
      <c r="L85" s="61"/>
    </row>
    <row r="86" spans="2:20" s="10" customFormat="1" ht="29.25" customHeight="1">
      <c r="B86" s="179"/>
      <c r="C86" s="180" t="s">
        <v>255</v>
      </c>
      <c r="D86" s="181" t="s">
        <v>62</v>
      </c>
      <c r="E86" s="181" t="s">
        <v>58</v>
      </c>
      <c r="F86" s="181" t="s">
        <v>256</v>
      </c>
      <c r="G86" s="181" t="s">
        <v>257</v>
      </c>
      <c r="H86" s="181" t="s">
        <v>258</v>
      </c>
      <c r="I86" s="182" t="s">
        <v>259</v>
      </c>
      <c r="J86" s="181" t="s">
        <v>236</v>
      </c>
      <c r="K86" s="183" t="s">
        <v>260</v>
      </c>
      <c r="L86" s="184"/>
      <c r="M86" s="81" t="s">
        <v>261</v>
      </c>
      <c r="N86" s="82" t="s">
        <v>47</v>
      </c>
      <c r="O86" s="82" t="s">
        <v>262</v>
      </c>
      <c r="P86" s="82" t="s">
        <v>263</v>
      </c>
      <c r="Q86" s="82" t="s">
        <v>264</v>
      </c>
      <c r="R86" s="82" t="s">
        <v>265</v>
      </c>
      <c r="S86" s="82" t="s">
        <v>266</v>
      </c>
      <c r="T86" s="83" t="s">
        <v>267</v>
      </c>
    </row>
    <row r="87" spans="2:63" s="1" customFormat="1" ht="29.25" customHeight="1">
      <c r="B87" s="41"/>
      <c r="C87" s="87" t="s">
        <v>237</v>
      </c>
      <c r="D87" s="63"/>
      <c r="E87" s="63"/>
      <c r="F87" s="63"/>
      <c r="G87" s="63"/>
      <c r="H87" s="63"/>
      <c r="I87" s="174"/>
      <c r="J87" s="185">
        <f>BK87</f>
        <v>0</v>
      </c>
      <c r="K87" s="63"/>
      <c r="L87" s="61"/>
      <c r="M87" s="84"/>
      <c r="N87" s="85"/>
      <c r="O87" s="85"/>
      <c r="P87" s="186">
        <f>P88</f>
        <v>0</v>
      </c>
      <c r="Q87" s="85"/>
      <c r="R87" s="186">
        <f>R88</f>
        <v>14.3745894</v>
      </c>
      <c r="S87" s="85"/>
      <c r="T87" s="187">
        <f>T88</f>
        <v>0</v>
      </c>
      <c r="AT87" s="24" t="s">
        <v>77</v>
      </c>
      <c r="AU87" s="24" t="s">
        <v>238</v>
      </c>
      <c r="BK87" s="188">
        <f>BK88</f>
        <v>0</v>
      </c>
    </row>
    <row r="88" spans="2:63" s="11" customFormat="1" ht="37.35" customHeight="1">
      <c r="B88" s="189"/>
      <c r="C88" s="190"/>
      <c r="D88" s="191" t="s">
        <v>77</v>
      </c>
      <c r="E88" s="192" t="s">
        <v>1025</v>
      </c>
      <c r="F88" s="192" t="s">
        <v>1026</v>
      </c>
      <c r="G88" s="190"/>
      <c r="H88" s="190"/>
      <c r="I88" s="193"/>
      <c r="J88" s="194">
        <f>BK88</f>
        <v>0</v>
      </c>
      <c r="K88" s="190"/>
      <c r="L88" s="195"/>
      <c r="M88" s="196"/>
      <c r="N88" s="197"/>
      <c r="O88" s="197"/>
      <c r="P88" s="198">
        <f>P89</f>
        <v>0</v>
      </c>
      <c r="Q88" s="197"/>
      <c r="R88" s="198">
        <f>R89</f>
        <v>14.3745894</v>
      </c>
      <c r="S88" s="197"/>
      <c r="T88" s="199">
        <f>T89</f>
        <v>0</v>
      </c>
      <c r="AR88" s="200" t="s">
        <v>161</v>
      </c>
      <c r="AT88" s="201" t="s">
        <v>77</v>
      </c>
      <c r="AU88" s="201" t="s">
        <v>78</v>
      </c>
      <c r="AY88" s="200" t="s">
        <v>270</v>
      </c>
      <c r="BK88" s="202">
        <f>BK89</f>
        <v>0</v>
      </c>
    </row>
    <row r="89" spans="2:63" s="11" customFormat="1" ht="19.9" customHeight="1">
      <c r="B89" s="189"/>
      <c r="C89" s="190"/>
      <c r="D89" s="191" t="s">
        <v>77</v>
      </c>
      <c r="E89" s="203" t="s">
        <v>338</v>
      </c>
      <c r="F89" s="203" t="s">
        <v>1027</v>
      </c>
      <c r="G89" s="190"/>
      <c r="H89" s="190"/>
      <c r="I89" s="193"/>
      <c r="J89" s="204">
        <f>BK89</f>
        <v>0</v>
      </c>
      <c r="K89" s="190"/>
      <c r="L89" s="195"/>
      <c r="M89" s="196"/>
      <c r="N89" s="197"/>
      <c r="O89" s="197"/>
      <c r="P89" s="198">
        <f>P90+P260+P330</f>
        <v>0</v>
      </c>
      <c r="Q89" s="197"/>
      <c r="R89" s="198">
        <f>R90+R260+R330</f>
        <v>14.3745894</v>
      </c>
      <c r="S89" s="197"/>
      <c r="T89" s="199">
        <f>T90+T260+T330</f>
        <v>0</v>
      </c>
      <c r="AR89" s="200" t="s">
        <v>161</v>
      </c>
      <c r="AT89" s="201" t="s">
        <v>77</v>
      </c>
      <c r="AU89" s="201" t="s">
        <v>85</v>
      </c>
      <c r="AY89" s="200" t="s">
        <v>270</v>
      </c>
      <c r="BK89" s="202">
        <f>BK90+BK260+BK330</f>
        <v>0</v>
      </c>
    </row>
    <row r="90" spans="2:63" s="11" customFormat="1" ht="14.85" customHeight="1">
      <c r="B90" s="189"/>
      <c r="C90" s="190"/>
      <c r="D90" s="191" t="s">
        <v>77</v>
      </c>
      <c r="E90" s="203" t="s">
        <v>1028</v>
      </c>
      <c r="F90" s="203" t="s">
        <v>1029</v>
      </c>
      <c r="G90" s="190"/>
      <c r="H90" s="190"/>
      <c r="I90" s="193"/>
      <c r="J90" s="204">
        <f>BK90</f>
        <v>0</v>
      </c>
      <c r="K90" s="190"/>
      <c r="L90" s="195"/>
      <c r="M90" s="196"/>
      <c r="N90" s="197"/>
      <c r="O90" s="197"/>
      <c r="P90" s="198">
        <f>SUM(P91:P259)</f>
        <v>0</v>
      </c>
      <c r="Q90" s="197"/>
      <c r="R90" s="198">
        <f>SUM(R91:R259)</f>
        <v>0.81753</v>
      </c>
      <c r="S90" s="197"/>
      <c r="T90" s="199">
        <f>SUM(T91:T259)</f>
        <v>0</v>
      </c>
      <c r="AR90" s="200" t="s">
        <v>161</v>
      </c>
      <c r="AT90" s="201" t="s">
        <v>77</v>
      </c>
      <c r="AU90" s="201" t="s">
        <v>87</v>
      </c>
      <c r="AY90" s="200" t="s">
        <v>270</v>
      </c>
      <c r="BK90" s="202">
        <f>SUM(BK91:BK259)</f>
        <v>0</v>
      </c>
    </row>
    <row r="91" spans="2:65" s="1" customFormat="1" ht="25.5" customHeight="1">
      <c r="B91" s="41"/>
      <c r="C91" s="205" t="s">
        <v>85</v>
      </c>
      <c r="D91" s="205" t="s">
        <v>272</v>
      </c>
      <c r="E91" s="206" t="s">
        <v>1030</v>
      </c>
      <c r="F91" s="207" t="s">
        <v>1031</v>
      </c>
      <c r="G91" s="208" t="s">
        <v>155</v>
      </c>
      <c r="H91" s="209">
        <v>1</v>
      </c>
      <c r="I91" s="210"/>
      <c r="J91" s="211">
        <f>ROUND(I91*H91,2)</f>
        <v>0</v>
      </c>
      <c r="K91" s="207" t="s">
        <v>275</v>
      </c>
      <c r="L91" s="61"/>
      <c r="M91" s="212" t="s">
        <v>76</v>
      </c>
      <c r="N91" s="213" t="s">
        <v>48</v>
      </c>
      <c r="O91" s="42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AR91" s="24" t="s">
        <v>349</v>
      </c>
      <c r="AT91" s="24" t="s">
        <v>272</v>
      </c>
      <c r="AU91" s="24" t="s">
        <v>161</v>
      </c>
      <c r="AY91" s="24" t="s">
        <v>270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24" t="s">
        <v>85</v>
      </c>
      <c r="BK91" s="216">
        <f>ROUND(I91*H91,2)</f>
        <v>0</v>
      </c>
      <c r="BL91" s="24" t="s">
        <v>349</v>
      </c>
      <c r="BM91" s="24" t="s">
        <v>1032</v>
      </c>
    </row>
    <row r="92" spans="2:51" s="12" customFormat="1" ht="13.5">
      <c r="B92" s="217"/>
      <c r="C92" s="218"/>
      <c r="D92" s="219" t="s">
        <v>278</v>
      </c>
      <c r="E92" s="220" t="s">
        <v>76</v>
      </c>
      <c r="F92" s="221" t="s">
        <v>362</v>
      </c>
      <c r="G92" s="218"/>
      <c r="H92" s="220" t="s">
        <v>76</v>
      </c>
      <c r="I92" s="222"/>
      <c r="J92" s="218"/>
      <c r="K92" s="218"/>
      <c r="L92" s="223"/>
      <c r="M92" s="224"/>
      <c r="N92" s="225"/>
      <c r="O92" s="225"/>
      <c r="P92" s="225"/>
      <c r="Q92" s="225"/>
      <c r="R92" s="225"/>
      <c r="S92" s="225"/>
      <c r="T92" s="226"/>
      <c r="AT92" s="227" t="s">
        <v>278</v>
      </c>
      <c r="AU92" s="227" t="s">
        <v>161</v>
      </c>
      <c r="AV92" s="12" t="s">
        <v>85</v>
      </c>
      <c r="AW92" s="12" t="s">
        <v>40</v>
      </c>
      <c r="AX92" s="12" t="s">
        <v>78</v>
      </c>
      <c r="AY92" s="227" t="s">
        <v>270</v>
      </c>
    </row>
    <row r="93" spans="2:51" s="13" customFormat="1" ht="13.5">
      <c r="B93" s="228"/>
      <c r="C93" s="229"/>
      <c r="D93" s="219" t="s">
        <v>278</v>
      </c>
      <c r="E93" s="230" t="s">
        <v>76</v>
      </c>
      <c r="F93" s="231" t="s">
        <v>85</v>
      </c>
      <c r="G93" s="229"/>
      <c r="H93" s="232">
        <v>1</v>
      </c>
      <c r="I93" s="233"/>
      <c r="J93" s="229"/>
      <c r="K93" s="229"/>
      <c r="L93" s="234"/>
      <c r="M93" s="235"/>
      <c r="N93" s="236"/>
      <c r="O93" s="236"/>
      <c r="P93" s="236"/>
      <c r="Q93" s="236"/>
      <c r="R93" s="236"/>
      <c r="S93" s="236"/>
      <c r="T93" s="237"/>
      <c r="AT93" s="238" t="s">
        <v>278</v>
      </c>
      <c r="AU93" s="238" t="s">
        <v>161</v>
      </c>
      <c r="AV93" s="13" t="s">
        <v>87</v>
      </c>
      <c r="AW93" s="13" t="s">
        <v>40</v>
      </c>
      <c r="AX93" s="13" t="s">
        <v>78</v>
      </c>
      <c r="AY93" s="238" t="s">
        <v>270</v>
      </c>
    </row>
    <row r="94" spans="2:51" s="14" customFormat="1" ht="13.5">
      <c r="B94" s="239"/>
      <c r="C94" s="240"/>
      <c r="D94" s="219" t="s">
        <v>278</v>
      </c>
      <c r="E94" s="241" t="s">
        <v>76</v>
      </c>
      <c r="F94" s="242" t="s">
        <v>281</v>
      </c>
      <c r="G94" s="240"/>
      <c r="H94" s="243">
        <v>1</v>
      </c>
      <c r="I94" s="244"/>
      <c r="J94" s="240"/>
      <c r="K94" s="240"/>
      <c r="L94" s="245"/>
      <c r="M94" s="246"/>
      <c r="N94" s="247"/>
      <c r="O94" s="247"/>
      <c r="P94" s="247"/>
      <c r="Q94" s="247"/>
      <c r="R94" s="247"/>
      <c r="S94" s="247"/>
      <c r="T94" s="248"/>
      <c r="AT94" s="249" t="s">
        <v>278</v>
      </c>
      <c r="AU94" s="249" t="s">
        <v>161</v>
      </c>
      <c r="AV94" s="14" t="s">
        <v>276</v>
      </c>
      <c r="AW94" s="14" t="s">
        <v>40</v>
      </c>
      <c r="AX94" s="14" t="s">
        <v>85</v>
      </c>
      <c r="AY94" s="249" t="s">
        <v>270</v>
      </c>
    </row>
    <row r="95" spans="2:65" s="1" customFormat="1" ht="25.5" customHeight="1">
      <c r="B95" s="41"/>
      <c r="C95" s="205" t="s">
        <v>87</v>
      </c>
      <c r="D95" s="205" t="s">
        <v>272</v>
      </c>
      <c r="E95" s="206" t="s">
        <v>1033</v>
      </c>
      <c r="F95" s="207" t="s">
        <v>1034</v>
      </c>
      <c r="G95" s="208" t="s">
        <v>155</v>
      </c>
      <c r="H95" s="209">
        <v>16</v>
      </c>
      <c r="I95" s="210"/>
      <c r="J95" s="211">
        <f>ROUND(I95*H95,2)</f>
        <v>0</v>
      </c>
      <c r="K95" s="207" t="s">
        <v>275</v>
      </c>
      <c r="L95" s="61"/>
      <c r="M95" s="212" t="s">
        <v>76</v>
      </c>
      <c r="N95" s="213" t="s">
        <v>48</v>
      </c>
      <c r="O95" s="42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AR95" s="24" t="s">
        <v>581</v>
      </c>
      <c r="AT95" s="24" t="s">
        <v>272</v>
      </c>
      <c r="AU95" s="24" t="s">
        <v>161</v>
      </c>
      <c r="AY95" s="24" t="s">
        <v>270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24" t="s">
        <v>85</v>
      </c>
      <c r="BK95" s="216">
        <f>ROUND(I95*H95,2)</f>
        <v>0</v>
      </c>
      <c r="BL95" s="24" t="s">
        <v>581</v>
      </c>
      <c r="BM95" s="24" t="s">
        <v>1035</v>
      </c>
    </row>
    <row r="96" spans="2:51" s="12" customFormat="1" ht="13.5">
      <c r="B96" s="217"/>
      <c r="C96" s="218"/>
      <c r="D96" s="219" t="s">
        <v>278</v>
      </c>
      <c r="E96" s="220" t="s">
        <v>76</v>
      </c>
      <c r="F96" s="221" t="s">
        <v>362</v>
      </c>
      <c r="G96" s="218"/>
      <c r="H96" s="220" t="s">
        <v>76</v>
      </c>
      <c r="I96" s="222"/>
      <c r="J96" s="218"/>
      <c r="K96" s="218"/>
      <c r="L96" s="223"/>
      <c r="M96" s="224"/>
      <c r="N96" s="225"/>
      <c r="O96" s="225"/>
      <c r="P96" s="225"/>
      <c r="Q96" s="225"/>
      <c r="R96" s="225"/>
      <c r="S96" s="225"/>
      <c r="T96" s="226"/>
      <c r="AT96" s="227" t="s">
        <v>278</v>
      </c>
      <c r="AU96" s="227" t="s">
        <v>161</v>
      </c>
      <c r="AV96" s="12" t="s">
        <v>85</v>
      </c>
      <c r="AW96" s="12" t="s">
        <v>40</v>
      </c>
      <c r="AX96" s="12" t="s">
        <v>78</v>
      </c>
      <c r="AY96" s="227" t="s">
        <v>270</v>
      </c>
    </row>
    <row r="97" spans="2:51" s="13" customFormat="1" ht="13.5">
      <c r="B97" s="228"/>
      <c r="C97" s="229"/>
      <c r="D97" s="219" t="s">
        <v>278</v>
      </c>
      <c r="E97" s="230" t="s">
        <v>76</v>
      </c>
      <c r="F97" s="231" t="s">
        <v>349</v>
      </c>
      <c r="G97" s="229"/>
      <c r="H97" s="232">
        <v>16</v>
      </c>
      <c r="I97" s="233"/>
      <c r="J97" s="229"/>
      <c r="K97" s="229"/>
      <c r="L97" s="234"/>
      <c r="M97" s="235"/>
      <c r="N97" s="236"/>
      <c r="O97" s="236"/>
      <c r="P97" s="236"/>
      <c r="Q97" s="236"/>
      <c r="R97" s="236"/>
      <c r="S97" s="236"/>
      <c r="T97" s="237"/>
      <c r="AT97" s="238" t="s">
        <v>278</v>
      </c>
      <c r="AU97" s="238" t="s">
        <v>161</v>
      </c>
      <c r="AV97" s="13" t="s">
        <v>87</v>
      </c>
      <c r="AW97" s="13" t="s">
        <v>40</v>
      </c>
      <c r="AX97" s="13" t="s">
        <v>78</v>
      </c>
      <c r="AY97" s="238" t="s">
        <v>270</v>
      </c>
    </row>
    <row r="98" spans="2:51" s="14" customFormat="1" ht="13.5">
      <c r="B98" s="239"/>
      <c r="C98" s="240"/>
      <c r="D98" s="219" t="s">
        <v>278</v>
      </c>
      <c r="E98" s="241" t="s">
        <v>76</v>
      </c>
      <c r="F98" s="242" t="s">
        <v>281</v>
      </c>
      <c r="G98" s="240"/>
      <c r="H98" s="243">
        <v>16</v>
      </c>
      <c r="I98" s="244"/>
      <c r="J98" s="240"/>
      <c r="K98" s="240"/>
      <c r="L98" s="245"/>
      <c r="M98" s="246"/>
      <c r="N98" s="247"/>
      <c r="O98" s="247"/>
      <c r="P98" s="247"/>
      <c r="Q98" s="247"/>
      <c r="R98" s="247"/>
      <c r="S98" s="247"/>
      <c r="T98" s="248"/>
      <c r="AT98" s="249" t="s">
        <v>278</v>
      </c>
      <c r="AU98" s="249" t="s">
        <v>161</v>
      </c>
      <c r="AV98" s="14" t="s">
        <v>276</v>
      </c>
      <c r="AW98" s="14" t="s">
        <v>40</v>
      </c>
      <c r="AX98" s="14" t="s">
        <v>85</v>
      </c>
      <c r="AY98" s="249" t="s">
        <v>270</v>
      </c>
    </row>
    <row r="99" spans="2:65" s="1" customFormat="1" ht="16.5" customHeight="1">
      <c r="B99" s="41"/>
      <c r="C99" s="205" t="s">
        <v>161</v>
      </c>
      <c r="D99" s="205" t="s">
        <v>272</v>
      </c>
      <c r="E99" s="206" t="s">
        <v>1036</v>
      </c>
      <c r="F99" s="207" t="s">
        <v>1037</v>
      </c>
      <c r="G99" s="208" t="s">
        <v>155</v>
      </c>
      <c r="H99" s="209">
        <v>2</v>
      </c>
      <c r="I99" s="210"/>
      <c r="J99" s="211">
        <f>ROUND(I99*H99,2)</f>
        <v>0</v>
      </c>
      <c r="K99" s="207" t="s">
        <v>275</v>
      </c>
      <c r="L99" s="61"/>
      <c r="M99" s="212" t="s">
        <v>76</v>
      </c>
      <c r="N99" s="213" t="s">
        <v>48</v>
      </c>
      <c r="O99" s="42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AR99" s="24" t="s">
        <v>581</v>
      </c>
      <c r="AT99" s="24" t="s">
        <v>272</v>
      </c>
      <c r="AU99" s="24" t="s">
        <v>161</v>
      </c>
      <c r="AY99" s="24" t="s">
        <v>270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24" t="s">
        <v>85</v>
      </c>
      <c r="BK99" s="216">
        <f>ROUND(I99*H99,2)</f>
        <v>0</v>
      </c>
      <c r="BL99" s="24" t="s">
        <v>581</v>
      </c>
      <c r="BM99" s="24" t="s">
        <v>1038</v>
      </c>
    </row>
    <row r="100" spans="2:51" s="12" customFormat="1" ht="13.5">
      <c r="B100" s="217"/>
      <c r="C100" s="218"/>
      <c r="D100" s="219" t="s">
        <v>278</v>
      </c>
      <c r="E100" s="220" t="s">
        <v>76</v>
      </c>
      <c r="F100" s="221" t="s">
        <v>362</v>
      </c>
      <c r="G100" s="218"/>
      <c r="H100" s="220" t="s">
        <v>76</v>
      </c>
      <c r="I100" s="222"/>
      <c r="J100" s="218"/>
      <c r="K100" s="218"/>
      <c r="L100" s="223"/>
      <c r="M100" s="224"/>
      <c r="N100" s="225"/>
      <c r="O100" s="225"/>
      <c r="P100" s="225"/>
      <c r="Q100" s="225"/>
      <c r="R100" s="225"/>
      <c r="S100" s="225"/>
      <c r="T100" s="226"/>
      <c r="AT100" s="227" t="s">
        <v>278</v>
      </c>
      <c r="AU100" s="227" t="s">
        <v>161</v>
      </c>
      <c r="AV100" s="12" t="s">
        <v>85</v>
      </c>
      <c r="AW100" s="12" t="s">
        <v>40</v>
      </c>
      <c r="AX100" s="12" t="s">
        <v>78</v>
      </c>
      <c r="AY100" s="227" t="s">
        <v>270</v>
      </c>
    </row>
    <row r="101" spans="2:51" s="13" customFormat="1" ht="13.5">
      <c r="B101" s="228"/>
      <c r="C101" s="229"/>
      <c r="D101" s="219" t="s">
        <v>278</v>
      </c>
      <c r="E101" s="230" t="s">
        <v>76</v>
      </c>
      <c r="F101" s="231" t="s">
        <v>87</v>
      </c>
      <c r="G101" s="229"/>
      <c r="H101" s="232">
        <v>2</v>
      </c>
      <c r="I101" s="233"/>
      <c r="J101" s="229"/>
      <c r="K101" s="229"/>
      <c r="L101" s="234"/>
      <c r="M101" s="235"/>
      <c r="N101" s="236"/>
      <c r="O101" s="236"/>
      <c r="P101" s="236"/>
      <c r="Q101" s="236"/>
      <c r="R101" s="236"/>
      <c r="S101" s="236"/>
      <c r="T101" s="237"/>
      <c r="AT101" s="238" t="s">
        <v>278</v>
      </c>
      <c r="AU101" s="238" t="s">
        <v>161</v>
      </c>
      <c r="AV101" s="13" t="s">
        <v>87</v>
      </c>
      <c r="AW101" s="13" t="s">
        <v>40</v>
      </c>
      <c r="AX101" s="13" t="s">
        <v>78</v>
      </c>
      <c r="AY101" s="238" t="s">
        <v>270</v>
      </c>
    </row>
    <row r="102" spans="2:51" s="14" customFormat="1" ht="13.5">
      <c r="B102" s="239"/>
      <c r="C102" s="240"/>
      <c r="D102" s="219" t="s">
        <v>278</v>
      </c>
      <c r="E102" s="241" t="s">
        <v>76</v>
      </c>
      <c r="F102" s="242" t="s">
        <v>281</v>
      </c>
      <c r="G102" s="240"/>
      <c r="H102" s="243">
        <v>2</v>
      </c>
      <c r="I102" s="244"/>
      <c r="J102" s="240"/>
      <c r="K102" s="240"/>
      <c r="L102" s="245"/>
      <c r="M102" s="246"/>
      <c r="N102" s="247"/>
      <c r="O102" s="247"/>
      <c r="P102" s="247"/>
      <c r="Q102" s="247"/>
      <c r="R102" s="247"/>
      <c r="S102" s="247"/>
      <c r="T102" s="248"/>
      <c r="AT102" s="249" t="s">
        <v>278</v>
      </c>
      <c r="AU102" s="249" t="s">
        <v>161</v>
      </c>
      <c r="AV102" s="14" t="s">
        <v>276</v>
      </c>
      <c r="AW102" s="14" t="s">
        <v>40</v>
      </c>
      <c r="AX102" s="14" t="s">
        <v>85</v>
      </c>
      <c r="AY102" s="249" t="s">
        <v>270</v>
      </c>
    </row>
    <row r="103" spans="2:65" s="1" customFormat="1" ht="38.25" customHeight="1">
      <c r="B103" s="41"/>
      <c r="C103" s="205" t="s">
        <v>276</v>
      </c>
      <c r="D103" s="205" t="s">
        <v>272</v>
      </c>
      <c r="E103" s="206" t="s">
        <v>1039</v>
      </c>
      <c r="F103" s="207" t="s">
        <v>1040</v>
      </c>
      <c r="G103" s="208" t="s">
        <v>121</v>
      </c>
      <c r="H103" s="209">
        <v>8</v>
      </c>
      <c r="I103" s="210"/>
      <c r="J103" s="211">
        <f>ROUND(I103*H103,2)</f>
        <v>0</v>
      </c>
      <c r="K103" s="207" t="s">
        <v>275</v>
      </c>
      <c r="L103" s="61"/>
      <c r="M103" s="212" t="s">
        <v>76</v>
      </c>
      <c r="N103" s="213" t="s">
        <v>48</v>
      </c>
      <c r="O103" s="42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AR103" s="24" t="s">
        <v>581</v>
      </c>
      <c r="AT103" s="24" t="s">
        <v>272</v>
      </c>
      <c r="AU103" s="24" t="s">
        <v>161</v>
      </c>
      <c r="AY103" s="24" t="s">
        <v>270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24" t="s">
        <v>85</v>
      </c>
      <c r="BK103" s="216">
        <f>ROUND(I103*H103,2)</f>
        <v>0</v>
      </c>
      <c r="BL103" s="24" t="s">
        <v>581</v>
      </c>
      <c r="BM103" s="24" t="s">
        <v>1041</v>
      </c>
    </row>
    <row r="104" spans="2:51" s="12" customFormat="1" ht="13.5">
      <c r="B104" s="217"/>
      <c r="C104" s="218"/>
      <c r="D104" s="219" t="s">
        <v>278</v>
      </c>
      <c r="E104" s="220" t="s">
        <v>76</v>
      </c>
      <c r="F104" s="221" t="s">
        <v>673</v>
      </c>
      <c r="G104" s="218"/>
      <c r="H104" s="220" t="s">
        <v>76</v>
      </c>
      <c r="I104" s="222"/>
      <c r="J104" s="218"/>
      <c r="K104" s="218"/>
      <c r="L104" s="223"/>
      <c r="M104" s="224"/>
      <c r="N104" s="225"/>
      <c r="O104" s="225"/>
      <c r="P104" s="225"/>
      <c r="Q104" s="225"/>
      <c r="R104" s="225"/>
      <c r="S104" s="225"/>
      <c r="T104" s="226"/>
      <c r="AT104" s="227" t="s">
        <v>278</v>
      </c>
      <c r="AU104" s="227" t="s">
        <v>161</v>
      </c>
      <c r="AV104" s="12" t="s">
        <v>85</v>
      </c>
      <c r="AW104" s="12" t="s">
        <v>40</v>
      </c>
      <c r="AX104" s="12" t="s">
        <v>78</v>
      </c>
      <c r="AY104" s="227" t="s">
        <v>270</v>
      </c>
    </row>
    <row r="105" spans="2:51" s="13" customFormat="1" ht="13.5">
      <c r="B105" s="228"/>
      <c r="C105" s="229"/>
      <c r="D105" s="219" t="s">
        <v>278</v>
      </c>
      <c r="E105" s="230" t="s">
        <v>76</v>
      </c>
      <c r="F105" s="231" t="s">
        <v>139</v>
      </c>
      <c r="G105" s="229"/>
      <c r="H105" s="232">
        <v>8</v>
      </c>
      <c r="I105" s="233"/>
      <c r="J105" s="229"/>
      <c r="K105" s="229"/>
      <c r="L105" s="234"/>
      <c r="M105" s="235"/>
      <c r="N105" s="236"/>
      <c r="O105" s="236"/>
      <c r="P105" s="236"/>
      <c r="Q105" s="236"/>
      <c r="R105" s="236"/>
      <c r="S105" s="236"/>
      <c r="T105" s="237"/>
      <c r="AT105" s="238" t="s">
        <v>278</v>
      </c>
      <c r="AU105" s="238" t="s">
        <v>161</v>
      </c>
      <c r="AV105" s="13" t="s">
        <v>87</v>
      </c>
      <c r="AW105" s="13" t="s">
        <v>40</v>
      </c>
      <c r="AX105" s="13" t="s">
        <v>78</v>
      </c>
      <c r="AY105" s="238" t="s">
        <v>270</v>
      </c>
    </row>
    <row r="106" spans="2:51" s="14" customFormat="1" ht="13.5">
      <c r="B106" s="239"/>
      <c r="C106" s="240"/>
      <c r="D106" s="219" t="s">
        <v>278</v>
      </c>
      <c r="E106" s="241" t="s">
        <v>76</v>
      </c>
      <c r="F106" s="242" t="s">
        <v>281</v>
      </c>
      <c r="G106" s="240"/>
      <c r="H106" s="243">
        <v>8</v>
      </c>
      <c r="I106" s="244"/>
      <c r="J106" s="240"/>
      <c r="K106" s="240"/>
      <c r="L106" s="245"/>
      <c r="M106" s="246"/>
      <c r="N106" s="247"/>
      <c r="O106" s="247"/>
      <c r="P106" s="247"/>
      <c r="Q106" s="247"/>
      <c r="R106" s="247"/>
      <c r="S106" s="247"/>
      <c r="T106" s="248"/>
      <c r="AT106" s="249" t="s">
        <v>278</v>
      </c>
      <c r="AU106" s="249" t="s">
        <v>161</v>
      </c>
      <c r="AV106" s="14" t="s">
        <v>276</v>
      </c>
      <c r="AW106" s="14" t="s">
        <v>40</v>
      </c>
      <c r="AX106" s="14" t="s">
        <v>85</v>
      </c>
      <c r="AY106" s="249" t="s">
        <v>270</v>
      </c>
    </row>
    <row r="107" spans="2:65" s="1" customFormat="1" ht="25.5" customHeight="1">
      <c r="B107" s="41"/>
      <c r="C107" s="205" t="s">
        <v>125</v>
      </c>
      <c r="D107" s="205" t="s">
        <v>272</v>
      </c>
      <c r="E107" s="206" t="s">
        <v>1042</v>
      </c>
      <c r="F107" s="207" t="s">
        <v>1043</v>
      </c>
      <c r="G107" s="208" t="s">
        <v>121</v>
      </c>
      <c r="H107" s="209">
        <v>5</v>
      </c>
      <c r="I107" s="210"/>
      <c r="J107" s="211">
        <f>ROUND(I107*H107,2)</f>
        <v>0</v>
      </c>
      <c r="K107" s="207" t="s">
        <v>275</v>
      </c>
      <c r="L107" s="61"/>
      <c r="M107" s="212" t="s">
        <v>76</v>
      </c>
      <c r="N107" s="213" t="s">
        <v>48</v>
      </c>
      <c r="O107" s="42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AR107" s="24" t="s">
        <v>581</v>
      </c>
      <c r="AT107" s="24" t="s">
        <v>272</v>
      </c>
      <c r="AU107" s="24" t="s">
        <v>161</v>
      </c>
      <c r="AY107" s="24" t="s">
        <v>270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24" t="s">
        <v>85</v>
      </c>
      <c r="BK107" s="216">
        <f>ROUND(I107*H107,2)</f>
        <v>0</v>
      </c>
      <c r="BL107" s="24" t="s">
        <v>581</v>
      </c>
      <c r="BM107" s="24" t="s">
        <v>1044</v>
      </c>
    </row>
    <row r="108" spans="2:51" s="12" customFormat="1" ht="13.5">
      <c r="B108" s="217"/>
      <c r="C108" s="218"/>
      <c r="D108" s="219" t="s">
        <v>278</v>
      </c>
      <c r="E108" s="220" t="s">
        <v>76</v>
      </c>
      <c r="F108" s="221" t="s">
        <v>673</v>
      </c>
      <c r="G108" s="218"/>
      <c r="H108" s="220" t="s">
        <v>76</v>
      </c>
      <c r="I108" s="222"/>
      <c r="J108" s="218"/>
      <c r="K108" s="218"/>
      <c r="L108" s="223"/>
      <c r="M108" s="224"/>
      <c r="N108" s="225"/>
      <c r="O108" s="225"/>
      <c r="P108" s="225"/>
      <c r="Q108" s="225"/>
      <c r="R108" s="225"/>
      <c r="S108" s="225"/>
      <c r="T108" s="226"/>
      <c r="AT108" s="227" t="s">
        <v>278</v>
      </c>
      <c r="AU108" s="227" t="s">
        <v>161</v>
      </c>
      <c r="AV108" s="12" t="s">
        <v>85</v>
      </c>
      <c r="AW108" s="12" t="s">
        <v>40</v>
      </c>
      <c r="AX108" s="12" t="s">
        <v>78</v>
      </c>
      <c r="AY108" s="227" t="s">
        <v>270</v>
      </c>
    </row>
    <row r="109" spans="2:51" s="13" customFormat="1" ht="13.5">
      <c r="B109" s="228"/>
      <c r="C109" s="229"/>
      <c r="D109" s="219" t="s">
        <v>278</v>
      </c>
      <c r="E109" s="230" t="s">
        <v>76</v>
      </c>
      <c r="F109" s="231" t="s">
        <v>125</v>
      </c>
      <c r="G109" s="229"/>
      <c r="H109" s="232">
        <v>5</v>
      </c>
      <c r="I109" s="233"/>
      <c r="J109" s="229"/>
      <c r="K109" s="229"/>
      <c r="L109" s="234"/>
      <c r="M109" s="235"/>
      <c r="N109" s="236"/>
      <c r="O109" s="236"/>
      <c r="P109" s="236"/>
      <c r="Q109" s="236"/>
      <c r="R109" s="236"/>
      <c r="S109" s="236"/>
      <c r="T109" s="237"/>
      <c r="AT109" s="238" t="s">
        <v>278</v>
      </c>
      <c r="AU109" s="238" t="s">
        <v>161</v>
      </c>
      <c r="AV109" s="13" t="s">
        <v>87</v>
      </c>
      <c r="AW109" s="13" t="s">
        <v>40</v>
      </c>
      <c r="AX109" s="13" t="s">
        <v>78</v>
      </c>
      <c r="AY109" s="238" t="s">
        <v>270</v>
      </c>
    </row>
    <row r="110" spans="2:51" s="14" customFormat="1" ht="13.5">
      <c r="B110" s="239"/>
      <c r="C110" s="240"/>
      <c r="D110" s="219" t="s">
        <v>278</v>
      </c>
      <c r="E110" s="241" t="s">
        <v>76</v>
      </c>
      <c r="F110" s="242" t="s">
        <v>281</v>
      </c>
      <c r="G110" s="240"/>
      <c r="H110" s="243">
        <v>5</v>
      </c>
      <c r="I110" s="244"/>
      <c r="J110" s="240"/>
      <c r="K110" s="240"/>
      <c r="L110" s="245"/>
      <c r="M110" s="246"/>
      <c r="N110" s="247"/>
      <c r="O110" s="247"/>
      <c r="P110" s="247"/>
      <c r="Q110" s="247"/>
      <c r="R110" s="247"/>
      <c r="S110" s="247"/>
      <c r="T110" s="248"/>
      <c r="AT110" s="249" t="s">
        <v>278</v>
      </c>
      <c r="AU110" s="249" t="s">
        <v>161</v>
      </c>
      <c r="AV110" s="14" t="s">
        <v>276</v>
      </c>
      <c r="AW110" s="14" t="s">
        <v>40</v>
      </c>
      <c r="AX110" s="14" t="s">
        <v>85</v>
      </c>
      <c r="AY110" s="249" t="s">
        <v>270</v>
      </c>
    </row>
    <row r="111" spans="2:65" s="1" customFormat="1" ht="16.5" customHeight="1">
      <c r="B111" s="41"/>
      <c r="C111" s="205" t="s">
        <v>188</v>
      </c>
      <c r="D111" s="205" t="s">
        <v>272</v>
      </c>
      <c r="E111" s="206" t="s">
        <v>1045</v>
      </c>
      <c r="F111" s="207" t="s">
        <v>1046</v>
      </c>
      <c r="G111" s="208" t="s">
        <v>155</v>
      </c>
      <c r="H111" s="209">
        <v>1</v>
      </c>
      <c r="I111" s="210"/>
      <c r="J111" s="211">
        <f>ROUND(I111*H111,2)</f>
        <v>0</v>
      </c>
      <c r="K111" s="207" t="s">
        <v>275</v>
      </c>
      <c r="L111" s="61"/>
      <c r="M111" s="212" t="s">
        <v>76</v>
      </c>
      <c r="N111" s="213" t="s">
        <v>48</v>
      </c>
      <c r="O111" s="42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AR111" s="24" t="s">
        <v>349</v>
      </c>
      <c r="AT111" s="24" t="s">
        <v>272</v>
      </c>
      <c r="AU111" s="24" t="s">
        <v>161</v>
      </c>
      <c r="AY111" s="24" t="s">
        <v>270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24" t="s">
        <v>85</v>
      </c>
      <c r="BK111" s="216">
        <f>ROUND(I111*H111,2)</f>
        <v>0</v>
      </c>
      <c r="BL111" s="24" t="s">
        <v>349</v>
      </c>
      <c r="BM111" s="24" t="s">
        <v>1047</v>
      </c>
    </row>
    <row r="112" spans="2:51" s="12" customFormat="1" ht="13.5">
      <c r="B112" s="217"/>
      <c r="C112" s="218"/>
      <c r="D112" s="219" t="s">
        <v>278</v>
      </c>
      <c r="E112" s="220" t="s">
        <v>76</v>
      </c>
      <c r="F112" s="221" t="s">
        <v>362</v>
      </c>
      <c r="G112" s="218"/>
      <c r="H112" s="220" t="s">
        <v>76</v>
      </c>
      <c r="I112" s="222"/>
      <c r="J112" s="218"/>
      <c r="K112" s="218"/>
      <c r="L112" s="223"/>
      <c r="M112" s="224"/>
      <c r="N112" s="225"/>
      <c r="O112" s="225"/>
      <c r="P112" s="225"/>
      <c r="Q112" s="225"/>
      <c r="R112" s="225"/>
      <c r="S112" s="225"/>
      <c r="T112" s="226"/>
      <c r="AT112" s="227" t="s">
        <v>278</v>
      </c>
      <c r="AU112" s="227" t="s">
        <v>161</v>
      </c>
      <c r="AV112" s="12" t="s">
        <v>85</v>
      </c>
      <c r="AW112" s="12" t="s">
        <v>40</v>
      </c>
      <c r="AX112" s="12" t="s">
        <v>78</v>
      </c>
      <c r="AY112" s="227" t="s">
        <v>270</v>
      </c>
    </row>
    <row r="113" spans="2:51" s="13" customFormat="1" ht="13.5">
      <c r="B113" s="228"/>
      <c r="C113" s="229"/>
      <c r="D113" s="219" t="s">
        <v>278</v>
      </c>
      <c r="E113" s="230" t="s">
        <v>76</v>
      </c>
      <c r="F113" s="231" t="s">
        <v>85</v>
      </c>
      <c r="G113" s="229"/>
      <c r="H113" s="232">
        <v>1</v>
      </c>
      <c r="I113" s="233"/>
      <c r="J113" s="229"/>
      <c r="K113" s="229"/>
      <c r="L113" s="234"/>
      <c r="M113" s="235"/>
      <c r="N113" s="236"/>
      <c r="O113" s="236"/>
      <c r="P113" s="236"/>
      <c r="Q113" s="236"/>
      <c r="R113" s="236"/>
      <c r="S113" s="236"/>
      <c r="T113" s="237"/>
      <c r="AT113" s="238" t="s">
        <v>278</v>
      </c>
      <c r="AU113" s="238" t="s">
        <v>161</v>
      </c>
      <c r="AV113" s="13" t="s">
        <v>87</v>
      </c>
      <c r="AW113" s="13" t="s">
        <v>40</v>
      </c>
      <c r="AX113" s="13" t="s">
        <v>78</v>
      </c>
      <c r="AY113" s="238" t="s">
        <v>270</v>
      </c>
    </row>
    <row r="114" spans="2:51" s="14" customFormat="1" ht="13.5">
      <c r="B114" s="239"/>
      <c r="C114" s="240"/>
      <c r="D114" s="219" t="s">
        <v>278</v>
      </c>
      <c r="E114" s="241" t="s">
        <v>76</v>
      </c>
      <c r="F114" s="242" t="s">
        <v>281</v>
      </c>
      <c r="G114" s="240"/>
      <c r="H114" s="243">
        <v>1</v>
      </c>
      <c r="I114" s="244"/>
      <c r="J114" s="240"/>
      <c r="K114" s="240"/>
      <c r="L114" s="245"/>
      <c r="M114" s="246"/>
      <c r="N114" s="247"/>
      <c r="O114" s="247"/>
      <c r="P114" s="247"/>
      <c r="Q114" s="247"/>
      <c r="R114" s="247"/>
      <c r="S114" s="247"/>
      <c r="T114" s="248"/>
      <c r="AT114" s="249" t="s">
        <v>278</v>
      </c>
      <c r="AU114" s="249" t="s">
        <v>161</v>
      </c>
      <c r="AV114" s="14" t="s">
        <v>276</v>
      </c>
      <c r="AW114" s="14" t="s">
        <v>40</v>
      </c>
      <c r="AX114" s="14" t="s">
        <v>85</v>
      </c>
      <c r="AY114" s="249" t="s">
        <v>270</v>
      </c>
    </row>
    <row r="115" spans="2:65" s="1" customFormat="1" ht="25.5" customHeight="1">
      <c r="B115" s="41"/>
      <c r="C115" s="205" t="s">
        <v>158</v>
      </c>
      <c r="D115" s="205" t="s">
        <v>272</v>
      </c>
      <c r="E115" s="206" t="s">
        <v>1048</v>
      </c>
      <c r="F115" s="207" t="s">
        <v>1049</v>
      </c>
      <c r="G115" s="208" t="s">
        <v>121</v>
      </c>
      <c r="H115" s="209">
        <v>33</v>
      </c>
      <c r="I115" s="210"/>
      <c r="J115" s="211">
        <f>ROUND(I115*H115,2)</f>
        <v>0</v>
      </c>
      <c r="K115" s="207" t="s">
        <v>275</v>
      </c>
      <c r="L115" s="61"/>
      <c r="M115" s="212" t="s">
        <v>76</v>
      </c>
      <c r="N115" s="213" t="s">
        <v>48</v>
      </c>
      <c r="O115" s="42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AR115" s="24" t="s">
        <v>581</v>
      </c>
      <c r="AT115" s="24" t="s">
        <v>272</v>
      </c>
      <c r="AU115" s="24" t="s">
        <v>161</v>
      </c>
      <c r="AY115" s="24" t="s">
        <v>270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24" t="s">
        <v>85</v>
      </c>
      <c r="BK115" s="216">
        <f>ROUND(I115*H115,2)</f>
        <v>0</v>
      </c>
      <c r="BL115" s="24" t="s">
        <v>581</v>
      </c>
      <c r="BM115" s="24" t="s">
        <v>1050</v>
      </c>
    </row>
    <row r="116" spans="2:51" s="12" customFormat="1" ht="13.5">
      <c r="B116" s="217"/>
      <c r="C116" s="218"/>
      <c r="D116" s="219" t="s">
        <v>278</v>
      </c>
      <c r="E116" s="220" t="s">
        <v>76</v>
      </c>
      <c r="F116" s="221" t="s">
        <v>673</v>
      </c>
      <c r="G116" s="218"/>
      <c r="H116" s="220" t="s">
        <v>76</v>
      </c>
      <c r="I116" s="222"/>
      <c r="J116" s="218"/>
      <c r="K116" s="218"/>
      <c r="L116" s="223"/>
      <c r="M116" s="224"/>
      <c r="N116" s="225"/>
      <c r="O116" s="225"/>
      <c r="P116" s="225"/>
      <c r="Q116" s="225"/>
      <c r="R116" s="225"/>
      <c r="S116" s="225"/>
      <c r="T116" s="226"/>
      <c r="AT116" s="227" t="s">
        <v>278</v>
      </c>
      <c r="AU116" s="227" t="s">
        <v>161</v>
      </c>
      <c r="AV116" s="12" t="s">
        <v>85</v>
      </c>
      <c r="AW116" s="12" t="s">
        <v>40</v>
      </c>
      <c r="AX116" s="12" t="s">
        <v>78</v>
      </c>
      <c r="AY116" s="227" t="s">
        <v>270</v>
      </c>
    </row>
    <row r="117" spans="2:51" s="13" customFormat="1" ht="13.5">
      <c r="B117" s="228"/>
      <c r="C117" s="229"/>
      <c r="D117" s="219" t="s">
        <v>278</v>
      </c>
      <c r="E117" s="230" t="s">
        <v>1051</v>
      </c>
      <c r="F117" s="231" t="s">
        <v>428</v>
      </c>
      <c r="G117" s="229"/>
      <c r="H117" s="232">
        <v>33</v>
      </c>
      <c r="I117" s="233"/>
      <c r="J117" s="229"/>
      <c r="K117" s="229"/>
      <c r="L117" s="234"/>
      <c r="M117" s="235"/>
      <c r="N117" s="236"/>
      <c r="O117" s="236"/>
      <c r="P117" s="236"/>
      <c r="Q117" s="236"/>
      <c r="R117" s="236"/>
      <c r="S117" s="236"/>
      <c r="T117" s="237"/>
      <c r="AT117" s="238" t="s">
        <v>278</v>
      </c>
      <c r="AU117" s="238" t="s">
        <v>161</v>
      </c>
      <c r="AV117" s="13" t="s">
        <v>87</v>
      </c>
      <c r="AW117" s="13" t="s">
        <v>40</v>
      </c>
      <c r="AX117" s="13" t="s">
        <v>78</v>
      </c>
      <c r="AY117" s="238" t="s">
        <v>270</v>
      </c>
    </row>
    <row r="118" spans="2:51" s="14" customFormat="1" ht="13.5">
      <c r="B118" s="239"/>
      <c r="C118" s="240"/>
      <c r="D118" s="219" t="s">
        <v>278</v>
      </c>
      <c r="E118" s="241" t="s">
        <v>76</v>
      </c>
      <c r="F118" s="242" t="s">
        <v>281</v>
      </c>
      <c r="G118" s="240"/>
      <c r="H118" s="243">
        <v>33</v>
      </c>
      <c r="I118" s="244"/>
      <c r="J118" s="240"/>
      <c r="K118" s="240"/>
      <c r="L118" s="245"/>
      <c r="M118" s="246"/>
      <c r="N118" s="247"/>
      <c r="O118" s="247"/>
      <c r="P118" s="247"/>
      <c r="Q118" s="247"/>
      <c r="R118" s="247"/>
      <c r="S118" s="247"/>
      <c r="T118" s="248"/>
      <c r="AT118" s="249" t="s">
        <v>278</v>
      </c>
      <c r="AU118" s="249" t="s">
        <v>161</v>
      </c>
      <c r="AV118" s="14" t="s">
        <v>276</v>
      </c>
      <c r="AW118" s="14" t="s">
        <v>40</v>
      </c>
      <c r="AX118" s="14" t="s">
        <v>85</v>
      </c>
      <c r="AY118" s="249" t="s">
        <v>270</v>
      </c>
    </row>
    <row r="119" spans="2:65" s="1" customFormat="1" ht="25.5" customHeight="1">
      <c r="B119" s="41"/>
      <c r="C119" s="205" t="s">
        <v>139</v>
      </c>
      <c r="D119" s="205" t="s">
        <v>272</v>
      </c>
      <c r="E119" s="206" t="s">
        <v>1052</v>
      </c>
      <c r="F119" s="207" t="s">
        <v>1053</v>
      </c>
      <c r="G119" s="208" t="s">
        <v>155</v>
      </c>
      <c r="H119" s="209">
        <v>3</v>
      </c>
      <c r="I119" s="210"/>
      <c r="J119" s="211">
        <f>ROUND(I119*H119,2)</f>
        <v>0</v>
      </c>
      <c r="K119" s="207" t="s">
        <v>275</v>
      </c>
      <c r="L119" s="61"/>
      <c r="M119" s="212" t="s">
        <v>76</v>
      </c>
      <c r="N119" s="213" t="s">
        <v>48</v>
      </c>
      <c r="O119" s="42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AR119" s="24" t="s">
        <v>581</v>
      </c>
      <c r="AT119" s="24" t="s">
        <v>272</v>
      </c>
      <c r="AU119" s="24" t="s">
        <v>161</v>
      </c>
      <c r="AY119" s="24" t="s">
        <v>270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24" t="s">
        <v>85</v>
      </c>
      <c r="BK119" s="216">
        <f>ROUND(I119*H119,2)</f>
        <v>0</v>
      </c>
      <c r="BL119" s="24" t="s">
        <v>581</v>
      </c>
      <c r="BM119" s="24" t="s">
        <v>1054</v>
      </c>
    </row>
    <row r="120" spans="2:51" s="12" customFormat="1" ht="13.5">
      <c r="B120" s="217"/>
      <c r="C120" s="218"/>
      <c r="D120" s="219" t="s">
        <v>278</v>
      </c>
      <c r="E120" s="220" t="s">
        <v>76</v>
      </c>
      <c r="F120" s="221" t="s">
        <v>1055</v>
      </c>
      <c r="G120" s="218"/>
      <c r="H120" s="220" t="s">
        <v>76</v>
      </c>
      <c r="I120" s="222"/>
      <c r="J120" s="218"/>
      <c r="K120" s="218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278</v>
      </c>
      <c r="AU120" s="227" t="s">
        <v>161</v>
      </c>
      <c r="AV120" s="12" t="s">
        <v>85</v>
      </c>
      <c r="AW120" s="12" t="s">
        <v>40</v>
      </c>
      <c r="AX120" s="12" t="s">
        <v>78</v>
      </c>
      <c r="AY120" s="227" t="s">
        <v>270</v>
      </c>
    </row>
    <row r="121" spans="2:51" s="13" customFormat="1" ht="13.5">
      <c r="B121" s="228"/>
      <c r="C121" s="229"/>
      <c r="D121" s="219" t="s">
        <v>278</v>
      </c>
      <c r="E121" s="230" t="s">
        <v>76</v>
      </c>
      <c r="F121" s="231" t="s">
        <v>161</v>
      </c>
      <c r="G121" s="229"/>
      <c r="H121" s="232">
        <v>3</v>
      </c>
      <c r="I121" s="233"/>
      <c r="J121" s="229"/>
      <c r="K121" s="229"/>
      <c r="L121" s="234"/>
      <c r="M121" s="235"/>
      <c r="N121" s="236"/>
      <c r="O121" s="236"/>
      <c r="P121" s="236"/>
      <c r="Q121" s="236"/>
      <c r="R121" s="236"/>
      <c r="S121" s="236"/>
      <c r="T121" s="237"/>
      <c r="AT121" s="238" t="s">
        <v>278</v>
      </c>
      <c r="AU121" s="238" t="s">
        <v>161</v>
      </c>
      <c r="AV121" s="13" t="s">
        <v>87</v>
      </c>
      <c r="AW121" s="13" t="s">
        <v>40</v>
      </c>
      <c r="AX121" s="13" t="s">
        <v>78</v>
      </c>
      <c r="AY121" s="238" t="s">
        <v>270</v>
      </c>
    </row>
    <row r="122" spans="2:51" s="14" customFormat="1" ht="13.5">
      <c r="B122" s="239"/>
      <c r="C122" s="240"/>
      <c r="D122" s="219" t="s">
        <v>278</v>
      </c>
      <c r="E122" s="241" t="s">
        <v>76</v>
      </c>
      <c r="F122" s="242" t="s">
        <v>281</v>
      </c>
      <c r="G122" s="240"/>
      <c r="H122" s="243">
        <v>3</v>
      </c>
      <c r="I122" s="244"/>
      <c r="J122" s="240"/>
      <c r="K122" s="240"/>
      <c r="L122" s="245"/>
      <c r="M122" s="246"/>
      <c r="N122" s="247"/>
      <c r="O122" s="247"/>
      <c r="P122" s="247"/>
      <c r="Q122" s="247"/>
      <c r="R122" s="247"/>
      <c r="S122" s="247"/>
      <c r="T122" s="248"/>
      <c r="AT122" s="249" t="s">
        <v>278</v>
      </c>
      <c r="AU122" s="249" t="s">
        <v>161</v>
      </c>
      <c r="AV122" s="14" t="s">
        <v>276</v>
      </c>
      <c r="AW122" s="14" t="s">
        <v>40</v>
      </c>
      <c r="AX122" s="14" t="s">
        <v>85</v>
      </c>
      <c r="AY122" s="249" t="s">
        <v>270</v>
      </c>
    </row>
    <row r="123" spans="2:65" s="1" customFormat="1" ht="16.5" customHeight="1">
      <c r="B123" s="41"/>
      <c r="C123" s="250" t="s">
        <v>309</v>
      </c>
      <c r="D123" s="250" t="s">
        <v>338</v>
      </c>
      <c r="E123" s="251" t="s">
        <v>1056</v>
      </c>
      <c r="F123" s="252" t="s">
        <v>1057</v>
      </c>
      <c r="G123" s="253" t="s">
        <v>469</v>
      </c>
      <c r="H123" s="254">
        <v>1</v>
      </c>
      <c r="I123" s="255"/>
      <c r="J123" s="256">
        <f>ROUND(I123*H123,2)</f>
        <v>0</v>
      </c>
      <c r="K123" s="252" t="s">
        <v>76</v>
      </c>
      <c r="L123" s="257"/>
      <c r="M123" s="258" t="s">
        <v>76</v>
      </c>
      <c r="N123" s="259" t="s">
        <v>48</v>
      </c>
      <c r="O123" s="42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AR123" s="24" t="s">
        <v>1058</v>
      </c>
      <c r="AT123" s="24" t="s">
        <v>338</v>
      </c>
      <c r="AU123" s="24" t="s">
        <v>161</v>
      </c>
      <c r="AY123" s="24" t="s">
        <v>270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24" t="s">
        <v>85</v>
      </c>
      <c r="BK123" s="216">
        <f>ROUND(I123*H123,2)</f>
        <v>0</v>
      </c>
      <c r="BL123" s="24" t="s">
        <v>581</v>
      </c>
      <c r="BM123" s="24" t="s">
        <v>1059</v>
      </c>
    </row>
    <row r="124" spans="2:47" s="1" customFormat="1" ht="27">
      <c r="B124" s="41"/>
      <c r="C124" s="63"/>
      <c r="D124" s="219" t="s">
        <v>416</v>
      </c>
      <c r="E124" s="63"/>
      <c r="F124" s="260" t="s">
        <v>1060</v>
      </c>
      <c r="G124" s="63"/>
      <c r="H124" s="63"/>
      <c r="I124" s="174"/>
      <c r="J124" s="63"/>
      <c r="K124" s="63"/>
      <c r="L124" s="61"/>
      <c r="M124" s="261"/>
      <c r="N124" s="42"/>
      <c r="O124" s="42"/>
      <c r="P124" s="42"/>
      <c r="Q124" s="42"/>
      <c r="R124" s="42"/>
      <c r="S124" s="42"/>
      <c r="T124" s="78"/>
      <c r="AT124" s="24" t="s">
        <v>416</v>
      </c>
      <c r="AU124" s="24" t="s">
        <v>161</v>
      </c>
    </row>
    <row r="125" spans="2:51" s="12" customFormat="1" ht="13.5">
      <c r="B125" s="217"/>
      <c r="C125" s="218"/>
      <c r="D125" s="219" t="s">
        <v>278</v>
      </c>
      <c r="E125" s="220" t="s">
        <v>76</v>
      </c>
      <c r="F125" s="221" t="s">
        <v>362</v>
      </c>
      <c r="G125" s="218"/>
      <c r="H125" s="220" t="s">
        <v>76</v>
      </c>
      <c r="I125" s="222"/>
      <c r="J125" s="218"/>
      <c r="K125" s="218"/>
      <c r="L125" s="223"/>
      <c r="M125" s="224"/>
      <c r="N125" s="225"/>
      <c r="O125" s="225"/>
      <c r="P125" s="225"/>
      <c r="Q125" s="225"/>
      <c r="R125" s="225"/>
      <c r="S125" s="225"/>
      <c r="T125" s="226"/>
      <c r="AT125" s="227" t="s">
        <v>278</v>
      </c>
      <c r="AU125" s="227" t="s">
        <v>161</v>
      </c>
      <c r="AV125" s="12" t="s">
        <v>85</v>
      </c>
      <c r="AW125" s="12" t="s">
        <v>40</v>
      </c>
      <c r="AX125" s="12" t="s">
        <v>78</v>
      </c>
      <c r="AY125" s="227" t="s">
        <v>270</v>
      </c>
    </row>
    <row r="126" spans="2:51" s="13" customFormat="1" ht="13.5">
      <c r="B126" s="228"/>
      <c r="C126" s="229"/>
      <c r="D126" s="219" t="s">
        <v>278</v>
      </c>
      <c r="E126" s="230" t="s">
        <v>76</v>
      </c>
      <c r="F126" s="231" t="s">
        <v>85</v>
      </c>
      <c r="G126" s="229"/>
      <c r="H126" s="232">
        <v>1</v>
      </c>
      <c r="I126" s="233"/>
      <c r="J126" s="229"/>
      <c r="K126" s="229"/>
      <c r="L126" s="234"/>
      <c r="M126" s="235"/>
      <c r="N126" s="236"/>
      <c r="O126" s="236"/>
      <c r="P126" s="236"/>
      <c r="Q126" s="236"/>
      <c r="R126" s="236"/>
      <c r="S126" s="236"/>
      <c r="T126" s="237"/>
      <c r="AT126" s="238" t="s">
        <v>278</v>
      </c>
      <c r="AU126" s="238" t="s">
        <v>161</v>
      </c>
      <c r="AV126" s="13" t="s">
        <v>87</v>
      </c>
      <c r="AW126" s="13" t="s">
        <v>40</v>
      </c>
      <c r="AX126" s="13" t="s">
        <v>78</v>
      </c>
      <c r="AY126" s="238" t="s">
        <v>270</v>
      </c>
    </row>
    <row r="127" spans="2:51" s="14" customFormat="1" ht="13.5">
      <c r="B127" s="239"/>
      <c r="C127" s="240"/>
      <c r="D127" s="219" t="s">
        <v>278</v>
      </c>
      <c r="E127" s="241" t="s">
        <v>76</v>
      </c>
      <c r="F127" s="242" t="s">
        <v>281</v>
      </c>
      <c r="G127" s="240"/>
      <c r="H127" s="243">
        <v>1</v>
      </c>
      <c r="I127" s="244"/>
      <c r="J127" s="240"/>
      <c r="K127" s="240"/>
      <c r="L127" s="245"/>
      <c r="M127" s="246"/>
      <c r="N127" s="247"/>
      <c r="O127" s="247"/>
      <c r="P127" s="247"/>
      <c r="Q127" s="247"/>
      <c r="R127" s="247"/>
      <c r="S127" s="247"/>
      <c r="T127" s="248"/>
      <c r="AT127" s="249" t="s">
        <v>278</v>
      </c>
      <c r="AU127" s="249" t="s">
        <v>161</v>
      </c>
      <c r="AV127" s="14" t="s">
        <v>276</v>
      </c>
      <c r="AW127" s="14" t="s">
        <v>40</v>
      </c>
      <c r="AX127" s="14" t="s">
        <v>85</v>
      </c>
      <c r="AY127" s="249" t="s">
        <v>270</v>
      </c>
    </row>
    <row r="128" spans="2:65" s="1" customFormat="1" ht="16.5" customHeight="1">
      <c r="B128" s="41"/>
      <c r="C128" s="250" t="s">
        <v>314</v>
      </c>
      <c r="D128" s="250" t="s">
        <v>338</v>
      </c>
      <c r="E128" s="251" t="s">
        <v>1061</v>
      </c>
      <c r="F128" s="252" t="s">
        <v>1062</v>
      </c>
      <c r="G128" s="253" t="s">
        <v>469</v>
      </c>
      <c r="H128" s="254">
        <v>2</v>
      </c>
      <c r="I128" s="255"/>
      <c r="J128" s="256">
        <f>ROUND(I128*H128,2)</f>
        <v>0</v>
      </c>
      <c r="K128" s="252" t="s">
        <v>76</v>
      </c>
      <c r="L128" s="257"/>
      <c r="M128" s="258" t="s">
        <v>76</v>
      </c>
      <c r="N128" s="259" t="s">
        <v>48</v>
      </c>
      <c r="O128" s="42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AR128" s="24" t="s">
        <v>1058</v>
      </c>
      <c r="AT128" s="24" t="s">
        <v>338</v>
      </c>
      <c r="AU128" s="24" t="s">
        <v>161</v>
      </c>
      <c r="AY128" s="24" t="s">
        <v>270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24" t="s">
        <v>85</v>
      </c>
      <c r="BK128" s="216">
        <f>ROUND(I128*H128,2)</f>
        <v>0</v>
      </c>
      <c r="BL128" s="24" t="s">
        <v>581</v>
      </c>
      <c r="BM128" s="24" t="s">
        <v>1063</v>
      </c>
    </row>
    <row r="129" spans="2:47" s="1" customFormat="1" ht="27">
      <c r="B129" s="41"/>
      <c r="C129" s="63"/>
      <c r="D129" s="219" t="s">
        <v>416</v>
      </c>
      <c r="E129" s="63"/>
      <c r="F129" s="260" t="s">
        <v>1064</v>
      </c>
      <c r="G129" s="63"/>
      <c r="H129" s="63"/>
      <c r="I129" s="174"/>
      <c r="J129" s="63"/>
      <c r="K129" s="63"/>
      <c r="L129" s="61"/>
      <c r="M129" s="261"/>
      <c r="N129" s="42"/>
      <c r="O129" s="42"/>
      <c r="P129" s="42"/>
      <c r="Q129" s="42"/>
      <c r="R129" s="42"/>
      <c r="S129" s="42"/>
      <c r="T129" s="78"/>
      <c r="AT129" s="24" t="s">
        <v>416</v>
      </c>
      <c r="AU129" s="24" t="s">
        <v>161</v>
      </c>
    </row>
    <row r="130" spans="2:51" s="12" customFormat="1" ht="13.5">
      <c r="B130" s="217"/>
      <c r="C130" s="218"/>
      <c r="D130" s="219" t="s">
        <v>278</v>
      </c>
      <c r="E130" s="220" t="s">
        <v>76</v>
      </c>
      <c r="F130" s="221" t="s">
        <v>362</v>
      </c>
      <c r="G130" s="218"/>
      <c r="H130" s="220" t="s">
        <v>76</v>
      </c>
      <c r="I130" s="222"/>
      <c r="J130" s="218"/>
      <c r="K130" s="218"/>
      <c r="L130" s="223"/>
      <c r="M130" s="224"/>
      <c r="N130" s="225"/>
      <c r="O130" s="225"/>
      <c r="P130" s="225"/>
      <c r="Q130" s="225"/>
      <c r="R130" s="225"/>
      <c r="S130" s="225"/>
      <c r="T130" s="226"/>
      <c r="AT130" s="227" t="s">
        <v>278</v>
      </c>
      <c r="AU130" s="227" t="s">
        <v>161</v>
      </c>
      <c r="AV130" s="12" t="s">
        <v>85</v>
      </c>
      <c r="AW130" s="12" t="s">
        <v>40</v>
      </c>
      <c r="AX130" s="12" t="s">
        <v>78</v>
      </c>
      <c r="AY130" s="227" t="s">
        <v>270</v>
      </c>
    </row>
    <row r="131" spans="2:51" s="13" customFormat="1" ht="13.5">
      <c r="B131" s="228"/>
      <c r="C131" s="229"/>
      <c r="D131" s="219" t="s">
        <v>278</v>
      </c>
      <c r="E131" s="230" t="s">
        <v>76</v>
      </c>
      <c r="F131" s="231" t="s">
        <v>87</v>
      </c>
      <c r="G131" s="229"/>
      <c r="H131" s="232">
        <v>2</v>
      </c>
      <c r="I131" s="233"/>
      <c r="J131" s="229"/>
      <c r="K131" s="229"/>
      <c r="L131" s="234"/>
      <c r="M131" s="235"/>
      <c r="N131" s="236"/>
      <c r="O131" s="236"/>
      <c r="P131" s="236"/>
      <c r="Q131" s="236"/>
      <c r="R131" s="236"/>
      <c r="S131" s="236"/>
      <c r="T131" s="237"/>
      <c r="AT131" s="238" t="s">
        <v>278</v>
      </c>
      <c r="AU131" s="238" t="s">
        <v>161</v>
      </c>
      <c r="AV131" s="13" t="s">
        <v>87</v>
      </c>
      <c r="AW131" s="13" t="s">
        <v>40</v>
      </c>
      <c r="AX131" s="13" t="s">
        <v>78</v>
      </c>
      <c r="AY131" s="238" t="s">
        <v>270</v>
      </c>
    </row>
    <row r="132" spans="2:51" s="14" customFormat="1" ht="13.5">
      <c r="B132" s="239"/>
      <c r="C132" s="240"/>
      <c r="D132" s="219" t="s">
        <v>278</v>
      </c>
      <c r="E132" s="241" t="s">
        <v>76</v>
      </c>
      <c r="F132" s="242" t="s">
        <v>281</v>
      </c>
      <c r="G132" s="240"/>
      <c r="H132" s="243">
        <v>2</v>
      </c>
      <c r="I132" s="244"/>
      <c r="J132" s="240"/>
      <c r="K132" s="240"/>
      <c r="L132" s="245"/>
      <c r="M132" s="246"/>
      <c r="N132" s="247"/>
      <c r="O132" s="247"/>
      <c r="P132" s="247"/>
      <c r="Q132" s="247"/>
      <c r="R132" s="247"/>
      <c r="S132" s="247"/>
      <c r="T132" s="248"/>
      <c r="AT132" s="249" t="s">
        <v>278</v>
      </c>
      <c r="AU132" s="249" t="s">
        <v>161</v>
      </c>
      <c r="AV132" s="14" t="s">
        <v>276</v>
      </c>
      <c r="AW132" s="14" t="s">
        <v>40</v>
      </c>
      <c r="AX132" s="14" t="s">
        <v>85</v>
      </c>
      <c r="AY132" s="249" t="s">
        <v>270</v>
      </c>
    </row>
    <row r="133" spans="2:65" s="1" customFormat="1" ht="16.5" customHeight="1">
      <c r="B133" s="41"/>
      <c r="C133" s="250" t="s">
        <v>320</v>
      </c>
      <c r="D133" s="250" t="s">
        <v>338</v>
      </c>
      <c r="E133" s="251" t="s">
        <v>1065</v>
      </c>
      <c r="F133" s="252" t="s">
        <v>1066</v>
      </c>
      <c r="G133" s="253" t="s">
        <v>469</v>
      </c>
      <c r="H133" s="254">
        <v>3</v>
      </c>
      <c r="I133" s="255"/>
      <c r="J133" s="256">
        <f>ROUND(I133*H133,2)</f>
        <v>0</v>
      </c>
      <c r="K133" s="252" t="s">
        <v>76</v>
      </c>
      <c r="L133" s="257"/>
      <c r="M133" s="258" t="s">
        <v>76</v>
      </c>
      <c r="N133" s="259" t="s">
        <v>48</v>
      </c>
      <c r="O133" s="42"/>
      <c r="P133" s="214">
        <f>O133*H133</f>
        <v>0</v>
      </c>
      <c r="Q133" s="214">
        <v>0.208</v>
      </c>
      <c r="R133" s="214">
        <f>Q133*H133</f>
        <v>0.624</v>
      </c>
      <c r="S133" s="214">
        <v>0</v>
      </c>
      <c r="T133" s="215">
        <f>S133*H133</f>
        <v>0</v>
      </c>
      <c r="AR133" s="24" t="s">
        <v>1058</v>
      </c>
      <c r="AT133" s="24" t="s">
        <v>338</v>
      </c>
      <c r="AU133" s="24" t="s">
        <v>161</v>
      </c>
      <c r="AY133" s="24" t="s">
        <v>270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24" t="s">
        <v>85</v>
      </c>
      <c r="BK133" s="216">
        <f>ROUND(I133*H133,2)</f>
        <v>0</v>
      </c>
      <c r="BL133" s="24" t="s">
        <v>581</v>
      </c>
      <c r="BM133" s="24" t="s">
        <v>1067</v>
      </c>
    </row>
    <row r="134" spans="2:51" s="12" customFormat="1" ht="13.5">
      <c r="B134" s="217"/>
      <c r="C134" s="218"/>
      <c r="D134" s="219" t="s">
        <v>278</v>
      </c>
      <c r="E134" s="220" t="s">
        <v>76</v>
      </c>
      <c r="F134" s="221" t="s">
        <v>362</v>
      </c>
      <c r="G134" s="218"/>
      <c r="H134" s="220" t="s">
        <v>76</v>
      </c>
      <c r="I134" s="222"/>
      <c r="J134" s="218"/>
      <c r="K134" s="218"/>
      <c r="L134" s="223"/>
      <c r="M134" s="224"/>
      <c r="N134" s="225"/>
      <c r="O134" s="225"/>
      <c r="P134" s="225"/>
      <c r="Q134" s="225"/>
      <c r="R134" s="225"/>
      <c r="S134" s="225"/>
      <c r="T134" s="226"/>
      <c r="AT134" s="227" t="s">
        <v>278</v>
      </c>
      <c r="AU134" s="227" t="s">
        <v>161</v>
      </c>
      <c r="AV134" s="12" t="s">
        <v>85</v>
      </c>
      <c r="AW134" s="12" t="s">
        <v>40</v>
      </c>
      <c r="AX134" s="12" t="s">
        <v>78</v>
      </c>
      <c r="AY134" s="227" t="s">
        <v>270</v>
      </c>
    </row>
    <row r="135" spans="2:51" s="13" customFormat="1" ht="13.5">
      <c r="B135" s="228"/>
      <c r="C135" s="229"/>
      <c r="D135" s="219" t="s">
        <v>278</v>
      </c>
      <c r="E135" s="230" t="s">
        <v>76</v>
      </c>
      <c r="F135" s="231" t="s">
        <v>161</v>
      </c>
      <c r="G135" s="229"/>
      <c r="H135" s="232">
        <v>3</v>
      </c>
      <c r="I135" s="233"/>
      <c r="J135" s="229"/>
      <c r="K135" s="229"/>
      <c r="L135" s="234"/>
      <c r="M135" s="235"/>
      <c r="N135" s="236"/>
      <c r="O135" s="236"/>
      <c r="P135" s="236"/>
      <c r="Q135" s="236"/>
      <c r="R135" s="236"/>
      <c r="S135" s="236"/>
      <c r="T135" s="237"/>
      <c r="AT135" s="238" t="s">
        <v>278</v>
      </c>
      <c r="AU135" s="238" t="s">
        <v>161</v>
      </c>
      <c r="AV135" s="13" t="s">
        <v>87</v>
      </c>
      <c r="AW135" s="13" t="s">
        <v>40</v>
      </c>
      <c r="AX135" s="13" t="s">
        <v>78</v>
      </c>
      <c r="AY135" s="238" t="s">
        <v>270</v>
      </c>
    </row>
    <row r="136" spans="2:51" s="14" customFormat="1" ht="13.5">
      <c r="B136" s="239"/>
      <c r="C136" s="240"/>
      <c r="D136" s="219" t="s">
        <v>278</v>
      </c>
      <c r="E136" s="241" t="s">
        <v>76</v>
      </c>
      <c r="F136" s="242" t="s">
        <v>281</v>
      </c>
      <c r="G136" s="240"/>
      <c r="H136" s="243">
        <v>3</v>
      </c>
      <c r="I136" s="244"/>
      <c r="J136" s="240"/>
      <c r="K136" s="240"/>
      <c r="L136" s="245"/>
      <c r="M136" s="246"/>
      <c r="N136" s="247"/>
      <c r="O136" s="247"/>
      <c r="P136" s="247"/>
      <c r="Q136" s="247"/>
      <c r="R136" s="247"/>
      <c r="S136" s="247"/>
      <c r="T136" s="248"/>
      <c r="AT136" s="249" t="s">
        <v>278</v>
      </c>
      <c r="AU136" s="249" t="s">
        <v>161</v>
      </c>
      <c r="AV136" s="14" t="s">
        <v>276</v>
      </c>
      <c r="AW136" s="14" t="s">
        <v>40</v>
      </c>
      <c r="AX136" s="14" t="s">
        <v>85</v>
      </c>
      <c r="AY136" s="249" t="s">
        <v>270</v>
      </c>
    </row>
    <row r="137" spans="2:65" s="1" customFormat="1" ht="16.5" customHeight="1">
      <c r="B137" s="41"/>
      <c r="C137" s="205" t="s">
        <v>325</v>
      </c>
      <c r="D137" s="205" t="s">
        <v>272</v>
      </c>
      <c r="E137" s="206" t="s">
        <v>1068</v>
      </c>
      <c r="F137" s="207" t="s">
        <v>1069</v>
      </c>
      <c r="G137" s="208" t="s">
        <v>155</v>
      </c>
      <c r="H137" s="209">
        <v>3</v>
      </c>
      <c r="I137" s="210"/>
      <c r="J137" s="211">
        <f>ROUND(I137*H137,2)</f>
        <v>0</v>
      </c>
      <c r="K137" s="207" t="s">
        <v>275</v>
      </c>
      <c r="L137" s="61"/>
      <c r="M137" s="212" t="s">
        <v>76</v>
      </c>
      <c r="N137" s="213" t="s">
        <v>48</v>
      </c>
      <c r="O137" s="42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AR137" s="24" t="s">
        <v>581</v>
      </c>
      <c r="AT137" s="24" t="s">
        <v>272</v>
      </c>
      <c r="AU137" s="24" t="s">
        <v>161</v>
      </c>
      <c r="AY137" s="24" t="s">
        <v>270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24" t="s">
        <v>85</v>
      </c>
      <c r="BK137" s="216">
        <f>ROUND(I137*H137,2)</f>
        <v>0</v>
      </c>
      <c r="BL137" s="24" t="s">
        <v>581</v>
      </c>
      <c r="BM137" s="24" t="s">
        <v>1070</v>
      </c>
    </row>
    <row r="138" spans="2:51" s="12" customFormat="1" ht="13.5">
      <c r="B138" s="217"/>
      <c r="C138" s="218"/>
      <c r="D138" s="219" t="s">
        <v>278</v>
      </c>
      <c r="E138" s="220" t="s">
        <v>76</v>
      </c>
      <c r="F138" s="221" t="s">
        <v>362</v>
      </c>
      <c r="G138" s="218"/>
      <c r="H138" s="220" t="s">
        <v>76</v>
      </c>
      <c r="I138" s="222"/>
      <c r="J138" s="218"/>
      <c r="K138" s="218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278</v>
      </c>
      <c r="AU138" s="227" t="s">
        <v>161</v>
      </c>
      <c r="AV138" s="12" t="s">
        <v>85</v>
      </c>
      <c r="AW138" s="12" t="s">
        <v>40</v>
      </c>
      <c r="AX138" s="12" t="s">
        <v>78</v>
      </c>
      <c r="AY138" s="227" t="s">
        <v>270</v>
      </c>
    </row>
    <row r="139" spans="2:51" s="13" customFormat="1" ht="13.5">
      <c r="B139" s="228"/>
      <c r="C139" s="229"/>
      <c r="D139" s="219" t="s">
        <v>278</v>
      </c>
      <c r="E139" s="230" t="s">
        <v>76</v>
      </c>
      <c r="F139" s="231" t="s">
        <v>161</v>
      </c>
      <c r="G139" s="229"/>
      <c r="H139" s="232">
        <v>3</v>
      </c>
      <c r="I139" s="233"/>
      <c r="J139" s="229"/>
      <c r="K139" s="229"/>
      <c r="L139" s="234"/>
      <c r="M139" s="235"/>
      <c r="N139" s="236"/>
      <c r="O139" s="236"/>
      <c r="P139" s="236"/>
      <c r="Q139" s="236"/>
      <c r="R139" s="236"/>
      <c r="S139" s="236"/>
      <c r="T139" s="237"/>
      <c r="AT139" s="238" t="s">
        <v>278</v>
      </c>
      <c r="AU139" s="238" t="s">
        <v>161</v>
      </c>
      <c r="AV139" s="13" t="s">
        <v>87</v>
      </c>
      <c r="AW139" s="13" t="s">
        <v>40</v>
      </c>
      <c r="AX139" s="13" t="s">
        <v>78</v>
      </c>
      <c r="AY139" s="238" t="s">
        <v>270</v>
      </c>
    </row>
    <row r="140" spans="2:51" s="14" customFormat="1" ht="13.5">
      <c r="B140" s="239"/>
      <c r="C140" s="240"/>
      <c r="D140" s="219" t="s">
        <v>278</v>
      </c>
      <c r="E140" s="241" t="s">
        <v>76</v>
      </c>
      <c r="F140" s="242" t="s">
        <v>281</v>
      </c>
      <c r="G140" s="240"/>
      <c r="H140" s="243">
        <v>3</v>
      </c>
      <c r="I140" s="244"/>
      <c r="J140" s="240"/>
      <c r="K140" s="240"/>
      <c r="L140" s="245"/>
      <c r="M140" s="246"/>
      <c r="N140" s="247"/>
      <c r="O140" s="247"/>
      <c r="P140" s="247"/>
      <c r="Q140" s="247"/>
      <c r="R140" s="247"/>
      <c r="S140" s="247"/>
      <c r="T140" s="248"/>
      <c r="AT140" s="249" t="s">
        <v>278</v>
      </c>
      <c r="AU140" s="249" t="s">
        <v>161</v>
      </c>
      <c r="AV140" s="14" t="s">
        <v>276</v>
      </c>
      <c r="AW140" s="14" t="s">
        <v>40</v>
      </c>
      <c r="AX140" s="14" t="s">
        <v>85</v>
      </c>
      <c r="AY140" s="249" t="s">
        <v>270</v>
      </c>
    </row>
    <row r="141" spans="2:65" s="1" customFormat="1" ht="16.5" customHeight="1">
      <c r="B141" s="41"/>
      <c r="C141" s="250" t="s">
        <v>331</v>
      </c>
      <c r="D141" s="250" t="s">
        <v>338</v>
      </c>
      <c r="E141" s="251" t="s">
        <v>1071</v>
      </c>
      <c r="F141" s="252" t="s">
        <v>1072</v>
      </c>
      <c r="G141" s="253" t="s">
        <v>469</v>
      </c>
      <c r="H141" s="254">
        <v>3</v>
      </c>
      <c r="I141" s="255"/>
      <c r="J141" s="256">
        <f>ROUND(I141*H141,2)</f>
        <v>0</v>
      </c>
      <c r="K141" s="252" t="s">
        <v>76</v>
      </c>
      <c r="L141" s="257"/>
      <c r="M141" s="258" t="s">
        <v>76</v>
      </c>
      <c r="N141" s="259" t="s">
        <v>48</v>
      </c>
      <c r="O141" s="42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AR141" s="24" t="s">
        <v>1058</v>
      </c>
      <c r="AT141" s="24" t="s">
        <v>338</v>
      </c>
      <c r="AU141" s="24" t="s">
        <v>161</v>
      </c>
      <c r="AY141" s="24" t="s">
        <v>270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24" t="s">
        <v>85</v>
      </c>
      <c r="BK141" s="216">
        <f>ROUND(I141*H141,2)</f>
        <v>0</v>
      </c>
      <c r="BL141" s="24" t="s">
        <v>581</v>
      </c>
      <c r="BM141" s="24" t="s">
        <v>1073</v>
      </c>
    </row>
    <row r="142" spans="2:51" s="12" customFormat="1" ht="13.5">
      <c r="B142" s="217"/>
      <c r="C142" s="218"/>
      <c r="D142" s="219" t="s">
        <v>278</v>
      </c>
      <c r="E142" s="220" t="s">
        <v>76</v>
      </c>
      <c r="F142" s="221" t="s">
        <v>362</v>
      </c>
      <c r="G142" s="218"/>
      <c r="H142" s="220" t="s">
        <v>76</v>
      </c>
      <c r="I142" s="222"/>
      <c r="J142" s="218"/>
      <c r="K142" s="218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278</v>
      </c>
      <c r="AU142" s="227" t="s">
        <v>161</v>
      </c>
      <c r="AV142" s="12" t="s">
        <v>85</v>
      </c>
      <c r="AW142" s="12" t="s">
        <v>40</v>
      </c>
      <c r="AX142" s="12" t="s">
        <v>78</v>
      </c>
      <c r="AY142" s="227" t="s">
        <v>270</v>
      </c>
    </row>
    <row r="143" spans="2:51" s="13" customFormat="1" ht="13.5">
      <c r="B143" s="228"/>
      <c r="C143" s="229"/>
      <c r="D143" s="219" t="s">
        <v>278</v>
      </c>
      <c r="E143" s="230" t="s">
        <v>76</v>
      </c>
      <c r="F143" s="231" t="s">
        <v>161</v>
      </c>
      <c r="G143" s="229"/>
      <c r="H143" s="232">
        <v>3</v>
      </c>
      <c r="I143" s="233"/>
      <c r="J143" s="229"/>
      <c r="K143" s="229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278</v>
      </c>
      <c r="AU143" s="238" t="s">
        <v>161</v>
      </c>
      <c r="AV143" s="13" t="s">
        <v>87</v>
      </c>
      <c r="AW143" s="13" t="s">
        <v>40</v>
      </c>
      <c r="AX143" s="13" t="s">
        <v>78</v>
      </c>
      <c r="AY143" s="238" t="s">
        <v>270</v>
      </c>
    </row>
    <row r="144" spans="2:51" s="14" customFormat="1" ht="13.5">
      <c r="B144" s="239"/>
      <c r="C144" s="240"/>
      <c r="D144" s="219" t="s">
        <v>278</v>
      </c>
      <c r="E144" s="241" t="s">
        <v>76</v>
      </c>
      <c r="F144" s="242" t="s">
        <v>281</v>
      </c>
      <c r="G144" s="240"/>
      <c r="H144" s="243">
        <v>3</v>
      </c>
      <c r="I144" s="244"/>
      <c r="J144" s="240"/>
      <c r="K144" s="240"/>
      <c r="L144" s="245"/>
      <c r="M144" s="246"/>
      <c r="N144" s="247"/>
      <c r="O144" s="247"/>
      <c r="P144" s="247"/>
      <c r="Q144" s="247"/>
      <c r="R144" s="247"/>
      <c r="S144" s="247"/>
      <c r="T144" s="248"/>
      <c r="AT144" s="249" t="s">
        <v>278</v>
      </c>
      <c r="AU144" s="249" t="s">
        <v>161</v>
      </c>
      <c r="AV144" s="14" t="s">
        <v>276</v>
      </c>
      <c r="AW144" s="14" t="s">
        <v>40</v>
      </c>
      <c r="AX144" s="14" t="s">
        <v>85</v>
      </c>
      <c r="AY144" s="249" t="s">
        <v>270</v>
      </c>
    </row>
    <row r="145" spans="2:65" s="1" customFormat="1" ht="25.5" customHeight="1">
      <c r="B145" s="41"/>
      <c r="C145" s="205" t="s">
        <v>337</v>
      </c>
      <c r="D145" s="205" t="s">
        <v>272</v>
      </c>
      <c r="E145" s="206" t="s">
        <v>1074</v>
      </c>
      <c r="F145" s="207" t="s">
        <v>1075</v>
      </c>
      <c r="G145" s="208" t="s">
        <v>155</v>
      </c>
      <c r="H145" s="209">
        <v>3</v>
      </c>
      <c r="I145" s="210"/>
      <c r="J145" s="211">
        <f>ROUND(I145*H145,2)</f>
        <v>0</v>
      </c>
      <c r="K145" s="207" t="s">
        <v>275</v>
      </c>
      <c r="L145" s="61"/>
      <c r="M145" s="212" t="s">
        <v>76</v>
      </c>
      <c r="N145" s="213" t="s">
        <v>48</v>
      </c>
      <c r="O145" s="42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AR145" s="24" t="s">
        <v>581</v>
      </c>
      <c r="AT145" s="24" t="s">
        <v>272</v>
      </c>
      <c r="AU145" s="24" t="s">
        <v>161</v>
      </c>
      <c r="AY145" s="24" t="s">
        <v>270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24" t="s">
        <v>85</v>
      </c>
      <c r="BK145" s="216">
        <f>ROUND(I145*H145,2)</f>
        <v>0</v>
      </c>
      <c r="BL145" s="24" t="s">
        <v>581</v>
      </c>
      <c r="BM145" s="24" t="s">
        <v>1076</v>
      </c>
    </row>
    <row r="146" spans="2:51" s="12" customFormat="1" ht="13.5">
      <c r="B146" s="217"/>
      <c r="C146" s="218"/>
      <c r="D146" s="219" t="s">
        <v>278</v>
      </c>
      <c r="E146" s="220" t="s">
        <v>76</v>
      </c>
      <c r="F146" s="221" t="s">
        <v>362</v>
      </c>
      <c r="G146" s="218"/>
      <c r="H146" s="220" t="s">
        <v>76</v>
      </c>
      <c r="I146" s="222"/>
      <c r="J146" s="218"/>
      <c r="K146" s="218"/>
      <c r="L146" s="223"/>
      <c r="M146" s="224"/>
      <c r="N146" s="225"/>
      <c r="O146" s="225"/>
      <c r="P146" s="225"/>
      <c r="Q146" s="225"/>
      <c r="R146" s="225"/>
      <c r="S146" s="225"/>
      <c r="T146" s="226"/>
      <c r="AT146" s="227" t="s">
        <v>278</v>
      </c>
      <c r="AU146" s="227" t="s">
        <v>161</v>
      </c>
      <c r="AV146" s="12" t="s">
        <v>85</v>
      </c>
      <c r="AW146" s="12" t="s">
        <v>40</v>
      </c>
      <c r="AX146" s="12" t="s">
        <v>78</v>
      </c>
      <c r="AY146" s="227" t="s">
        <v>270</v>
      </c>
    </row>
    <row r="147" spans="2:51" s="13" customFormat="1" ht="13.5">
      <c r="B147" s="228"/>
      <c r="C147" s="229"/>
      <c r="D147" s="219" t="s">
        <v>278</v>
      </c>
      <c r="E147" s="230" t="s">
        <v>76</v>
      </c>
      <c r="F147" s="231" t="s">
        <v>161</v>
      </c>
      <c r="G147" s="229"/>
      <c r="H147" s="232">
        <v>3</v>
      </c>
      <c r="I147" s="233"/>
      <c r="J147" s="229"/>
      <c r="K147" s="229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278</v>
      </c>
      <c r="AU147" s="238" t="s">
        <v>161</v>
      </c>
      <c r="AV147" s="13" t="s">
        <v>87</v>
      </c>
      <c r="AW147" s="13" t="s">
        <v>40</v>
      </c>
      <c r="AX147" s="13" t="s">
        <v>78</v>
      </c>
      <c r="AY147" s="238" t="s">
        <v>270</v>
      </c>
    </row>
    <row r="148" spans="2:51" s="14" customFormat="1" ht="13.5">
      <c r="B148" s="239"/>
      <c r="C148" s="240"/>
      <c r="D148" s="219" t="s">
        <v>278</v>
      </c>
      <c r="E148" s="241" t="s">
        <v>76</v>
      </c>
      <c r="F148" s="242" t="s">
        <v>281</v>
      </c>
      <c r="G148" s="240"/>
      <c r="H148" s="243">
        <v>3</v>
      </c>
      <c r="I148" s="244"/>
      <c r="J148" s="240"/>
      <c r="K148" s="240"/>
      <c r="L148" s="245"/>
      <c r="M148" s="246"/>
      <c r="N148" s="247"/>
      <c r="O148" s="247"/>
      <c r="P148" s="247"/>
      <c r="Q148" s="247"/>
      <c r="R148" s="247"/>
      <c r="S148" s="247"/>
      <c r="T148" s="248"/>
      <c r="AT148" s="249" t="s">
        <v>278</v>
      </c>
      <c r="AU148" s="249" t="s">
        <v>161</v>
      </c>
      <c r="AV148" s="14" t="s">
        <v>276</v>
      </c>
      <c r="AW148" s="14" t="s">
        <v>40</v>
      </c>
      <c r="AX148" s="14" t="s">
        <v>85</v>
      </c>
      <c r="AY148" s="249" t="s">
        <v>270</v>
      </c>
    </row>
    <row r="149" spans="2:65" s="1" customFormat="1" ht="25.5" customHeight="1">
      <c r="B149" s="41"/>
      <c r="C149" s="250" t="s">
        <v>10</v>
      </c>
      <c r="D149" s="250" t="s">
        <v>338</v>
      </c>
      <c r="E149" s="251" t="s">
        <v>1077</v>
      </c>
      <c r="F149" s="252" t="s">
        <v>1078</v>
      </c>
      <c r="G149" s="253" t="s">
        <v>469</v>
      </c>
      <c r="H149" s="254">
        <v>2</v>
      </c>
      <c r="I149" s="255"/>
      <c r="J149" s="256">
        <f>ROUND(I149*H149,2)</f>
        <v>0</v>
      </c>
      <c r="K149" s="252" t="s">
        <v>76</v>
      </c>
      <c r="L149" s="257"/>
      <c r="M149" s="258" t="s">
        <v>76</v>
      </c>
      <c r="N149" s="259" t="s">
        <v>48</v>
      </c>
      <c r="O149" s="42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AR149" s="24" t="s">
        <v>1058</v>
      </c>
      <c r="AT149" s="24" t="s">
        <v>338</v>
      </c>
      <c r="AU149" s="24" t="s">
        <v>161</v>
      </c>
      <c r="AY149" s="24" t="s">
        <v>270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24" t="s">
        <v>85</v>
      </c>
      <c r="BK149" s="216">
        <f>ROUND(I149*H149,2)</f>
        <v>0</v>
      </c>
      <c r="BL149" s="24" t="s">
        <v>581</v>
      </c>
      <c r="BM149" s="24" t="s">
        <v>1079</v>
      </c>
    </row>
    <row r="150" spans="2:47" s="1" customFormat="1" ht="27">
      <c r="B150" s="41"/>
      <c r="C150" s="63"/>
      <c r="D150" s="219" t="s">
        <v>416</v>
      </c>
      <c r="E150" s="63"/>
      <c r="F150" s="260" t="s">
        <v>1080</v>
      </c>
      <c r="G150" s="63"/>
      <c r="H150" s="63"/>
      <c r="I150" s="174"/>
      <c r="J150" s="63"/>
      <c r="K150" s="63"/>
      <c r="L150" s="61"/>
      <c r="M150" s="261"/>
      <c r="N150" s="42"/>
      <c r="O150" s="42"/>
      <c r="P150" s="42"/>
      <c r="Q150" s="42"/>
      <c r="R150" s="42"/>
      <c r="S150" s="42"/>
      <c r="T150" s="78"/>
      <c r="AT150" s="24" t="s">
        <v>416</v>
      </c>
      <c r="AU150" s="24" t="s">
        <v>161</v>
      </c>
    </row>
    <row r="151" spans="2:51" s="12" customFormat="1" ht="13.5">
      <c r="B151" s="217"/>
      <c r="C151" s="218"/>
      <c r="D151" s="219" t="s">
        <v>278</v>
      </c>
      <c r="E151" s="220" t="s">
        <v>76</v>
      </c>
      <c r="F151" s="221" t="s">
        <v>362</v>
      </c>
      <c r="G151" s="218"/>
      <c r="H151" s="220" t="s">
        <v>76</v>
      </c>
      <c r="I151" s="222"/>
      <c r="J151" s="218"/>
      <c r="K151" s="218"/>
      <c r="L151" s="223"/>
      <c r="M151" s="224"/>
      <c r="N151" s="225"/>
      <c r="O151" s="225"/>
      <c r="P151" s="225"/>
      <c r="Q151" s="225"/>
      <c r="R151" s="225"/>
      <c r="S151" s="225"/>
      <c r="T151" s="226"/>
      <c r="AT151" s="227" t="s">
        <v>278</v>
      </c>
      <c r="AU151" s="227" t="s">
        <v>161</v>
      </c>
      <c r="AV151" s="12" t="s">
        <v>85</v>
      </c>
      <c r="AW151" s="12" t="s">
        <v>40</v>
      </c>
      <c r="AX151" s="12" t="s">
        <v>78</v>
      </c>
      <c r="AY151" s="227" t="s">
        <v>270</v>
      </c>
    </row>
    <row r="152" spans="2:51" s="13" customFormat="1" ht="13.5">
      <c r="B152" s="228"/>
      <c r="C152" s="229"/>
      <c r="D152" s="219" t="s">
        <v>278</v>
      </c>
      <c r="E152" s="230" t="s">
        <v>76</v>
      </c>
      <c r="F152" s="231" t="s">
        <v>87</v>
      </c>
      <c r="G152" s="229"/>
      <c r="H152" s="232">
        <v>2</v>
      </c>
      <c r="I152" s="233"/>
      <c r="J152" s="229"/>
      <c r="K152" s="229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278</v>
      </c>
      <c r="AU152" s="238" t="s">
        <v>161</v>
      </c>
      <c r="AV152" s="13" t="s">
        <v>87</v>
      </c>
      <c r="AW152" s="13" t="s">
        <v>40</v>
      </c>
      <c r="AX152" s="13" t="s">
        <v>78</v>
      </c>
      <c r="AY152" s="238" t="s">
        <v>270</v>
      </c>
    </row>
    <row r="153" spans="2:51" s="14" customFormat="1" ht="13.5">
      <c r="B153" s="239"/>
      <c r="C153" s="240"/>
      <c r="D153" s="219" t="s">
        <v>278</v>
      </c>
      <c r="E153" s="241" t="s">
        <v>76</v>
      </c>
      <c r="F153" s="242" t="s">
        <v>281</v>
      </c>
      <c r="G153" s="240"/>
      <c r="H153" s="243">
        <v>2</v>
      </c>
      <c r="I153" s="244"/>
      <c r="J153" s="240"/>
      <c r="K153" s="240"/>
      <c r="L153" s="245"/>
      <c r="M153" s="246"/>
      <c r="N153" s="247"/>
      <c r="O153" s="247"/>
      <c r="P153" s="247"/>
      <c r="Q153" s="247"/>
      <c r="R153" s="247"/>
      <c r="S153" s="247"/>
      <c r="T153" s="248"/>
      <c r="AT153" s="249" t="s">
        <v>278</v>
      </c>
      <c r="AU153" s="249" t="s">
        <v>161</v>
      </c>
      <c r="AV153" s="14" t="s">
        <v>276</v>
      </c>
      <c r="AW153" s="14" t="s">
        <v>40</v>
      </c>
      <c r="AX153" s="14" t="s">
        <v>85</v>
      </c>
      <c r="AY153" s="249" t="s">
        <v>270</v>
      </c>
    </row>
    <row r="154" spans="2:65" s="1" customFormat="1" ht="25.5" customHeight="1">
      <c r="B154" s="41"/>
      <c r="C154" s="250" t="s">
        <v>349</v>
      </c>
      <c r="D154" s="250" t="s">
        <v>338</v>
      </c>
      <c r="E154" s="251" t="s">
        <v>1081</v>
      </c>
      <c r="F154" s="252" t="s">
        <v>1082</v>
      </c>
      <c r="G154" s="253" t="s">
        <v>469</v>
      </c>
      <c r="H154" s="254">
        <v>1</v>
      </c>
      <c r="I154" s="255"/>
      <c r="J154" s="256">
        <f>ROUND(I154*H154,2)</f>
        <v>0</v>
      </c>
      <c r="K154" s="252" t="s">
        <v>76</v>
      </c>
      <c r="L154" s="257"/>
      <c r="M154" s="258" t="s">
        <v>76</v>
      </c>
      <c r="N154" s="259" t="s">
        <v>48</v>
      </c>
      <c r="O154" s="42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AR154" s="24" t="s">
        <v>1058</v>
      </c>
      <c r="AT154" s="24" t="s">
        <v>338</v>
      </c>
      <c r="AU154" s="24" t="s">
        <v>161</v>
      </c>
      <c r="AY154" s="24" t="s">
        <v>270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24" t="s">
        <v>85</v>
      </c>
      <c r="BK154" s="216">
        <f>ROUND(I154*H154,2)</f>
        <v>0</v>
      </c>
      <c r="BL154" s="24" t="s">
        <v>581</v>
      </c>
      <c r="BM154" s="24" t="s">
        <v>1083</v>
      </c>
    </row>
    <row r="155" spans="2:47" s="1" customFormat="1" ht="27">
      <c r="B155" s="41"/>
      <c r="C155" s="63"/>
      <c r="D155" s="219" t="s">
        <v>416</v>
      </c>
      <c r="E155" s="63"/>
      <c r="F155" s="260" t="s">
        <v>1084</v>
      </c>
      <c r="G155" s="63"/>
      <c r="H155" s="63"/>
      <c r="I155" s="174"/>
      <c r="J155" s="63"/>
      <c r="K155" s="63"/>
      <c r="L155" s="61"/>
      <c r="M155" s="261"/>
      <c r="N155" s="42"/>
      <c r="O155" s="42"/>
      <c r="P155" s="42"/>
      <c r="Q155" s="42"/>
      <c r="R155" s="42"/>
      <c r="S155" s="42"/>
      <c r="T155" s="78"/>
      <c r="AT155" s="24" t="s">
        <v>416</v>
      </c>
      <c r="AU155" s="24" t="s">
        <v>161</v>
      </c>
    </row>
    <row r="156" spans="2:51" s="12" customFormat="1" ht="13.5">
      <c r="B156" s="217"/>
      <c r="C156" s="218"/>
      <c r="D156" s="219" t="s">
        <v>278</v>
      </c>
      <c r="E156" s="220" t="s">
        <v>76</v>
      </c>
      <c r="F156" s="221" t="s">
        <v>362</v>
      </c>
      <c r="G156" s="218"/>
      <c r="H156" s="220" t="s">
        <v>76</v>
      </c>
      <c r="I156" s="222"/>
      <c r="J156" s="218"/>
      <c r="K156" s="218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278</v>
      </c>
      <c r="AU156" s="227" t="s">
        <v>161</v>
      </c>
      <c r="AV156" s="12" t="s">
        <v>85</v>
      </c>
      <c r="AW156" s="12" t="s">
        <v>40</v>
      </c>
      <c r="AX156" s="12" t="s">
        <v>78</v>
      </c>
      <c r="AY156" s="227" t="s">
        <v>270</v>
      </c>
    </row>
    <row r="157" spans="2:51" s="13" customFormat="1" ht="13.5">
      <c r="B157" s="228"/>
      <c r="C157" s="229"/>
      <c r="D157" s="219" t="s">
        <v>278</v>
      </c>
      <c r="E157" s="230" t="s">
        <v>76</v>
      </c>
      <c r="F157" s="231" t="s">
        <v>85</v>
      </c>
      <c r="G157" s="229"/>
      <c r="H157" s="232">
        <v>1</v>
      </c>
      <c r="I157" s="233"/>
      <c r="J157" s="229"/>
      <c r="K157" s="229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278</v>
      </c>
      <c r="AU157" s="238" t="s">
        <v>161</v>
      </c>
      <c r="AV157" s="13" t="s">
        <v>87</v>
      </c>
      <c r="AW157" s="13" t="s">
        <v>40</v>
      </c>
      <c r="AX157" s="13" t="s">
        <v>78</v>
      </c>
      <c r="AY157" s="238" t="s">
        <v>270</v>
      </c>
    </row>
    <row r="158" spans="2:51" s="14" customFormat="1" ht="13.5">
      <c r="B158" s="239"/>
      <c r="C158" s="240"/>
      <c r="D158" s="219" t="s">
        <v>278</v>
      </c>
      <c r="E158" s="241" t="s">
        <v>76</v>
      </c>
      <c r="F158" s="242" t="s">
        <v>281</v>
      </c>
      <c r="G158" s="240"/>
      <c r="H158" s="243">
        <v>1</v>
      </c>
      <c r="I158" s="244"/>
      <c r="J158" s="240"/>
      <c r="K158" s="240"/>
      <c r="L158" s="245"/>
      <c r="M158" s="246"/>
      <c r="N158" s="247"/>
      <c r="O158" s="247"/>
      <c r="P158" s="247"/>
      <c r="Q158" s="247"/>
      <c r="R158" s="247"/>
      <c r="S158" s="247"/>
      <c r="T158" s="248"/>
      <c r="AT158" s="249" t="s">
        <v>278</v>
      </c>
      <c r="AU158" s="249" t="s">
        <v>161</v>
      </c>
      <c r="AV158" s="14" t="s">
        <v>276</v>
      </c>
      <c r="AW158" s="14" t="s">
        <v>40</v>
      </c>
      <c r="AX158" s="14" t="s">
        <v>85</v>
      </c>
      <c r="AY158" s="249" t="s">
        <v>270</v>
      </c>
    </row>
    <row r="159" spans="2:65" s="1" customFormat="1" ht="25.5" customHeight="1">
      <c r="B159" s="41"/>
      <c r="C159" s="205" t="s">
        <v>354</v>
      </c>
      <c r="D159" s="205" t="s">
        <v>272</v>
      </c>
      <c r="E159" s="206" t="s">
        <v>1085</v>
      </c>
      <c r="F159" s="207" t="s">
        <v>1086</v>
      </c>
      <c r="G159" s="208" t="s">
        <v>121</v>
      </c>
      <c r="H159" s="209">
        <v>26</v>
      </c>
      <c r="I159" s="210"/>
      <c r="J159" s="211">
        <f>ROUND(I159*H159,2)</f>
        <v>0</v>
      </c>
      <c r="K159" s="207" t="s">
        <v>275</v>
      </c>
      <c r="L159" s="61"/>
      <c r="M159" s="212" t="s">
        <v>76</v>
      </c>
      <c r="N159" s="213" t="s">
        <v>48</v>
      </c>
      <c r="O159" s="42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AR159" s="24" t="s">
        <v>581</v>
      </c>
      <c r="AT159" s="24" t="s">
        <v>272</v>
      </c>
      <c r="AU159" s="24" t="s">
        <v>161</v>
      </c>
      <c r="AY159" s="24" t="s">
        <v>270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24" t="s">
        <v>85</v>
      </c>
      <c r="BK159" s="216">
        <f>ROUND(I159*H159,2)</f>
        <v>0</v>
      </c>
      <c r="BL159" s="24" t="s">
        <v>581</v>
      </c>
      <c r="BM159" s="24" t="s">
        <v>1087</v>
      </c>
    </row>
    <row r="160" spans="2:51" s="12" customFormat="1" ht="13.5">
      <c r="B160" s="217"/>
      <c r="C160" s="218"/>
      <c r="D160" s="219" t="s">
        <v>278</v>
      </c>
      <c r="E160" s="220" t="s">
        <v>76</v>
      </c>
      <c r="F160" s="221" t="s">
        <v>673</v>
      </c>
      <c r="G160" s="218"/>
      <c r="H160" s="220" t="s">
        <v>76</v>
      </c>
      <c r="I160" s="222"/>
      <c r="J160" s="218"/>
      <c r="K160" s="218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278</v>
      </c>
      <c r="AU160" s="227" t="s">
        <v>161</v>
      </c>
      <c r="AV160" s="12" t="s">
        <v>85</v>
      </c>
      <c r="AW160" s="12" t="s">
        <v>40</v>
      </c>
      <c r="AX160" s="12" t="s">
        <v>78</v>
      </c>
      <c r="AY160" s="227" t="s">
        <v>270</v>
      </c>
    </row>
    <row r="161" spans="2:51" s="13" customFormat="1" ht="13.5">
      <c r="B161" s="228"/>
      <c r="C161" s="229"/>
      <c r="D161" s="219" t="s">
        <v>278</v>
      </c>
      <c r="E161" s="230" t="s">
        <v>76</v>
      </c>
      <c r="F161" s="231" t="s">
        <v>392</v>
      </c>
      <c r="G161" s="229"/>
      <c r="H161" s="232">
        <v>26</v>
      </c>
      <c r="I161" s="233"/>
      <c r="J161" s="229"/>
      <c r="K161" s="229"/>
      <c r="L161" s="234"/>
      <c r="M161" s="235"/>
      <c r="N161" s="236"/>
      <c r="O161" s="236"/>
      <c r="P161" s="236"/>
      <c r="Q161" s="236"/>
      <c r="R161" s="236"/>
      <c r="S161" s="236"/>
      <c r="T161" s="237"/>
      <c r="AT161" s="238" t="s">
        <v>278</v>
      </c>
      <c r="AU161" s="238" t="s">
        <v>161</v>
      </c>
      <c r="AV161" s="13" t="s">
        <v>87</v>
      </c>
      <c r="AW161" s="13" t="s">
        <v>40</v>
      </c>
      <c r="AX161" s="13" t="s">
        <v>78</v>
      </c>
      <c r="AY161" s="238" t="s">
        <v>270</v>
      </c>
    </row>
    <row r="162" spans="2:51" s="14" customFormat="1" ht="13.5">
      <c r="B162" s="239"/>
      <c r="C162" s="240"/>
      <c r="D162" s="219" t="s">
        <v>278</v>
      </c>
      <c r="E162" s="241" t="s">
        <v>76</v>
      </c>
      <c r="F162" s="242" t="s">
        <v>281</v>
      </c>
      <c r="G162" s="240"/>
      <c r="H162" s="243">
        <v>26</v>
      </c>
      <c r="I162" s="244"/>
      <c r="J162" s="240"/>
      <c r="K162" s="240"/>
      <c r="L162" s="245"/>
      <c r="M162" s="246"/>
      <c r="N162" s="247"/>
      <c r="O162" s="247"/>
      <c r="P162" s="247"/>
      <c r="Q162" s="247"/>
      <c r="R162" s="247"/>
      <c r="S162" s="247"/>
      <c r="T162" s="248"/>
      <c r="AT162" s="249" t="s">
        <v>278</v>
      </c>
      <c r="AU162" s="249" t="s">
        <v>161</v>
      </c>
      <c r="AV162" s="14" t="s">
        <v>276</v>
      </c>
      <c r="AW162" s="14" t="s">
        <v>40</v>
      </c>
      <c r="AX162" s="14" t="s">
        <v>85</v>
      </c>
      <c r="AY162" s="249" t="s">
        <v>270</v>
      </c>
    </row>
    <row r="163" spans="2:65" s="1" customFormat="1" ht="25.5" customHeight="1">
      <c r="B163" s="41"/>
      <c r="C163" s="250" t="s">
        <v>358</v>
      </c>
      <c r="D163" s="250" t="s">
        <v>338</v>
      </c>
      <c r="E163" s="251" t="s">
        <v>1088</v>
      </c>
      <c r="F163" s="252" t="s">
        <v>1089</v>
      </c>
      <c r="G163" s="253" t="s">
        <v>121</v>
      </c>
      <c r="H163" s="254">
        <v>26</v>
      </c>
      <c r="I163" s="255"/>
      <c r="J163" s="256">
        <f>ROUND(I163*H163,2)</f>
        <v>0</v>
      </c>
      <c r="K163" s="252" t="s">
        <v>275</v>
      </c>
      <c r="L163" s="257"/>
      <c r="M163" s="258" t="s">
        <v>76</v>
      </c>
      <c r="N163" s="259" t="s">
        <v>48</v>
      </c>
      <c r="O163" s="42"/>
      <c r="P163" s="214">
        <f>O163*H163</f>
        <v>0</v>
      </c>
      <c r="Q163" s="214">
        <v>0.00082</v>
      </c>
      <c r="R163" s="214">
        <f>Q163*H163</f>
        <v>0.02132</v>
      </c>
      <c r="S163" s="214">
        <v>0</v>
      </c>
      <c r="T163" s="215">
        <f>S163*H163</f>
        <v>0</v>
      </c>
      <c r="AR163" s="24" t="s">
        <v>1058</v>
      </c>
      <c r="AT163" s="24" t="s">
        <v>338</v>
      </c>
      <c r="AU163" s="24" t="s">
        <v>161</v>
      </c>
      <c r="AY163" s="24" t="s">
        <v>270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24" t="s">
        <v>85</v>
      </c>
      <c r="BK163" s="216">
        <f>ROUND(I163*H163,2)</f>
        <v>0</v>
      </c>
      <c r="BL163" s="24" t="s">
        <v>581</v>
      </c>
      <c r="BM163" s="24" t="s">
        <v>1090</v>
      </c>
    </row>
    <row r="164" spans="2:51" s="12" customFormat="1" ht="13.5">
      <c r="B164" s="217"/>
      <c r="C164" s="218"/>
      <c r="D164" s="219" t="s">
        <v>278</v>
      </c>
      <c r="E164" s="220" t="s">
        <v>76</v>
      </c>
      <c r="F164" s="221" t="s">
        <v>673</v>
      </c>
      <c r="G164" s="218"/>
      <c r="H164" s="220" t="s">
        <v>76</v>
      </c>
      <c r="I164" s="222"/>
      <c r="J164" s="218"/>
      <c r="K164" s="218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278</v>
      </c>
      <c r="AU164" s="227" t="s">
        <v>161</v>
      </c>
      <c r="AV164" s="12" t="s">
        <v>85</v>
      </c>
      <c r="AW164" s="12" t="s">
        <v>40</v>
      </c>
      <c r="AX164" s="12" t="s">
        <v>78</v>
      </c>
      <c r="AY164" s="227" t="s">
        <v>270</v>
      </c>
    </row>
    <row r="165" spans="2:51" s="13" customFormat="1" ht="13.5">
      <c r="B165" s="228"/>
      <c r="C165" s="229"/>
      <c r="D165" s="219" t="s">
        <v>278</v>
      </c>
      <c r="E165" s="230" t="s">
        <v>76</v>
      </c>
      <c r="F165" s="231" t="s">
        <v>392</v>
      </c>
      <c r="G165" s="229"/>
      <c r="H165" s="232">
        <v>26</v>
      </c>
      <c r="I165" s="233"/>
      <c r="J165" s="229"/>
      <c r="K165" s="229"/>
      <c r="L165" s="234"/>
      <c r="M165" s="235"/>
      <c r="N165" s="236"/>
      <c r="O165" s="236"/>
      <c r="P165" s="236"/>
      <c r="Q165" s="236"/>
      <c r="R165" s="236"/>
      <c r="S165" s="236"/>
      <c r="T165" s="237"/>
      <c r="AT165" s="238" t="s">
        <v>278</v>
      </c>
      <c r="AU165" s="238" t="s">
        <v>161</v>
      </c>
      <c r="AV165" s="13" t="s">
        <v>87</v>
      </c>
      <c r="AW165" s="13" t="s">
        <v>40</v>
      </c>
      <c r="AX165" s="13" t="s">
        <v>78</v>
      </c>
      <c r="AY165" s="238" t="s">
        <v>270</v>
      </c>
    </row>
    <row r="166" spans="2:51" s="14" customFormat="1" ht="13.5">
      <c r="B166" s="239"/>
      <c r="C166" s="240"/>
      <c r="D166" s="219" t="s">
        <v>278</v>
      </c>
      <c r="E166" s="241" t="s">
        <v>76</v>
      </c>
      <c r="F166" s="242" t="s">
        <v>281</v>
      </c>
      <c r="G166" s="240"/>
      <c r="H166" s="243">
        <v>26</v>
      </c>
      <c r="I166" s="244"/>
      <c r="J166" s="240"/>
      <c r="K166" s="240"/>
      <c r="L166" s="245"/>
      <c r="M166" s="246"/>
      <c r="N166" s="247"/>
      <c r="O166" s="247"/>
      <c r="P166" s="247"/>
      <c r="Q166" s="247"/>
      <c r="R166" s="247"/>
      <c r="S166" s="247"/>
      <c r="T166" s="248"/>
      <c r="AT166" s="249" t="s">
        <v>278</v>
      </c>
      <c r="AU166" s="249" t="s">
        <v>161</v>
      </c>
      <c r="AV166" s="14" t="s">
        <v>276</v>
      </c>
      <c r="AW166" s="14" t="s">
        <v>40</v>
      </c>
      <c r="AX166" s="14" t="s">
        <v>85</v>
      </c>
      <c r="AY166" s="249" t="s">
        <v>270</v>
      </c>
    </row>
    <row r="167" spans="2:65" s="1" customFormat="1" ht="38.25" customHeight="1">
      <c r="B167" s="41"/>
      <c r="C167" s="205" t="s">
        <v>363</v>
      </c>
      <c r="D167" s="205" t="s">
        <v>272</v>
      </c>
      <c r="E167" s="206" t="s">
        <v>1091</v>
      </c>
      <c r="F167" s="207" t="s">
        <v>1092</v>
      </c>
      <c r="G167" s="208" t="s">
        <v>121</v>
      </c>
      <c r="H167" s="209">
        <v>58</v>
      </c>
      <c r="I167" s="210"/>
      <c r="J167" s="211">
        <f>ROUND(I167*H167,2)</f>
        <v>0</v>
      </c>
      <c r="K167" s="207" t="s">
        <v>275</v>
      </c>
      <c r="L167" s="61"/>
      <c r="M167" s="212" t="s">
        <v>76</v>
      </c>
      <c r="N167" s="213" t="s">
        <v>48</v>
      </c>
      <c r="O167" s="42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AR167" s="24" t="s">
        <v>581</v>
      </c>
      <c r="AT167" s="24" t="s">
        <v>272</v>
      </c>
      <c r="AU167" s="24" t="s">
        <v>161</v>
      </c>
      <c r="AY167" s="24" t="s">
        <v>270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24" t="s">
        <v>85</v>
      </c>
      <c r="BK167" s="216">
        <f>ROUND(I167*H167,2)</f>
        <v>0</v>
      </c>
      <c r="BL167" s="24" t="s">
        <v>581</v>
      </c>
      <c r="BM167" s="24" t="s">
        <v>1093</v>
      </c>
    </row>
    <row r="168" spans="2:51" s="12" customFormat="1" ht="13.5">
      <c r="B168" s="217"/>
      <c r="C168" s="218"/>
      <c r="D168" s="219" t="s">
        <v>278</v>
      </c>
      <c r="E168" s="220" t="s">
        <v>76</v>
      </c>
      <c r="F168" s="221" t="s">
        <v>673</v>
      </c>
      <c r="G168" s="218"/>
      <c r="H168" s="220" t="s">
        <v>76</v>
      </c>
      <c r="I168" s="222"/>
      <c r="J168" s="218"/>
      <c r="K168" s="218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278</v>
      </c>
      <c r="AU168" s="227" t="s">
        <v>161</v>
      </c>
      <c r="AV168" s="12" t="s">
        <v>85</v>
      </c>
      <c r="AW168" s="12" t="s">
        <v>40</v>
      </c>
      <c r="AX168" s="12" t="s">
        <v>78</v>
      </c>
      <c r="AY168" s="227" t="s">
        <v>270</v>
      </c>
    </row>
    <row r="169" spans="2:51" s="13" customFormat="1" ht="13.5">
      <c r="B169" s="228"/>
      <c r="C169" s="229"/>
      <c r="D169" s="219" t="s">
        <v>278</v>
      </c>
      <c r="E169" s="230" t="s">
        <v>76</v>
      </c>
      <c r="F169" s="231" t="s">
        <v>550</v>
      </c>
      <c r="G169" s="229"/>
      <c r="H169" s="232">
        <v>58</v>
      </c>
      <c r="I169" s="233"/>
      <c r="J169" s="229"/>
      <c r="K169" s="229"/>
      <c r="L169" s="234"/>
      <c r="M169" s="235"/>
      <c r="N169" s="236"/>
      <c r="O169" s="236"/>
      <c r="P169" s="236"/>
      <c r="Q169" s="236"/>
      <c r="R169" s="236"/>
      <c r="S169" s="236"/>
      <c r="T169" s="237"/>
      <c r="AT169" s="238" t="s">
        <v>278</v>
      </c>
      <c r="AU169" s="238" t="s">
        <v>161</v>
      </c>
      <c r="AV169" s="13" t="s">
        <v>87</v>
      </c>
      <c r="AW169" s="13" t="s">
        <v>40</v>
      </c>
      <c r="AX169" s="13" t="s">
        <v>78</v>
      </c>
      <c r="AY169" s="238" t="s">
        <v>270</v>
      </c>
    </row>
    <row r="170" spans="2:51" s="14" customFormat="1" ht="13.5">
      <c r="B170" s="239"/>
      <c r="C170" s="240"/>
      <c r="D170" s="219" t="s">
        <v>278</v>
      </c>
      <c r="E170" s="241" t="s">
        <v>76</v>
      </c>
      <c r="F170" s="242" t="s">
        <v>281</v>
      </c>
      <c r="G170" s="240"/>
      <c r="H170" s="243">
        <v>58</v>
      </c>
      <c r="I170" s="244"/>
      <c r="J170" s="240"/>
      <c r="K170" s="240"/>
      <c r="L170" s="245"/>
      <c r="M170" s="246"/>
      <c r="N170" s="247"/>
      <c r="O170" s="247"/>
      <c r="P170" s="247"/>
      <c r="Q170" s="247"/>
      <c r="R170" s="247"/>
      <c r="S170" s="247"/>
      <c r="T170" s="248"/>
      <c r="AT170" s="249" t="s">
        <v>278</v>
      </c>
      <c r="AU170" s="249" t="s">
        <v>161</v>
      </c>
      <c r="AV170" s="14" t="s">
        <v>276</v>
      </c>
      <c r="AW170" s="14" t="s">
        <v>40</v>
      </c>
      <c r="AX170" s="14" t="s">
        <v>85</v>
      </c>
      <c r="AY170" s="249" t="s">
        <v>270</v>
      </c>
    </row>
    <row r="171" spans="2:65" s="1" customFormat="1" ht="38.25" customHeight="1">
      <c r="B171" s="41"/>
      <c r="C171" s="250" t="s">
        <v>367</v>
      </c>
      <c r="D171" s="250" t="s">
        <v>338</v>
      </c>
      <c r="E171" s="251" t="s">
        <v>1094</v>
      </c>
      <c r="F171" s="252" t="s">
        <v>1095</v>
      </c>
      <c r="G171" s="253" t="s">
        <v>121</v>
      </c>
      <c r="H171" s="254">
        <v>58</v>
      </c>
      <c r="I171" s="255"/>
      <c r="J171" s="256">
        <f>ROUND(I171*H171,2)</f>
        <v>0</v>
      </c>
      <c r="K171" s="252" t="s">
        <v>275</v>
      </c>
      <c r="L171" s="257"/>
      <c r="M171" s="258" t="s">
        <v>76</v>
      </c>
      <c r="N171" s="259" t="s">
        <v>48</v>
      </c>
      <c r="O171" s="42"/>
      <c r="P171" s="214">
        <f>O171*H171</f>
        <v>0</v>
      </c>
      <c r="Q171" s="214">
        <v>0.0009</v>
      </c>
      <c r="R171" s="214">
        <f>Q171*H171</f>
        <v>0.052199999999999996</v>
      </c>
      <c r="S171" s="214">
        <v>0</v>
      </c>
      <c r="T171" s="215">
        <f>S171*H171</f>
        <v>0</v>
      </c>
      <c r="AR171" s="24" t="s">
        <v>1058</v>
      </c>
      <c r="AT171" s="24" t="s">
        <v>338</v>
      </c>
      <c r="AU171" s="24" t="s">
        <v>161</v>
      </c>
      <c r="AY171" s="24" t="s">
        <v>270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24" t="s">
        <v>85</v>
      </c>
      <c r="BK171" s="216">
        <f>ROUND(I171*H171,2)</f>
        <v>0</v>
      </c>
      <c r="BL171" s="24" t="s">
        <v>581</v>
      </c>
      <c r="BM171" s="24" t="s">
        <v>1096</v>
      </c>
    </row>
    <row r="172" spans="2:51" s="12" customFormat="1" ht="13.5">
      <c r="B172" s="217"/>
      <c r="C172" s="218"/>
      <c r="D172" s="219" t="s">
        <v>278</v>
      </c>
      <c r="E172" s="220" t="s">
        <v>76</v>
      </c>
      <c r="F172" s="221" t="s">
        <v>673</v>
      </c>
      <c r="G172" s="218"/>
      <c r="H172" s="220" t="s">
        <v>76</v>
      </c>
      <c r="I172" s="222"/>
      <c r="J172" s="218"/>
      <c r="K172" s="218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278</v>
      </c>
      <c r="AU172" s="227" t="s">
        <v>161</v>
      </c>
      <c r="AV172" s="12" t="s">
        <v>85</v>
      </c>
      <c r="AW172" s="12" t="s">
        <v>40</v>
      </c>
      <c r="AX172" s="12" t="s">
        <v>78</v>
      </c>
      <c r="AY172" s="227" t="s">
        <v>270</v>
      </c>
    </row>
    <row r="173" spans="2:51" s="13" customFormat="1" ht="13.5">
      <c r="B173" s="228"/>
      <c r="C173" s="229"/>
      <c r="D173" s="219" t="s">
        <v>278</v>
      </c>
      <c r="E173" s="230" t="s">
        <v>76</v>
      </c>
      <c r="F173" s="231" t="s">
        <v>550</v>
      </c>
      <c r="G173" s="229"/>
      <c r="H173" s="232">
        <v>58</v>
      </c>
      <c r="I173" s="233"/>
      <c r="J173" s="229"/>
      <c r="K173" s="229"/>
      <c r="L173" s="234"/>
      <c r="M173" s="235"/>
      <c r="N173" s="236"/>
      <c r="O173" s="236"/>
      <c r="P173" s="236"/>
      <c r="Q173" s="236"/>
      <c r="R173" s="236"/>
      <c r="S173" s="236"/>
      <c r="T173" s="237"/>
      <c r="AT173" s="238" t="s">
        <v>278</v>
      </c>
      <c r="AU173" s="238" t="s">
        <v>161</v>
      </c>
      <c r="AV173" s="13" t="s">
        <v>87</v>
      </c>
      <c r="AW173" s="13" t="s">
        <v>40</v>
      </c>
      <c r="AX173" s="13" t="s">
        <v>78</v>
      </c>
      <c r="AY173" s="238" t="s">
        <v>270</v>
      </c>
    </row>
    <row r="174" spans="2:51" s="14" customFormat="1" ht="13.5">
      <c r="B174" s="239"/>
      <c r="C174" s="240"/>
      <c r="D174" s="219" t="s">
        <v>278</v>
      </c>
      <c r="E174" s="241" t="s">
        <v>76</v>
      </c>
      <c r="F174" s="242" t="s">
        <v>281</v>
      </c>
      <c r="G174" s="240"/>
      <c r="H174" s="243">
        <v>58</v>
      </c>
      <c r="I174" s="244"/>
      <c r="J174" s="240"/>
      <c r="K174" s="240"/>
      <c r="L174" s="245"/>
      <c r="M174" s="246"/>
      <c r="N174" s="247"/>
      <c r="O174" s="247"/>
      <c r="P174" s="247"/>
      <c r="Q174" s="247"/>
      <c r="R174" s="247"/>
      <c r="S174" s="247"/>
      <c r="T174" s="248"/>
      <c r="AT174" s="249" t="s">
        <v>278</v>
      </c>
      <c r="AU174" s="249" t="s">
        <v>161</v>
      </c>
      <c r="AV174" s="14" t="s">
        <v>276</v>
      </c>
      <c r="AW174" s="14" t="s">
        <v>40</v>
      </c>
      <c r="AX174" s="14" t="s">
        <v>85</v>
      </c>
      <c r="AY174" s="249" t="s">
        <v>270</v>
      </c>
    </row>
    <row r="175" spans="2:65" s="1" customFormat="1" ht="25.5" customHeight="1">
      <c r="B175" s="41"/>
      <c r="C175" s="205" t="s">
        <v>9</v>
      </c>
      <c r="D175" s="205" t="s">
        <v>272</v>
      </c>
      <c r="E175" s="206" t="s">
        <v>1097</v>
      </c>
      <c r="F175" s="207" t="s">
        <v>1098</v>
      </c>
      <c r="G175" s="208" t="s">
        <v>121</v>
      </c>
      <c r="H175" s="209">
        <v>25</v>
      </c>
      <c r="I175" s="210"/>
      <c r="J175" s="211">
        <f>ROUND(I175*H175,2)</f>
        <v>0</v>
      </c>
      <c r="K175" s="207" t="s">
        <v>275</v>
      </c>
      <c r="L175" s="61"/>
      <c r="M175" s="212" t="s">
        <v>76</v>
      </c>
      <c r="N175" s="213" t="s">
        <v>48</v>
      </c>
      <c r="O175" s="42"/>
      <c r="P175" s="214">
        <f>O175*H175</f>
        <v>0</v>
      </c>
      <c r="Q175" s="214">
        <v>0</v>
      </c>
      <c r="R175" s="214">
        <f>Q175*H175</f>
        <v>0</v>
      </c>
      <c r="S175" s="214">
        <v>0</v>
      </c>
      <c r="T175" s="215">
        <f>S175*H175</f>
        <v>0</v>
      </c>
      <c r="AR175" s="24" t="s">
        <v>581</v>
      </c>
      <c r="AT175" s="24" t="s">
        <v>272</v>
      </c>
      <c r="AU175" s="24" t="s">
        <v>161</v>
      </c>
      <c r="AY175" s="24" t="s">
        <v>270</v>
      </c>
      <c r="BE175" s="216">
        <f>IF(N175="základní",J175,0)</f>
        <v>0</v>
      </c>
      <c r="BF175" s="216">
        <f>IF(N175="snížená",J175,0)</f>
        <v>0</v>
      </c>
      <c r="BG175" s="216">
        <f>IF(N175="zákl. přenesená",J175,0)</f>
        <v>0</v>
      </c>
      <c r="BH175" s="216">
        <f>IF(N175="sníž. přenesená",J175,0)</f>
        <v>0</v>
      </c>
      <c r="BI175" s="216">
        <f>IF(N175="nulová",J175,0)</f>
        <v>0</v>
      </c>
      <c r="BJ175" s="24" t="s">
        <v>85</v>
      </c>
      <c r="BK175" s="216">
        <f>ROUND(I175*H175,2)</f>
        <v>0</v>
      </c>
      <c r="BL175" s="24" t="s">
        <v>581</v>
      </c>
      <c r="BM175" s="24" t="s">
        <v>1099</v>
      </c>
    </row>
    <row r="176" spans="2:51" s="12" customFormat="1" ht="13.5">
      <c r="B176" s="217"/>
      <c r="C176" s="218"/>
      <c r="D176" s="219" t="s">
        <v>278</v>
      </c>
      <c r="E176" s="220" t="s">
        <v>76</v>
      </c>
      <c r="F176" s="221" t="s">
        <v>673</v>
      </c>
      <c r="G176" s="218"/>
      <c r="H176" s="220" t="s">
        <v>76</v>
      </c>
      <c r="I176" s="222"/>
      <c r="J176" s="218"/>
      <c r="K176" s="218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278</v>
      </c>
      <c r="AU176" s="227" t="s">
        <v>161</v>
      </c>
      <c r="AV176" s="12" t="s">
        <v>85</v>
      </c>
      <c r="AW176" s="12" t="s">
        <v>40</v>
      </c>
      <c r="AX176" s="12" t="s">
        <v>78</v>
      </c>
      <c r="AY176" s="227" t="s">
        <v>270</v>
      </c>
    </row>
    <row r="177" spans="2:51" s="13" customFormat="1" ht="13.5">
      <c r="B177" s="228"/>
      <c r="C177" s="229"/>
      <c r="D177" s="219" t="s">
        <v>278</v>
      </c>
      <c r="E177" s="230" t="s">
        <v>76</v>
      </c>
      <c r="F177" s="231" t="s">
        <v>388</v>
      </c>
      <c r="G177" s="229"/>
      <c r="H177" s="232">
        <v>25</v>
      </c>
      <c r="I177" s="233"/>
      <c r="J177" s="229"/>
      <c r="K177" s="229"/>
      <c r="L177" s="234"/>
      <c r="M177" s="235"/>
      <c r="N177" s="236"/>
      <c r="O177" s="236"/>
      <c r="P177" s="236"/>
      <c r="Q177" s="236"/>
      <c r="R177" s="236"/>
      <c r="S177" s="236"/>
      <c r="T177" s="237"/>
      <c r="AT177" s="238" t="s">
        <v>278</v>
      </c>
      <c r="AU177" s="238" t="s">
        <v>161</v>
      </c>
      <c r="AV177" s="13" t="s">
        <v>87</v>
      </c>
      <c r="AW177" s="13" t="s">
        <v>40</v>
      </c>
      <c r="AX177" s="13" t="s">
        <v>78</v>
      </c>
      <c r="AY177" s="238" t="s">
        <v>270</v>
      </c>
    </row>
    <row r="178" spans="2:51" s="14" customFormat="1" ht="13.5">
      <c r="B178" s="239"/>
      <c r="C178" s="240"/>
      <c r="D178" s="219" t="s">
        <v>278</v>
      </c>
      <c r="E178" s="241" t="s">
        <v>76</v>
      </c>
      <c r="F178" s="242" t="s">
        <v>281</v>
      </c>
      <c r="G178" s="240"/>
      <c r="H178" s="243">
        <v>25</v>
      </c>
      <c r="I178" s="244"/>
      <c r="J178" s="240"/>
      <c r="K178" s="240"/>
      <c r="L178" s="245"/>
      <c r="M178" s="246"/>
      <c r="N178" s="247"/>
      <c r="O178" s="247"/>
      <c r="P178" s="247"/>
      <c r="Q178" s="247"/>
      <c r="R178" s="247"/>
      <c r="S178" s="247"/>
      <c r="T178" s="248"/>
      <c r="AT178" s="249" t="s">
        <v>278</v>
      </c>
      <c r="AU178" s="249" t="s">
        <v>161</v>
      </c>
      <c r="AV178" s="14" t="s">
        <v>276</v>
      </c>
      <c r="AW178" s="14" t="s">
        <v>40</v>
      </c>
      <c r="AX178" s="14" t="s">
        <v>85</v>
      </c>
      <c r="AY178" s="249" t="s">
        <v>270</v>
      </c>
    </row>
    <row r="179" spans="2:65" s="1" customFormat="1" ht="16.5" customHeight="1">
      <c r="B179" s="41"/>
      <c r="C179" s="250" t="s">
        <v>374</v>
      </c>
      <c r="D179" s="250" t="s">
        <v>338</v>
      </c>
      <c r="E179" s="251" t="s">
        <v>1100</v>
      </c>
      <c r="F179" s="252" t="s">
        <v>1101</v>
      </c>
      <c r="G179" s="253" t="s">
        <v>121</v>
      </c>
      <c r="H179" s="254">
        <v>25</v>
      </c>
      <c r="I179" s="255"/>
      <c r="J179" s="256">
        <f>ROUND(I179*H179,2)</f>
        <v>0</v>
      </c>
      <c r="K179" s="252" t="s">
        <v>275</v>
      </c>
      <c r="L179" s="257"/>
      <c r="M179" s="258" t="s">
        <v>76</v>
      </c>
      <c r="N179" s="259" t="s">
        <v>48</v>
      </c>
      <c r="O179" s="42"/>
      <c r="P179" s="214">
        <f>O179*H179</f>
        <v>0</v>
      </c>
      <c r="Q179" s="214">
        <v>0.00012</v>
      </c>
      <c r="R179" s="214">
        <f>Q179*H179</f>
        <v>0.003</v>
      </c>
      <c r="S179" s="214">
        <v>0</v>
      </c>
      <c r="T179" s="215">
        <f>S179*H179</f>
        <v>0</v>
      </c>
      <c r="AR179" s="24" t="s">
        <v>1058</v>
      </c>
      <c r="AT179" s="24" t="s">
        <v>338</v>
      </c>
      <c r="AU179" s="24" t="s">
        <v>161</v>
      </c>
      <c r="AY179" s="24" t="s">
        <v>270</v>
      </c>
      <c r="BE179" s="216">
        <f>IF(N179="základní",J179,0)</f>
        <v>0</v>
      </c>
      <c r="BF179" s="216">
        <f>IF(N179="snížená",J179,0)</f>
        <v>0</v>
      </c>
      <c r="BG179" s="216">
        <f>IF(N179="zákl. přenesená",J179,0)</f>
        <v>0</v>
      </c>
      <c r="BH179" s="216">
        <f>IF(N179="sníž. přenesená",J179,0)</f>
        <v>0</v>
      </c>
      <c r="BI179" s="216">
        <f>IF(N179="nulová",J179,0)</f>
        <v>0</v>
      </c>
      <c r="BJ179" s="24" t="s">
        <v>85</v>
      </c>
      <c r="BK179" s="216">
        <f>ROUND(I179*H179,2)</f>
        <v>0</v>
      </c>
      <c r="BL179" s="24" t="s">
        <v>581</v>
      </c>
      <c r="BM179" s="24" t="s">
        <v>1102</v>
      </c>
    </row>
    <row r="180" spans="2:51" s="12" customFormat="1" ht="13.5">
      <c r="B180" s="217"/>
      <c r="C180" s="218"/>
      <c r="D180" s="219" t="s">
        <v>278</v>
      </c>
      <c r="E180" s="220" t="s">
        <v>76</v>
      </c>
      <c r="F180" s="221" t="s">
        <v>673</v>
      </c>
      <c r="G180" s="218"/>
      <c r="H180" s="220" t="s">
        <v>76</v>
      </c>
      <c r="I180" s="222"/>
      <c r="J180" s="218"/>
      <c r="K180" s="218"/>
      <c r="L180" s="223"/>
      <c r="M180" s="224"/>
      <c r="N180" s="225"/>
      <c r="O180" s="225"/>
      <c r="P180" s="225"/>
      <c r="Q180" s="225"/>
      <c r="R180" s="225"/>
      <c r="S180" s="225"/>
      <c r="T180" s="226"/>
      <c r="AT180" s="227" t="s">
        <v>278</v>
      </c>
      <c r="AU180" s="227" t="s">
        <v>161</v>
      </c>
      <c r="AV180" s="12" t="s">
        <v>85</v>
      </c>
      <c r="AW180" s="12" t="s">
        <v>40</v>
      </c>
      <c r="AX180" s="12" t="s">
        <v>78</v>
      </c>
      <c r="AY180" s="227" t="s">
        <v>270</v>
      </c>
    </row>
    <row r="181" spans="2:51" s="13" customFormat="1" ht="13.5">
      <c r="B181" s="228"/>
      <c r="C181" s="229"/>
      <c r="D181" s="219" t="s">
        <v>278</v>
      </c>
      <c r="E181" s="230" t="s">
        <v>1103</v>
      </c>
      <c r="F181" s="231" t="s">
        <v>388</v>
      </c>
      <c r="G181" s="229"/>
      <c r="H181" s="232">
        <v>25</v>
      </c>
      <c r="I181" s="233"/>
      <c r="J181" s="229"/>
      <c r="K181" s="229"/>
      <c r="L181" s="234"/>
      <c r="M181" s="235"/>
      <c r="N181" s="236"/>
      <c r="O181" s="236"/>
      <c r="P181" s="236"/>
      <c r="Q181" s="236"/>
      <c r="R181" s="236"/>
      <c r="S181" s="236"/>
      <c r="T181" s="237"/>
      <c r="AT181" s="238" t="s">
        <v>278</v>
      </c>
      <c r="AU181" s="238" t="s">
        <v>161</v>
      </c>
      <c r="AV181" s="13" t="s">
        <v>87</v>
      </c>
      <c r="AW181" s="13" t="s">
        <v>40</v>
      </c>
      <c r="AX181" s="13" t="s">
        <v>78</v>
      </c>
      <c r="AY181" s="238" t="s">
        <v>270</v>
      </c>
    </row>
    <row r="182" spans="2:51" s="14" customFormat="1" ht="13.5">
      <c r="B182" s="239"/>
      <c r="C182" s="240"/>
      <c r="D182" s="219" t="s">
        <v>278</v>
      </c>
      <c r="E182" s="241" t="s">
        <v>76</v>
      </c>
      <c r="F182" s="242" t="s">
        <v>281</v>
      </c>
      <c r="G182" s="240"/>
      <c r="H182" s="243">
        <v>25</v>
      </c>
      <c r="I182" s="244"/>
      <c r="J182" s="240"/>
      <c r="K182" s="240"/>
      <c r="L182" s="245"/>
      <c r="M182" s="246"/>
      <c r="N182" s="247"/>
      <c r="O182" s="247"/>
      <c r="P182" s="247"/>
      <c r="Q182" s="247"/>
      <c r="R182" s="247"/>
      <c r="S182" s="247"/>
      <c r="T182" s="248"/>
      <c r="AT182" s="249" t="s">
        <v>278</v>
      </c>
      <c r="AU182" s="249" t="s">
        <v>161</v>
      </c>
      <c r="AV182" s="14" t="s">
        <v>276</v>
      </c>
      <c r="AW182" s="14" t="s">
        <v>40</v>
      </c>
      <c r="AX182" s="14" t="s">
        <v>85</v>
      </c>
      <c r="AY182" s="249" t="s">
        <v>270</v>
      </c>
    </row>
    <row r="183" spans="2:65" s="1" customFormat="1" ht="25.5" customHeight="1">
      <c r="B183" s="41"/>
      <c r="C183" s="205" t="s">
        <v>379</v>
      </c>
      <c r="D183" s="205" t="s">
        <v>272</v>
      </c>
      <c r="E183" s="206" t="s">
        <v>1104</v>
      </c>
      <c r="F183" s="207" t="s">
        <v>1105</v>
      </c>
      <c r="G183" s="208" t="s">
        <v>121</v>
      </c>
      <c r="H183" s="209">
        <v>60</v>
      </c>
      <c r="I183" s="210"/>
      <c r="J183" s="211">
        <f>ROUND(I183*H183,2)</f>
        <v>0</v>
      </c>
      <c r="K183" s="207" t="s">
        <v>275</v>
      </c>
      <c r="L183" s="61"/>
      <c r="M183" s="212" t="s">
        <v>76</v>
      </c>
      <c r="N183" s="213" t="s">
        <v>48</v>
      </c>
      <c r="O183" s="42"/>
      <c r="P183" s="214">
        <f>O183*H183</f>
        <v>0</v>
      </c>
      <c r="Q183" s="214">
        <v>0</v>
      </c>
      <c r="R183" s="214">
        <f>Q183*H183</f>
        <v>0</v>
      </c>
      <c r="S183" s="214">
        <v>0</v>
      </c>
      <c r="T183" s="215">
        <f>S183*H183</f>
        <v>0</v>
      </c>
      <c r="AR183" s="24" t="s">
        <v>581</v>
      </c>
      <c r="AT183" s="24" t="s">
        <v>272</v>
      </c>
      <c r="AU183" s="24" t="s">
        <v>161</v>
      </c>
      <c r="AY183" s="24" t="s">
        <v>270</v>
      </c>
      <c r="BE183" s="216">
        <f>IF(N183="základní",J183,0)</f>
        <v>0</v>
      </c>
      <c r="BF183" s="216">
        <f>IF(N183="snížená",J183,0)</f>
        <v>0</v>
      </c>
      <c r="BG183" s="216">
        <f>IF(N183="zákl. přenesená",J183,0)</f>
        <v>0</v>
      </c>
      <c r="BH183" s="216">
        <f>IF(N183="sníž. přenesená",J183,0)</f>
        <v>0</v>
      </c>
      <c r="BI183" s="216">
        <f>IF(N183="nulová",J183,0)</f>
        <v>0</v>
      </c>
      <c r="BJ183" s="24" t="s">
        <v>85</v>
      </c>
      <c r="BK183" s="216">
        <f>ROUND(I183*H183,2)</f>
        <v>0</v>
      </c>
      <c r="BL183" s="24" t="s">
        <v>581</v>
      </c>
      <c r="BM183" s="24" t="s">
        <v>1106</v>
      </c>
    </row>
    <row r="184" spans="2:51" s="12" customFormat="1" ht="13.5">
      <c r="B184" s="217"/>
      <c r="C184" s="218"/>
      <c r="D184" s="219" t="s">
        <v>278</v>
      </c>
      <c r="E184" s="220" t="s">
        <v>76</v>
      </c>
      <c r="F184" s="221" t="s">
        <v>673</v>
      </c>
      <c r="G184" s="218"/>
      <c r="H184" s="220" t="s">
        <v>76</v>
      </c>
      <c r="I184" s="222"/>
      <c r="J184" s="218"/>
      <c r="K184" s="218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278</v>
      </c>
      <c r="AU184" s="227" t="s">
        <v>161</v>
      </c>
      <c r="AV184" s="12" t="s">
        <v>85</v>
      </c>
      <c r="AW184" s="12" t="s">
        <v>40</v>
      </c>
      <c r="AX184" s="12" t="s">
        <v>78</v>
      </c>
      <c r="AY184" s="227" t="s">
        <v>270</v>
      </c>
    </row>
    <row r="185" spans="2:51" s="13" customFormat="1" ht="13.5">
      <c r="B185" s="228"/>
      <c r="C185" s="229"/>
      <c r="D185" s="219" t="s">
        <v>278</v>
      </c>
      <c r="E185" s="230" t="s">
        <v>76</v>
      </c>
      <c r="F185" s="231" t="s">
        <v>560</v>
      </c>
      <c r="G185" s="229"/>
      <c r="H185" s="232">
        <v>60</v>
      </c>
      <c r="I185" s="233"/>
      <c r="J185" s="229"/>
      <c r="K185" s="229"/>
      <c r="L185" s="234"/>
      <c r="M185" s="235"/>
      <c r="N185" s="236"/>
      <c r="O185" s="236"/>
      <c r="P185" s="236"/>
      <c r="Q185" s="236"/>
      <c r="R185" s="236"/>
      <c r="S185" s="236"/>
      <c r="T185" s="237"/>
      <c r="AT185" s="238" t="s">
        <v>278</v>
      </c>
      <c r="AU185" s="238" t="s">
        <v>161</v>
      </c>
      <c r="AV185" s="13" t="s">
        <v>87</v>
      </c>
      <c r="AW185" s="13" t="s">
        <v>40</v>
      </c>
      <c r="AX185" s="13" t="s">
        <v>78</v>
      </c>
      <c r="AY185" s="238" t="s">
        <v>270</v>
      </c>
    </row>
    <row r="186" spans="2:51" s="14" customFormat="1" ht="13.5">
      <c r="B186" s="239"/>
      <c r="C186" s="240"/>
      <c r="D186" s="219" t="s">
        <v>278</v>
      </c>
      <c r="E186" s="241" t="s">
        <v>76</v>
      </c>
      <c r="F186" s="242" t="s">
        <v>281</v>
      </c>
      <c r="G186" s="240"/>
      <c r="H186" s="243">
        <v>60</v>
      </c>
      <c r="I186" s="244"/>
      <c r="J186" s="240"/>
      <c r="K186" s="240"/>
      <c r="L186" s="245"/>
      <c r="M186" s="246"/>
      <c r="N186" s="247"/>
      <c r="O186" s="247"/>
      <c r="P186" s="247"/>
      <c r="Q186" s="247"/>
      <c r="R186" s="247"/>
      <c r="S186" s="247"/>
      <c r="T186" s="248"/>
      <c r="AT186" s="249" t="s">
        <v>278</v>
      </c>
      <c r="AU186" s="249" t="s">
        <v>161</v>
      </c>
      <c r="AV186" s="14" t="s">
        <v>276</v>
      </c>
      <c r="AW186" s="14" t="s">
        <v>40</v>
      </c>
      <c r="AX186" s="14" t="s">
        <v>85</v>
      </c>
      <c r="AY186" s="249" t="s">
        <v>270</v>
      </c>
    </row>
    <row r="187" spans="2:65" s="1" customFormat="1" ht="38.25" customHeight="1">
      <c r="B187" s="41"/>
      <c r="C187" s="250" t="s">
        <v>384</v>
      </c>
      <c r="D187" s="250" t="s">
        <v>338</v>
      </c>
      <c r="E187" s="251" t="s">
        <v>1107</v>
      </c>
      <c r="F187" s="252" t="s">
        <v>1108</v>
      </c>
      <c r="G187" s="253" t="s">
        <v>121</v>
      </c>
      <c r="H187" s="254">
        <v>60</v>
      </c>
      <c r="I187" s="255"/>
      <c r="J187" s="256">
        <f>ROUND(I187*H187,2)</f>
        <v>0</v>
      </c>
      <c r="K187" s="252" t="s">
        <v>275</v>
      </c>
      <c r="L187" s="257"/>
      <c r="M187" s="258" t="s">
        <v>76</v>
      </c>
      <c r="N187" s="259" t="s">
        <v>48</v>
      </c>
      <c r="O187" s="42"/>
      <c r="P187" s="214">
        <f>O187*H187</f>
        <v>0</v>
      </c>
      <c r="Q187" s="214">
        <v>0.00025</v>
      </c>
      <c r="R187" s="214">
        <f>Q187*H187</f>
        <v>0.015</v>
      </c>
      <c r="S187" s="214">
        <v>0</v>
      </c>
      <c r="T187" s="215">
        <f>S187*H187</f>
        <v>0</v>
      </c>
      <c r="AR187" s="24" t="s">
        <v>1058</v>
      </c>
      <c r="AT187" s="24" t="s">
        <v>338</v>
      </c>
      <c r="AU187" s="24" t="s">
        <v>161</v>
      </c>
      <c r="AY187" s="24" t="s">
        <v>270</v>
      </c>
      <c r="BE187" s="216">
        <f>IF(N187="základní",J187,0)</f>
        <v>0</v>
      </c>
      <c r="BF187" s="216">
        <f>IF(N187="snížená",J187,0)</f>
        <v>0</v>
      </c>
      <c r="BG187" s="216">
        <f>IF(N187="zákl. přenesená",J187,0)</f>
        <v>0</v>
      </c>
      <c r="BH187" s="216">
        <f>IF(N187="sníž. přenesená",J187,0)</f>
        <v>0</v>
      </c>
      <c r="BI187" s="216">
        <f>IF(N187="nulová",J187,0)</f>
        <v>0</v>
      </c>
      <c r="BJ187" s="24" t="s">
        <v>85</v>
      </c>
      <c r="BK187" s="216">
        <f>ROUND(I187*H187,2)</f>
        <v>0</v>
      </c>
      <c r="BL187" s="24" t="s">
        <v>581</v>
      </c>
      <c r="BM187" s="24" t="s">
        <v>1109</v>
      </c>
    </row>
    <row r="188" spans="2:51" s="12" customFormat="1" ht="13.5">
      <c r="B188" s="217"/>
      <c r="C188" s="218"/>
      <c r="D188" s="219" t="s">
        <v>278</v>
      </c>
      <c r="E188" s="220" t="s">
        <v>76</v>
      </c>
      <c r="F188" s="221" t="s">
        <v>673</v>
      </c>
      <c r="G188" s="218"/>
      <c r="H188" s="220" t="s">
        <v>76</v>
      </c>
      <c r="I188" s="222"/>
      <c r="J188" s="218"/>
      <c r="K188" s="218"/>
      <c r="L188" s="223"/>
      <c r="M188" s="224"/>
      <c r="N188" s="225"/>
      <c r="O188" s="225"/>
      <c r="P188" s="225"/>
      <c r="Q188" s="225"/>
      <c r="R188" s="225"/>
      <c r="S188" s="225"/>
      <c r="T188" s="226"/>
      <c r="AT188" s="227" t="s">
        <v>278</v>
      </c>
      <c r="AU188" s="227" t="s">
        <v>161</v>
      </c>
      <c r="AV188" s="12" t="s">
        <v>85</v>
      </c>
      <c r="AW188" s="12" t="s">
        <v>40</v>
      </c>
      <c r="AX188" s="12" t="s">
        <v>78</v>
      </c>
      <c r="AY188" s="227" t="s">
        <v>270</v>
      </c>
    </row>
    <row r="189" spans="2:51" s="13" customFormat="1" ht="13.5">
      <c r="B189" s="228"/>
      <c r="C189" s="229"/>
      <c r="D189" s="219" t="s">
        <v>278</v>
      </c>
      <c r="E189" s="230" t="s">
        <v>76</v>
      </c>
      <c r="F189" s="231" t="s">
        <v>560</v>
      </c>
      <c r="G189" s="229"/>
      <c r="H189" s="232">
        <v>60</v>
      </c>
      <c r="I189" s="233"/>
      <c r="J189" s="229"/>
      <c r="K189" s="229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278</v>
      </c>
      <c r="AU189" s="238" t="s">
        <v>161</v>
      </c>
      <c r="AV189" s="13" t="s">
        <v>87</v>
      </c>
      <c r="AW189" s="13" t="s">
        <v>40</v>
      </c>
      <c r="AX189" s="13" t="s">
        <v>78</v>
      </c>
      <c r="AY189" s="238" t="s">
        <v>270</v>
      </c>
    </row>
    <row r="190" spans="2:51" s="14" customFormat="1" ht="13.5">
      <c r="B190" s="239"/>
      <c r="C190" s="240"/>
      <c r="D190" s="219" t="s">
        <v>278</v>
      </c>
      <c r="E190" s="241" t="s">
        <v>76</v>
      </c>
      <c r="F190" s="242" t="s">
        <v>281</v>
      </c>
      <c r="G190" s="240"/>
      <c r="H190" s="243">
        <v>60</v>
      </c>
      <c r="I190" s="244"/>
      <c r="J190" s="240"/>
      <c r="K190" s="240"/>
      <c r="L190" s="245"/>
      <c r="M190" s="246"/>
      <c r="N190" s="247"/>
      <c r="O190" s="247"/>
      <c r="P190" s="247"/>
      <c r="Q190" s="247"/>
      <c r="R190" s="247"/>
      <c r="S190" s="247"/>
      <c r="T190" s="248"/>
      <c r="AT190" s="249" t="s">
        <v>278</v>
      </c>
      <c r="AU190" s="249" t="s">
        <v>161</v>
      </c>
      <c r="AV190" s="14" t="s">
        <v>276</v>
      </c>
      <c r="AW190" s="14" t="s">
        <v>40</v>
      </c>
      <c r="AX190" s="14" t="s">
        <v>85</v>
      </c>
      <c r="AY190" s="249" t="s">
        <v>270</v>
      </c>
    </row>
    <row r="191" spans="2:65" s="1" customFormat="1" ht="38.25" customHeight="1">
      <c r="B191" s="41"/>
      <c r="C191" s="205" t="s">
        <v>388</v>
      </c>
      <c r="D191" s="205" t="s">
        <v>272</v>
      </c>
      <c r="E191" s="206" t="s">
        <v>1110</v>
      </c>
      <c r="F191" s="207" t="s">
        <v>1111</v>
      </c>
      <c r="G191" s="208" t="s">
        <v>155</v>
      </c>
      <c r="H191" s="209">
        <v>2</v>
      </c>
      <c r="I191" s="210"/>
      <c r="J191" s="211">
        <f>ROUND(I191*H191,2)</f>
        <v>0</v>
      </c>
      <c r="K191" s="207" t="s">
        <v>275</v>
      </c>
      <c r="L191" s="61"/>
      <c r="M191" s="212" t="s">
        <v>76</v>
      </c>
      <c r="N191" s="213" t="s">
        <v>48</v>
      </c>
      <c r="O191" s="42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AR191" s="24" t="s">
        <v>581</v>
      </c>
      <c r="AT191" s="24" t="s">
        <v>272</v>
      </c>
      <c r="AU191" s="24" t="s">
        <v>161</v>
      </c>
      <c r="AY191" s="24" t="s">
        <v>270</v>
      </c>
      <c r="BE191" s="216">
        <f>IF(N191="základní",J191,0)</f>
        <v>0</v>
      </c>
      <c r="BF191" s="216">
        <f>IF(N191="snížená",J191,0)</f>
        <v>0</v>
      </c>
      <c r="BG191" s="216">
        <f>IF(N191="zákl. přenesená",J191,0)</f>
        <v>0</v>
      </c>
      <c r="BH191" s="216">
        <f>IF(N191="sníž. přenesená",J191,0)</f>
        <v>0</v>
      </c>
      <c r="BI191" s="216">
        <f>IF(N191="nulová",J191,0)</f>
        <v>0</v>
      </c>
      <c r="BJ191" s="24" t="s">
        <v>85</v>
      </c>
      <c r="BK191" s="216">
        <f>ROUND(I191*H191,2)</f>
        <v>0</v>
      </c>
      <c r="BL191" s="24" t="s">
        <v>581</v>
      </c>
      <c r="BM191" s="24" t="s">
        <v>1112</v>
      </c>
    </row>
    <row r="192" spans="2:51" s="12" customFormat="1" ht="13.5">
      <c r="B192" s="217"/>
      <c r="C192" s="218"/>
      <c r="D192" s="219" t="s">
        <v>278</v>
      </c>
      <c r="E192" s="220" t="s">
        <v>76</v>
      </c>
      <c r="F192" s="221" t="s">
        <v>362</v>
      </c>
      <c r="G192" s="218"/>
      <c r="H192" s="220" t="s">
        <v>76</v>
      </c>
      <c r="I192" s="222"/>
      <c r="J192" s="218"/>
      <c r="K192" s="218"/>
      <c r="L192" s="223"/>
      <c r="M192" s="224"/>
      <c r="N192" s="225"/>
      <c r="O192" s="225"/>
      <c r="P192" s="225"/>
      <c r="Q192" s="225"/>
      <c r="R192" s="225"/>
      <c r="S192" s="225"/>
      <c r="T192" s="226"/>
      <c r="AT192" s="227" t="s">
        <v>278</v>
      </c>
      <c r="AU192" s="227" t="s">
        <v>161</v>
      </c>
      <c r="AV192" s="12" t="s">
        <v>85</v>
      </c>
      <c r="AW192" s="12" t="s">
        <v>40</v>
      </c>
      <c r="AX192" s="12" t="s">
        <v>78</v>
      </c>
      <c r="AY192" s="227" t="s">
        <v>270</v>
      </c>
    </row>
    <row r="193" spans="2:51" s="13" customFormat="1" ht="13.5">
      <c r="B193" s="228"/>
      <c r="C193" s="229"/>
      <c r="D193" s="219" t="s">
        <v>278</v>
      </c>
      <c r="E193" s="230" t="s">
        <v>76</v>
      </c>
      <c r="F193" s="231" t="s">
        <v>87</v>
      </c>
      <c r="G193" s="229"/>
      <c r="H193" s="232">
        <v>2</v>
      </c>
      <c r="I193" s="233"/>
      <c r="J193" s="229"/>
      <c r="K193" s="229"/>
      <c r="L193" s="234"/>
      <c r="M193" s="235"/>
      <c r="N193" s="236"/>
      <c r="O193" s="236"/>
      <c r="P193" s="236"/>
      <c r="Q193" s="236"/>
      <c r="R193" s="236"/>
      <c r="S193" s="236"/>
      <c r="T193" s="237"/>
      <c r="AT193" s="238" t="s">
        <v>278</v>
      </c>
      <c r="AU193" s="238" t="s">
        <v>161</v>
      </c>
      <c r="AV193" s="13" t="s">
        <v>87</v>
      </c>
      <c r="AW193" s="13" t="s">
        <v>40</v>
      </c>
      <c r="AX193" s="13" t="s">
        <v>78</v>
      </c>
      <c r="AY193" s="238" t="s">
        <v>270</v>
      </c>
    </row>
    <row r="194" spans="2:51" s="14" customFormat="1" ht="13.5">
      <c r="B194" s="239"/>
      <c r="C194" s="240"/>
      <c r="D194" s="219" t="s">
        <v>278</v>
      </c>
      <c r="E194" s="241" t="s">
        <v>76</v>
      </c>
      <c r="F194" s="242" t="s">
        <v>281</v>
      </c>
      <c r="G194" s="240"/>
      <c r="H194" s="243">
        <v>2</v>
      </c>
      <c r="I194" s="244"/>
      <c r="J194" s="240"/>
      <c r="K194" s="240"/>
      <c r="L194" s="245"/>
      <c r="M194" s="246"/>
      <c r="N194" s="247"/>
      <c r="O194" s="247"/>
      <c r="P194" s="247"/>
      <c r="Q194" s="247"/>
      <c r="R194" s="247"/>
      <c r="S194" s="247"/>
      <c r="T194" s="248"/>
      <c r="AT194" s="249" t="s">
        <v>278</v>
      </c>
      <c r="AU194" s="249" t="s">
        <v>161</v>
      </c>
      <c r="AV194" s="14" t="s">
        <v>276</v>
      </c>
      <c r="AW194" s="14" t="s">
        <v>40</v>
      </c>
      <c r="AX194" s="14" t="s">
        <v>85</v>
      </c>
      <c r="AY194" s="249" t="s">
        <v>270</v>
      </c>
    </row>
    <row r="195" spans="2:65" s="1" customFormat="1" ht="38.25" customHeight="1">
      <c r="B195" s="41"/>
      <c r="C195" s="250" t="s">
        <v>392</v>
      </c>
      <c r="D195" s="250" t="s">
        <v>338</v>
      </c>
      <c r="E195" s="251" t="s">
        <v>1113</v>
      </c>
      <c r="F195" s="252" t="s">
        <v>1114</v>
      </c>
      <c r="G195" s="253" t="s">
        <v>155</v>
      </c>
      <c r="H195" s="254">
        <v>2</v>
      </c>
      <c r="I195" s="255"/>
      <c r="J195" s="256">
        <f>ROUND(I195*H195,2)</f>
        <v>0</v>
      </c>
      <c r="K195" s="252" t="s">
        <v>275</v>
      </c>
      <c r="L195" s="257"/>
      <c r="M195" s="258" t="s">
        <v>76</v>
      </c>
      <c r="N195" s="259" t="s">
        <v>48</v>
      </c>
      <c r="O195" s="42"/>
      <c r="P195" s="214">
        <f>O195*H195</f>
        <v>0</v>
      </c>
      <c r="Q195" s="214">
        <v>0.0081</v>
      </c>
      <c r="R195" s="214">
        <f>Q195*H195</f>
        <v>0.0162</v>
      </c>
      <c r="S195" s="214">
        <v>0</v>
      </c>
      <c r="T195" s="215">
        <f>S195*H195</f>
        <v>0</v>
      </c>
      <c r="AR195" s="24" t="s">
        <v>1058</v>
      </c>
      <c r="AT195" s="24" t="s">
        <v>338</v>
      </c>
      <c r="AU195" s="24" t="s">
        <v>161</v>
      </c>
      <c r="AY195" s="24" t="s">
        <v>270</v>
      </c>
      <c r="BE195" s="216">
        <f>IF(N195="základní",J195,0)</f>
        <v>0</v>
      </c>
      <c r="BF195" s="216">
        <f>IF(N195="snížená",J195,0)</f>
        <v>0</v>
      </c>
      <c r="BG195" s="216">
        <f>IF(N195="zákl. přenesená",J195,0)</f>
        <v>0</v>
      </c>
      <c r="BH195" s="216">
        <f>IF(N195="sníž. přenesená",J195,0)</f>
        <v>0</v>
      </c>
      <c r="BI195" s="216">
        <f>IF(N195="nulová",J195,0)</f>
        <v>0</v>
      </c>
      <c r="BJ195" s="24" t="s">
        <v>85</v>
      </c>
      <c r="BK195" s="216">
        <f>ROUND(I195*H195,2)</f>
        <v>0</v>
      </c>
      <c r="BL195" s="24" t="s">
        <v>581</v>
      </c>
      <c r="BM195" s="24" t="s">
        <v>1115</v>
      </c>
    </row>
    <row r="196" spans="2:51" s="12" customFormat="1" ht="13.5">
      <c r="B196" s="217"/>
      <c r="C196" s="218"/>
      <c r="D196" s="219" t="s">
        <v>278</v>
      </c>
      <c r="E196" s="220" t="s">
        <v>76</v>
      </c>
      <c r="F196" s="221" t="s">
        <v>673</v>
      </c>
      <c r="G196" s="218"/>
      <c r="H196" s="220" t="s">
        <v>76</v>
      </c>
      <c r="I196" s="222"/>
      <c r="J196" s="218"/>
      <c r="K196" s="218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278</v>
      </c>
      <c r="AU196" s="227" t="s">
        <v>161</v>
      </c>
      <c r="AV196" s="12" t="s">
        <v>85</v>
      </c>
      <c r="AW196" s="12" t="s">
        <v>40</v>
      </c>
      <c r="AX196" s="12" t="s">
        <v>78</v>
      </c>
      <c r="AY196" s="227" t="s">
        <v>270</v>
      </c>
    </row>
    <row r="197" spans="2:51" s="13" customFormat="1" ht="13.5">
      <c r="B197" s="228"/>
      <c r="C197" s="229"/>
      <c r="D197" s="219" t="s">
        <v>278</v>
      </c>
      <c r="E197" s="230" t="s">
        <v>76</v>
      </c>
      <c r="F197" s="231" t="s">
        <v>87</v>
      </c>
      <c r="G197" s="229"/>
      <c r="H197" s="232">
        <v>2</v>
      </c>
      <c r="I197" s="233"/>
      <c r="J197" s="229"/>
      <c r="K197" s="229"/>
      <c r="L197" s="234"/>
      <c r="M197" s="235"/>
      <c r="N197" s="236"/>
      <c r="O197" s="236"/>
      <c r="P197" s="236"/>
      <c r="Q197" s="236"/>
      <c r="R197" s="236"/>
      <c r="S197" s="236"/>
      <c r="T197" s="237"/>
      <c r="AT197" s="238" t="s">
        <v>278</v>
      </c>
      <c r="AU197" s="238" t="s">
        <v>161</v>
      </c>
      <c r="AV197" s="13" t="s">
        <v>87</v>
      </c>
      <c r="AW197" s="13" t="s">
        <v>40</v>
      </c>
      <c r="AX197" s="13" t="s">
        <v>78</v>
      </c>
      <c r="AY197" s="238" t="s">
        <v>270</v>
      </c>
    </row>
    <row r="198" spans="2:51" s="14" customFormat="1" ht="13.5">
      <c r="B198" s="239"/>
      <c r="C198" s="240"/>
      <c r="D198" s="219" t="s">
        <v>278</v>
      </c>
      <c r="E198" s="241" t="s">
        <v>76</v>
      </c>
      <c r="F198" s="242" t="s">
        <v>281</v>
      </c>
      <c r="G198" s="240"/>
      <c r="H198" s="243">
        <v>2</v>
      </c>
      <c r="I198" s="244"/>
      <c r="J198" s="240"/>
      <c r="K198" s="240"/>
      <c r="L198" s="245"/>
      <c r="M198" s="246"/>
      <c r="N198" s="247"/>
      <c r="O198" s="247"/>
      <c r="P198" s="247"/>
      <c r="Q198" s="247"/>
      <c r="R198" s="247"/>
      <c r="S198" s="247"/>
      <c r="T198" s="248"/>
      <c r="AT198" s="249" t="s">
        <v>278</v>
      </c>
      <c r="AU198" s="249" t="s">
        <v>161</v>
      </c>
      <c r="AV198" s="14" t="s">
        <v>276</v>
      </c>
      <c r="AW198" s="14" t="s">
        <v>40</v>
      </c>
      <c r="AX198" s="14" t="s">
        <v>85</v>
      </c>
      <c r="AY198" s="249" t="s">
        <v>270</v>
      </c>
    </row>
    <row r="199" spans="2:65" s="1" customFormat="1" ht="25.5" customHeight="1">
      <c r="B199" s="41"/>
      <c r="C199" s="205" t="s">
        <v>396</v>
      </c>
      <c r="D199" s="205" t="s">
        <v>272</v>
      </c>
      <c r="E199" s="206" t="s">
        <v>1116</v>
      </c>
      <c r="F199" s="207" t="s">
        <v>1117</v>
      </c>
      <c r="G199" s="208" t="s">
        <v>121</v>
      </c>
      <c r="H199" s="209">
        <v>29</v>
      </c>
      <c r="I199" s="210"/>
      <c r="J199" s="211">
        <f>ROUND(I199*H199,2)</f>
        <v>0</v>
      </c>
      <c r="K199" s="207" t="s">
        <v>275</v>
      </c>
      <c r="L199" s="61"/>
      <c r="M199" s="212" t="s">
        <v>76</v>
      </c>
      <c r="N199" s="213" t="s">
        <v>48</v>
      </c>
      <c r="O199" s="42"/>
      <c r="P199" s="214">
        <f>O199*H199</f>
        <v>0</v>
      </c>
      <c r="Q199" s="214">
        <v>0</v>
      </c>
      <c r="R199" s="214">
        <f>Q199*H199</f>
        <v>0</v>
      </c>
      <c r="S199" s="214">
        <v>0</v>
      </c>
      <c r="T199" s="215">
        <f>S199*H199</f>
        <v>0</v>
      </c>
      <c r="AR199" s="24" t="s">
        <v>581</v>
      </c>
      <c r="AT199" s="24" t="s">
        <v>272</v>
      </c>
      <c r="AU199" s="24" t="s">
        <v>161</v>
      </c>
      <c r="AY199" s="24" t="s">
        <v>270</v>
      </c>
      <c r="BE199" s="216">
        <f>IF(N199="základní",J199,0)</f>
        <v>0</v>
      </c>
      <c r="BF199" s="216">
        <f>IF(N199="snížená",J199,0)</f>
        <v>0</v>
      </c>
      <c r="BG199" s="216">
        <f>IF(N199="zákl. přenesená",J199,0)</f>
        <v>0</v>
      </c>
      <c r="BH199" s="216">
        <f>IF(N199="sníž. přenesená",J199,0)</f>
        <v>0</v>
      </c>
      <c r="BI199" s="216">
        <f>IF(N199="nulová",J199,0)</f>
        <v>0</v>
      </c>
      <c r="BJ199" s="24" t="s">
        <v>85</v>
      </c>
      <c r="BK199" s="216">
        <f>ROUND(I199*H199,2)</f>
        <v>0</v>
      </c>
      <c r="BL199" s="24" t="s">
        <v>581</v>
      </c>
      <c r="BM199" s="24" t="s">
        <v>1118</v>
      </c>
    </row>
    <row r="200" spans="2:51" s="12" customFormat="1" ht="13.5">
      <c r="B200" s="217"/>
      <c r="C200" s="218"/>
      <c r="D200" s="219" t="s">
        <v>278</v>
      </c>
      <c r="E200" s="220" t="s">
        <v>76</v>
      </c>
      <c r="F200" s="221" t="s">
        <v>673</v>
      </c>
      <c r="G200" s="218"/>
      <c r="H200" s="220" t="s">
        <v>76</v>
      </c>
      <c r="I200" s="222"/>
      <c r="J200" s="218"/>
      <c r="K200" s="218"/>
      <c r="L200" s="223"/>
      <c r="M200" s="224"/>
      <c r="N200" s="225"/>
      <c r="O200" s="225"/>
      <c r="P200" s="225"/>
      <c r="Q200" s="225"/>
      <c r="R200" s="225"/>
      <c r="S200" s="225"/>
      <c r="T200" s="226"/>
      <c r="AT200" s="227" t="s">
        <v>278</v>
      </c>
      <c r="AU200" s="227" t="s">
        <v>161</v>
      </c>
      <c r="AV200" s="12" t="s">
        <v>85</v>
      </c>
      <c r="AW200" s="12" t="s">
        <v>40</v>
      </c>
      <c r="AX200" s="12" t="s">
        <v>78</v>
      </c>
      <c r="AY200" s="227" t="s">
        <v>270</v>
      </c>
    </row>
    <row r="201" spans="2:51" s="13" customFormat="1" ht="13.5">
      <c r="B201" s="228"/>
      <c r="C201" s="229"/>
      <c r="D201" s="219" t="s">
        <v>278</v>
      </c>
      <c r="E201" s="230" t="s">
        <v>76</v>
      </c>
      <c r="F201" s="231" t="s">
        <v>406</v>
      </c>
      <c r="G201" s="229"/>
      <c r="H201" s="232">
        <v>29</v>
      </c>
      <c r="I201" s="233"/>
      <c r="J201" s="229"/>
      <c r="K201" s="229"/>
      <c r="L201" s="234"/>
      <c r="M201" s="235"/>
      <c r="N201" s="236"/>
      <c r="O201" s="236"/>
      <c r="P201" s="236"/>
      <c r="Q201" s="236"/>
      <c r="R201" s="236"/>
      <c r="S201" s="236"/>
      <c r="T201" s="237"/>
      <c r="AT201" s="238" t="s">
        <v>278</v>
      </c>
      <c r="AU201" s="238" t="s">
        <v>161</v>
      </c>
      <c r="AV201" s="13" t="s">
        <v>87</v>
      </c>
      <c r="AW201" s="13" t="s">
        <v>40</v>
      </c>
      <c r="AX201" s="13" t="s">
        <v>78</v>
      </c>
      <c r="AY201" s="238" t="s">
        <v>270</v>
      </c>
    </row>
    <row r="202" spans="2:51" s="14" customFormat="1" ht="13.5">
      <c r="B202" s="239"/>
      <c r="C202" s="240"/>
      <c r="D202" s="219" t="s">
        <v>278</v>
      </c>
      <c r="E202" s="241" t="s">
        <v>76</v>
      </c>
      <c r="F202" s="242" t="s">
        <v>281</v>
      </c>
      <c r="G202" s="240"/>
      <c r="H202" s="243">
        <v>29</v>
      </c>
      <c r="I202" s="244"/>
      <c r="J202" s="240"/>
      <c r="K202" s="240"/>
      <c r="L202" s="245"/>
      <c r="M202" s="246"/>
      <c r="N202" s="247"/>
      <c r="O202" s="247"/>
      <c r="P202" s="247"/>
      <c r="Q202" s="247"/>
      <c r="R202" s="247"/>
      <c r="S202" s="247"/>
      <c r="T202" s="248"/>
      <c r="AT202" s="249" t="s">
        <v>278</v>
      </c>
      <c r="AU202" s="249" t="s">
        <v>161</v>
      </c>
      <c r="AV202" s="14" t="s">
        <v>276</v>
      </c>
      <c r="AW202" s="14" t="s">
        <v>40</v>
      </c>
      <c r="AX202" s="14" t="s">
        <v>85</v>
      </c>
      <c r="AY202" s="249" t="s">
        <v>270</v>
      </c>
    </row>
    <row r="203" spans="2:65" s="1" customFormat="1" ht="38.25" customHeight="1">
      <c r="B203" s="41"/>
      <c r="C203" s="250" t="s">
        <v>402</v>
      </c>
      <c r="D203" s="250" t="s">
        <v>338</v>
      </c>
      <c r="E203" s="251" t="s">
        <v>1119</v>
      </c>
      <c r="F203" s="252" t="s">
        <v>1120</v>
      </c>
      <c r="G203" s="253" t="s">
        <v>121</v>
      </c>
      <c r="H203" s="254">
        <v>10</v>
      </c>
      <c r="I203" s="255"/>
      <c r="J203" s="256">
        <f>ROUND(I203*H203,2)</f>
        <v>0</v>
      </c>
      <c r="K203" s="252" t="s">
        <v>275</v>
      </c>
      <c r="L203" s="257"/>
      <c r="M203" s="258" t="s">
        <v>76</v>
      </c>
      <c r="N203" s="259" t="s">
        <v>48</v>
      </c>
      <c r="O203" s="42"/>
      <c r="P203" s="214">
        <f>O203*H203</f>
        <v>0</v>
      </c>
      <c r="Q203" s="214">
        <v>0.00035</v>
      </c>
      <c r="R203" s="214">
        <f>Q203*H203</f>
        <v>0.0035</v>
      </c>
      <c r="S203" s="214">
        <v>0</v>
      </c>
      <c r="T203" s="215">
        <f>S203*H203</f>
        <v>0</v>
      </c>
      <c r="AR203" s="24" t="s">
        <v>1058</v>
      </c>
      <c r="AT203" s="24" t="s">
        <v>338</v>
      </c>
      <c r="AU203" s="24" t="s">
        <v>161</v>
      </c>
      <c r="AY203" s="24" t="s">
        <v>270</v>
      </c>
      <c r="BE203" s="216">
        <f>IF(N203="základní",J203,0)</f>
        <v>0</v>
      </c>
      <c r="BF203" s="216">
        <f>IF(N203="snížená",J203,0)</f>
        <v>0</v>
      </c>
      <c r="BG203" s="216">
        <f>IF(N203="zákl. přenesená",J203,0)</f>
        <v>0</v>
      </c>
      <c r="BH203" s="216">
        <f>IF(N203="sníž. přenesená",J203,0)</f>
        <v>0</v>
      </c>
      <c r="BI203" s="216">
        <f>IF(N203="nulová",J203,0)</f>
        <v>0</v>
      </c>
      <c r="BJ203" s="24" t="s">
        <v>85</v>
      </c>
      <c r="BK203" s="216">
        <f>ROUND(I203*H203,2)</f>
        <v>0</v>
      </c>
      <c r="BL203" s="24" t="s">
        <v>581</v>
      </c>
      <c r="BM203" s="24" t="s">
        <v>1121</v>
      </c>
    </row>
    <row r="204" spans="2:47" s="1" customFormat="1" ht="27">
      <c r="B204" s="41"/>
      <c r="C204" s="63"/>
      <c r="D204" s="219" t="s">
        <v>416</v>
      </c>
      <c r="E204" s="63"/>
      <c r="F204" s="260" t="s">
        <v>1122</v>
      </c>
      <c r="G204" s="63"/>
      <c r="H204" s="63"/>
      <c r="I204" s="174"/>
      <c r="J204" s="63"/>
      <c r="K204" s="63"/>
      <c r="L204" s="61"/>
      <c r="M204" s="261"/>
      <c r="N204" s="42"/>
      <c r="O204" s="42"/>
      <c r="P204" s="42"/>
      <c r="Q204" s="42"/>
      <c r="R204" s="42"/>
      <c r="S204" s="42"/>
      <c r="T204" s="78"/>
      <c r="AT204" s="24" t="s">
        <v>416</v>
      </c>
      <c r="AU204" s="24" t="s">
        <v>161</v>
      </c>
    </row>
    <row r="205" spans="2:51" s="12" customFormat="1" ht="13.5">
      <c r="B205" s="217"/>
      <c r="C205" s="218"/>
      <c r="D205" s="219" t="s">
        <v>278</v>
      </c>
      <c r="E205" s="220" t="s">
        <v>76</v>
      </c>
      <c r="F205" s="221" t="s">
        <v>673</v>
      </c>
      <c r="G205" s="218"/>
      <c r="H205" s="220" t="s">
        <v>76</v>
      </c>
      <c r="I205" s="222"/>
      <c r="J205" s="218"/>
      <c r="K205" s="218"/>
      <c r="L205" s="223"/>
      <c r="M205" s="224"/>
      <c r="N205" s="225"/>
      <c r="O205" s="225"/>
      <c r="P205" s="225"/>
      <c r="Q205" s="225"/>
      <c r="R205" s="225"/>
      <c r="S205" s="225"/>
      <c r="T205" s="226"/>
      <c r="AT205" s="227" t="s">
        <v>278</v>
      </c>
      <c r="AU205" s="227" t="s">
        <v>161</v>
      </c>
      <c r="AV205" s="12" t="s">
        <v>85</v>
      </c>
      <c r="AW205" s="12" t="s">
        <v>40</v>
      </c>
      <c r="AX205" s="12" t="s">
        <v>78</v>
      </c>
      <c r="AY205" s="227" t="s">
        <v>270</v>
      </c>
    </row>
    <row r="206" spans="2:51" s="13" customFormat="1" ht="13.5">
      <c r="B206" s="228"/>
      <c r="C206" s="229"/>
      <c r="D206" s="219" t="s">
        <v>278</v>
      </c>
      <c r="E206" s="230" t="s">
        <v>76</v>
      </c>
      <c r="F206" s="231" t="s">
        <v>314</v>
      </c>
      <c r="G206" s="229"/>
      <c r="H206" s="232">
        <v>10</v>
      </c>
      <c r="I206" s="233"/>
      <c r="J206" s="229"/>
      <c r="K206" s="229"/>
      <c r="L206" s="234"/>
      <c r="M206" s="235"/>
      <c r="N206" s="236"/>
      <c r="O206" s="236"/>
      <c r="P206" s="236"/>
      <c r="Q206" s="236"/>
      <c r="R206" s="236"/>
      <c r="S206" s="236"/>
      <c r="T206" s="237"/>
      <c r="AT206" s="238" t="s">
        <v>278</v>
      </c>
      <c r="AU206" s="238" t="s">
        <v>161</v>
      </c>
      <c r="AV206" s="13" t="s">
        <v>87</v>
      </c>
      <c r="AW206" s="13" t="s">
        <v>40</v>
      </c>
      <c r="AX206" s="13" t="s">
        <v>78</v>
      </c>
      <c r="AY206" s="238" t="s">
        <v>270</v>
      </c>
    </row>
    <row r="207" spans="2:51" s="14" customFormat="1" ht="13.5">
      <c r="B207" s="239"/>
      <c r="C207" s="240"/>
      <c r="D207" s="219" t="s">
        <v>278</v>
      </c>
      <c r="E207" s="241" t="s">
        <v>76</v>
      </c>
      <c r="F207" s="242" t="s">
        <v>281</v>
      </c>
      <c r="G207" s="240"/>
      <c r="H207" s="243">
        <v>10</v>
      </c>
      <c r="I207" s="244"/>
      <c r="J207" s="240"/>
      <c r="K207" s="240"/>
      <c r="L207" s="245"/>
      <c r="M207" s="246"/>
      <c r="N207" s="247"/>
      <c r="O207" s="247"/>
      <c r="P207" s="247"/>
      <c r="Q207" s="247"/>
      <c r="R207" s="247"/>
      <c r="S207" s="247"/>
      <c r="T207" s="248"/>
      <c r="AT207" s="249" t="s">
        <v>278</v>
      </c>
      <c r="AU207" s="249" t="s">
        <v>161</v>
      </c>
      <c r="AV207" s="14" t="s">
        <v>276</v>
      </c>
      <c r="AW207" s="14" t="s">
        <v>40</v>
      </c>
      <c r="AX207" s="14" t="s">
        <v>85</v>
      </c>
      <c r="AY207" s="249" t="s">
        <v>270</v>
      </c>
    </row>
    <row r="208" spans="2:65" s="1" customFormat="1" ht="38.25" customHeight="1">
      <c r="B208" s="41"/>
      <c r="C208" s="250" t="s">
        <v>406</v>
      </c>
      <c r="D208" s="250" t="s">
        <v>338</v>
      </c>
      <c r="E208" s="251" t="s">
        <v>1123</v>
      </c>
      <c r="F208" s="252" t="s">
        <v>1124</v>
      </c>
      <c r="G208" s="253" t="s">
        <v>121</v>
      </c>
      <c r="H208" s="254">
        <v>19</v>
      </c>
      <c r="I208" s="255"/>
      <c r="J208" s="256">
        <f>ROUND(I208*H208,2)</f>
        <v>0</v>
      </c>
      <c r="K208" s="252" t="s">
        <v>275</v>
      </c>
      <c r="L208" s="257"/>
      <c r="M208" s="258" t="s">
        <v>76</v>
      </c>
      <c r="N208" s="259" t="s">
        <v>48</v>
      </c>
      <c r="O208" s="42"/>
      <c r="P208" s="214">
        <f>O208*H208</f>
        <v>0</v>
      </c>
      <c r="Q208" s="214">
        <v>0.00019</v>
      </c>
      <c r="R208" s="214">
        <f>Q208*H208</f>
        <v>0.0036100000000000004</v>
      </c>
      <c r="S208" s="214">
        <v>0</v>
      </c>
      <c r="T208" s="215">
        <f>S208*H208</f>
        <v>0</v>
      </c>
      <c r="AR208" s="24" t="s">
        <v>1058</v>
      </c>
      <c r="AT208" s="24" t="s">
        <v>338</v>
      </c>
      <c r="AU208" s="24" t="s">
        <v>161</v>
      </c>
      <c r="AY208" s="24" t="s">
        <v>270</v>
      </c>
      <c r="BE208" s="216">
        <f>IF(N208="základní",J208,0)</f>
        <v>0</v>
      </c>
      <c r="BF208" s="216">
        <f>IF(N208="snížená",J208,0)</f>
        <v>0</v>
      </c>
      <c r="BG208" s="216">
        <f>IF(N208="zákl. přenesená",J208,0)</f>
        <v>0</v>
      </c>
      <c r="BH208" s="216">
        <f>IF(N208="sníž. přenesená",J208,0)</f>
        <v>0</v>
      </c>
      <c r="BI208" s="216">
        <f>IF(N208="nulová",J208,0)</f>
        <v>0</v>
      </c>
      <c r="BJ208" s="24" t="s">
        <v>85</v>
      </c>
      <c r="BK208" s="216">
        <f>ROUND(I208*H208,2)</f>
        <v>0</v>
      </c>
      <c r="BL208" s="24" t="s">
        <v>581</v>
      </c>
      <c r="BM208" s="24" t="s">
        <v>1125</v>
      </c>
    </row>
    <row r="209" spans="2:47" s="1" customFormat="1" ht="27">
      <c r="B209" s="41"/>
      <c r="C209" s="63"/>
      <c r="D209" s="219" t="s">
        <v>416</v>
      </c>
      <c r="E209" s="63"/>
      <c r="F209" s="260" t="s">
        <v>1126</v>
      </c>
      <c r="G209" s="63"/>
      <c r="H209" s="63"/>
      <c r="I209" s="174"/>
      <c r="J209" s="63"/>
      <c r="K209" s="63"/>
      <c r="L209" s="61"/>
      <c r="M209" s="261"/>
      <c r="N209" s="42"/>
      <c r="O209" s="42"/>
      <c r="P209" s="42"/>
      <c r="Q209" s="42"/>
      <c r="R209" s="42"/>
      <c r="S209" s="42"/>
      <c r="T209" s="78"/>
      <c r="AT209" s="24" t="s">
        <v>416</v>
      </c>
      <c r="AU209" s="24" t="s">
        <v>161</v>
      </c>
    </row>
    <row r="210" spans="2:51" s="12" customFormat="1" ht="13.5">
      <c r="B210" s="217"/>
      <c r="C210" s="218"/>
      <c r="D210" s="219" t="s">
        <v>278</v>
      </c>
      <c r="E210" s="220" t="s">
        <v>76</v>
      </c>
      <c r="F210" s="221" t="s">
        <v>673</v>
      </c>
      <c r="G210" s="218"/>
      <c r="H210" s="220" t="s">
        <v>76</v>
      </c>
      <c r="I210" s="222"/>
      <c r="J210" s="218"/>
      <c r="K210" s="218"/>
      <c r="L210" s="223"/>
      <c r="M210" s="224"/>
      <c r="N210" s="225"/>
      <c r="O210" s="225"/>
      <c r="P210" s="225"/>
      <c r="Q210" s="225"/>
      <c r="R210" s="225"/>
      <c r="S210" s="225"/>
      <c r="T210" s="226"/>
      <c r="AT210" s="227" t="s">
        <v>278</v>
      </c>
      <c r="AU210" s="227" t="s">
        <v>161</v>
      </c>
      <c r="AV210" s="12" t="s">
        <v>85</v>
      </c>
      <c r="AW210" s="12" t="s">
        <v>40</v>
      </c>
      <c r="AX210" s="12" t="s">
        <v>78</v>
      </c>
      <c r="AY210" s="227" t="s">
        <v>270</v>
      </c>
    </row>
    <row r="211" spans="2:51" s="13" customFormat="1" ht="13.5">
      <c r="B211" s="228"/>
      <c r="C211" s="229"/>
      <c r="D211" s="219" t="s">
        <v>278</v>
      </c>
      <c r="E211" s="230" t="s">
        <v>76</v>
      </c>
      <c r="F211" s="231" t="s">
        <v>363</v>
      </c>
      <c r="G211" s="229"/>
      <c r="H211" s="232">
        <v>19</v>
      </c>
      <c r="I211" s="233"/>
      <c r="J211" s="229"/>
      <c r="K211" s="229"/>
      <c r="L211" s="234"/>
      <c r="M211" s="235"/>
      <c r="N211" s="236"/>
      <c r="O211" s="236"/>
      <c r="P211" s="236"/>
      <c r="Q211" s="236"/>
      <c r="R211" s="236"/>
      <c r="S211" s="236"/>
      <c r="T211" s="237"/>
      <c r="AT211" s="238" t="s">
        <v>278</v>
      </c>
      <c r="AU211" s="238" t="s">
        <v>161</v>
      </c>
      <c r="AV211" s="13" t="s">
        <v>87</v>
      </c>
      <c r="AW211" s="13" t="s">
        <v>40</v>
      </c>
      <c r="AX211" s="13" t="s">
        <v>78</v>
      </c>
      <c r="AY211" s="238" t="s">
        <v>270</v>
      </c>
    </row>
    <row r="212" spans="2:51" s="14" customFormat="1" ht="13.5">
      <c r="B212" s="239"/>
      <c r="C212" s="240"/>
      <c r="D212" s="219" t="s">
        <v>278</v>
      </c>
      <c r="E212" s="241" t="s">
        <v>76</v>
      </c>
      <c r="F212" s="242" t="s">
        <v>281</v>
      </c>
      <c r="G212" s="240"/>
      <c r="H212" s="243">
        <v>19</v>
      </c>
      <c r="I212" s="244"/>
      <c r="J212" s="240"/>
      <c r="K212" s="240"/>
      <c r="L212" s="245"/>
      <c r="M212" s="246"/>
      <c r="N212" s="247"/>
      <c r="O212" s="247"/>
      <c r="P212" s="247"/>
      <c r="Q212" s="247"/>
      <c r="R212" s="247"/>
      <c r="S212" s="247"/>
      <c r="T212" s="248"/>
      <c r="AT212" s="249" t="s">
        <v>278</v>
      </c>
      <c r="AU212" s="249" t="s">
        <v>161</v>
      </c>
      <c r="AV212" s="14" t="s">
        <v>276</v>
      </c>
      <c r="AW212" s="14" t="s">
        <v>40</v>
      </c>
      <c r="AX212" s="14" t="s">
        <v>85</v>
      </c>
      <c r="AY212" s="249" t="s">
        <v>270</v>
      </c>
    </row>
    <row r="213" spans="2:65" s="1" customFormat="1" ht="25.5" customHeight="1">
      <c r="B213" s="41"/>
      <c r="C213" s="205" t="s">
        <v>412</v>
      </c>
      <c r="D213" s="205" t="s">
        <v>272</v>
      </c>
      <c r="E213" s="206" t="s">
        <v>1127</v>
      </c>
      <c r="F213" s="207" t="s">
        <v>1128</v>
      </c>
      <c r="G213" s="208" t="s">
        <v>155</v>
      </c>
      <c r="H213" s="209">
        <v>8</v>
      </c>
      <c r="I213" s="210"/>
      <c r="J213" s="211">
        <f>ROUND(I213*H213,2)</f>
        <v>0</v>
      </c>
      <c r="K213" s="207" t="s">
        <v>275</v>
      </c>
      <c r="L213" s="61"/>
      <c r="M213" s="212" t="s">
        <v>76</v>
      </c>
      <c r="N213" s="213" t="s">
        <v>48</v>
      </c>
      <c r="O213" s="42"/>
      <c r="P213" s="214">
        <f>O213*H213</f>
        <v>0</v>
      </c>
      <c r="Q213" s="214">
        <v>0</v>
      </c>
      <c r="R213" s="214">
        <f>Q213*H213</f>
        <v>0</v>
      </c>
      <c r="S213" s="214">
        <v>0</v>
      </c>
      <c r="T213" s="215">
        <f>S213*H213</f>
        <v>0</v>
      </c>
      <c r="AR213" s="24" t="s">
        <v>581</v>
      </c>
      <c r="AT213" s="24" t="s">
        <v>272</v>
      </c>
      <c r="AU213" s="24" t="s">
        <v>161</v>
      </c>
      <c r="AY213" s="24" t="s">
        <v>270</v>
      </c>
      <c r="BE213" s="216">
        <f>IF(N213="základní",J213,0)</f>
        <v>0</v>
      </c>
      <c r="BF213" s="216">
        <f>IF(N213="snížená",J213,0)</f>
        <v>0</v>
      </c>
      <c r="BG213" s="216">
        <f>IF(N213="zákl. přenesená",J213,0)</f>
        <v>0</v>
      </c>
      <c r="BH213" s="216">
        <f>IF(N213="sníž. přenesená",J213,0)</f>
        <v>0</v>
      </c>
      <c r="BI213" s="216">
        <f>IF(N213="nulová",J213,0)</f>
        <v>0</v>
      </c>
      <c r="BJ213" s="24" t="s">
        <v>85</v>
      </c>
      <c r="BK213" s="216">
        <f>ROUND(I213*H213,2)</f>
        <v>0</v>
      </c>
      <c r="BL213" s="24" t="s">
        <v>581</v>
      </c>
      <c r="BM213" s="24" t="s">
        <v>1129</v>
      </c>
    </row>
    <row r="214" spans="2:51" s="12" customFormat="1" ht="13.5">
      <c r="B214" s="217"/>
      <c r="C214" s="218"/>
      <c r="D214" s="219" t="s">
        <v>278</v>
      </c>
      <c r="E214" s="220" t="s">
        <v>76</v>
      </c>
      <c r="F214" s="221" t="s">
        <v>362</v>
      </c>
      <c r="G214" s="218"/>
      <c r="H214" s="220" t="s">
        <v>76</v>
      </c>
      <c r="I214" s="222"/>
      <c r="J214" s="218"/>
      <c r="K214" s="218"/>
      <c r="L214" s="223"/>
      <c r="M214" s="224"/>
      <c r="N214" s="225"/>
      <c r="O214" s="225"/>
      <c r="P214" s="225"/>
      <c r="Q214" s="225"/>
      <c r="R214" s="225"/>
      <c r="S214" s="225"/>
      <c r="T214" s="226"/>
      <c r="AT214" s="227" t="s">
        <v>278</v>
      </c>
      <c r="AU214" s="227" t="s">
        <v>161</v>
      </c>
      <c r="AV214" s="12" t="s">
        <v>85</v>
      </c>
      <c r="AW214" s="12" t="s">
        <v>40</v>
      </c>
      <c r="AX214" s="12" t="s">
        <v>78</v>
      </c>
      <c r="AY214" s="227" t="s">
        <v>270</v>
      </c>
    </row>
    <row r="215" spans="2:51" s="13" customFormat="1" ht="13.5">
      <c r="B215" s="228"/>
      <c r="C215" s="229"/>
      <c r="D215" s="219" t="s">
        <v>278</v>
      </c>
      <c r="E215" s="230" t="s">
        <v>76</v>
      </c>
      <c r="F215" s="231" t="s">
        <v>139</v>
      </c>
      <c r="G215" s="229"/>
      <c r="H215" s="232">
        <v>8</v>
      </c>
      <c r="I215" s="233"/>
      <c r="J215" s="229"/>
      <c r="K215" s="229"/>
      <c r="L215" s="234"/>
      <c r="M215" s="235"/>
      <c r="N215" s="236"/>
      <c r="O215" s="236"/>
      <c r="P215" s="236"/>
      <c r="Q215" s="236"/>
      <c r="R215" s="236"/>
      <c r="S215" s="236"/>
      <c r="T215" s="237"/>
      <c r="AT215" s="238" t="s">
        <v>278</v>
      </c>
      <c r="AU215" s="238" t="s">
        <v>161</v>
      </c>
      <c r="AV215" s="13" t="s">
        <v>87</v>
      </c>
      <c r="AW215" s="13" t="s">
        <v>40</v>
      </c>
      <c r="AX215" s="13" t="s">
        <v>78</v>
      </c>
      <c r="AY215" s="238" t="s">
        <v>270</v>
      </c>
    </row>
    <row r="216" spans="2:51" s="14" customFormat="1" ht="13.5">
      <c r="B216" s="239"/>
      <c r="C216" s="240"/>
      <c r="D216" s="219" t="s">
        <v>278</v>
      </c>
      <c r="E216" s="241" t="s">
        <v>76</v>
      </c>
      <c r="F216" s="242" t="s">
        <v>281</v>
      </c>
      <c r="G216" s="240"/>
      <c r="H216" s="243">
        <v>8</v>
      </c>
      <c r="I216" s="244"/>
      <c r="J216" s="240"/>
      <c r="K216" s="240"/>
      <c r="L216" s="245"/>
      <c r="M216" s="246"/>
      <c r="N216" s="247"/>
      <c r="O216" s="247"/>
      <c r="P216" s="247"/>
      <c r="Q216" s="247"/>
      <c r="R216" s="247"/>
      <c r="S216" s="247"/>
      <c r="T216" s="248"/>
      <c r="AT216" s="249" t="s">
        <v>278</v>
      </c>
      <c r="AU216" s="249" t="s">
        <v>161</v>
      </c>
      <c r="AV216" s="14" t="s">
        <v>276</v>
      </c>
      <c r="AW216" s="14" t="s">
        <v>40</v>
      </c>
      <c r="AX216" s="14" t="s">
        <v>85</v>
      </c>
      <c r="AY216" s="249" t="s">
        <v>270</v>
      </c>
    </row>
    <row r="217" spans="2:65" s="1" customFormat="1" ht="25.5" customHeight="1">
      <c r="B217" s="41"/>
      <c r="C217" s="205" t="s">
        <v>420</v>
      </c>
      <c r="D217" s="205" t="s">
        <v>272</v>
      </c>
      <c r="E217" s="206" t="s">
        <v>1130</v>
      </c>
      <c r="F217" s="207" t="s">
        <v>1131</v>
      </c>
      <c r="G217" s="208" t="s">
        <v>155</v>
      </c>
      <c r="H217" s="209">
        <v>16</v>
      </c>
      <c r="I217" s="210"/>
      <c r="J217" s="211">
        <f>ROUND(I217*H217,2)</f>
        <v>0</v>
      </c>
      <c r="K217" s="207" t="s">
        <v>275</v>
      </c>
      <c r="L217" s="61"/>
      <c r="M217" s="212" t="s">
        <v>76</v>
      </c>
      <c r="N217" s="213" t="s">
        <v>48</v>
      </c>
      <c r="O217" s="42"/>
      <c r="P217" s="214">
        <f>O217*H217</f>
        <v>0</v>
      </c>
      <c r="Q217" s="214">
        <v>0</v>
      </c>
      <c r="R217" s="214">
        <f>Q217*H217</f>
        <v>0</v>
      </c>
      <c r="S217" s="214">
        <v>0</v>
      </c>
      <c r="T217" s="215">
        <f>S217*H217</f>
        <v>0</v>
      </c>
      <c r="AR217" s="24" t="s">
        <v>581</v>
      </c>
      <c r="AT217" s="24" t="s">
        <v>272</v>
      </c>
      <c r="AU217" s="24" t="s">
        <v>161</v>
      </c>
      <c r="AY217" s="24" t="s">
        <v>270</v>
      </c>
      <c r="BE217" s="216">
        <f>IF(N217="základní",J217,0)</f>
        <v>0</v>
      </c>
      <c r="BF217" s="216">
        <f>IF(N217="snížená",J217,0)</f>
        <v>0</v>
      </c>
      <c r="BG217" s="216">
        <f>IF(N217="zákl. přenesená",J217,0)</f>
        <v>0</v>
      </c>
      <c r="BH217" s="216">
        <f>IF(N217="sníž. přenesená",J217,0)</f>
        <v>0</v>
      </c>
      <c r="BI217" s="216">
        <f>IF(N217="nulová",J217,0)</f>
        <v>0</v>
      </c>
      <c r="BJ217" s="24" t="s">
        <v>85</v>
      </c>
      <c r="BK217" s="216">
        <f>ROUND(I217*H217,2)</f>
        <v>0</v>
      </c>
      <c r="BL217" s="24" t="s">
        <v>581</v>
      </c>
      <c r="BM217" s="24" t="s">
        <v>1132</v>
      </c>
    </row>
    <row r="218" spans="2:51" s="12" customFormat="1" ht="13.5">
      <c r="B218" s="217"/>
      <c r="C218" s="218"/>
      <c r="D218" s="219" t="s">
        <v>278</v>
      </c>
      <c r="E218" s="220" t="s">
        <v>76</v>
      </c>
      <c r="F218" s="221" t="s">
        <v>362</v>
      </c>
      <c r="G218" s="218"/>
      <c r="H218" s="220" t="s">
        <v>76</v>
      </c>
      <c r="I218" s="222"/>
      <c r="J218" s="218"/>
      <c r="K218" s="218"/>
      <c r="L218" s="223"/>
      <c r="M218" s="224"/>
      <c r="N218" s="225"/>
      <c r="O218" s="225"/>
      <c r="P218" s="225"/>
      <c r="Q218" s="225"/>
      <c r="R218" s="225"/>
      <c r="S218" s="225"/>
      <c r="T218" s="226"/>
      <c r="AT218" s="227" t="s">
        <v>278</v>
      </c>
      <c r="AU218" s="227" t="s">
        <v>161</v>
      </c>
      <c r="AV218" s="12" t="s">
        <v>85</v>
      </c>
      <c r="AW218" s="12" t="s">
        <v>40</v>
      </c>
      <c r="AX218" s="12" t="s">
        <v>78</v>
      </c>
      <c r="AY218" s="227" t="s">
        <v>270</v>
      </c>
    </row>
    <row r="219" spans="2:51" s="13" customFormat="1" ht="13.5">
      <c r="B219" s="228"/>
      <c r="C219" s="229"/>
      <c r="D219" s="219" t="s">
        <v>278</v>
      </c>
      <c r="E219" s="230" t="s">
        <v>76</v>
      </c>
      <c r="F219" s="231" t="s">
        <v>349</v>
      </c>
      <c r="G219" s="229"/>
      <c r="H219" s="232">
        <v>16</v>
      </c>
      <c r="I219" s="233"/>
      <c r="J219" s="229"/>
      <c r="K219" s="229"/>
      <c r="L219" s="234"/>
      <c r="M219" s="235"/>
      <c r="N219" s="236"/>
      <c r="O219" s="236"/>
      <c r="P219" s="236"/>
      <c r="Q219" s="236"/>
      <c r="R219" s="236"/>
      <c r="S219" s="236"/>
      <c r="T219" s="237"/>
      <c r="AT219" s="238" t="s">
        <v>278</v>
      </c>
      <c r="AU219" s="238" t="s">
        <v>161</v>
      </c>
      <c r="AV219" s="13" t="s">
        <v>87</v>
      </c>
      <c r="AW219" s="13" t="s">
        <v>40</v>
      </c>
      <c r="AX219" s="13" t="s">
        <v>78</v>
      </c>
      <c r="AY219" s="238" t="s">
        <v>270</v>
      </c>
    </row>
    <row r="220" spans="2:51" s="14" customFormat="1" ht="13.5">
      <c r="B220" s="239"/>
      <c r="C220" s="240"/>
      <c r="D220" s="219" t="s">
        <v>278</v>
      </c>
      <c r="E220" s="241" t="s">
        <v>76</v>
      </c>
      <c r="F220" s="242" t="s">
        <v>281</v>
      </c>
      <c r="G220" s="240"/>
      <c r="H220" s="243">
        <v>16</v>
      </c>
      <c r="I220" s="244"/>
      <c r="J220" s="240"/>
      <c r="K220" s="240"/>
      <c r="L220" s="245"/>
      <c r="M220" s="246"/>
      <c r="N220" s="247"/>
      <c r="O220" s="247"/>
      <c r="P220" s="247"/>
      <c r="Q220" s="247"/>
      <c r="R220" s="247"/>
      <c r="S220" s="247"/>
      <c r="T220" s="248"/>
      <c r="AT220" s="249" t="s">
        <v>278</v>
      </c>
      <c r="AU220" s="249" t="s">
        <v>161</v>
      </c>
      <c r="AV220" s="14" t="s">
        <v>276</v>
      </c>
      <c r="AW220" s="14" t="s">
        <v>40</v>
      </c>
      <c r="AX220" s="14" t="s">
        <v>85</v>
      </c>
      <c r="AY220" s="249" t="s">
        <v>270</v>
      </c>
    </row>
    <row r="221" spans="2:65" s="1" customFormat="1" ht="25.5" customHeight="1">
      <c r="B221" s="41"/>
      <c r="C221" s="205" t="s">
        <v>424</v>
      </c>
      <c r="D221" s="205" t="s">
        <v>272</v>
      </c>
      <c r="E221" s="206" t="s">
        <v>1133</v>
      </c>
      <c r="F221" s="207" t="s">
        <v>1134</v>
      </c>
      <c r="G221" s="208" t="s">
        <v>155</v>
      </c>
      <c r="H221" s="209">
        <v>23</v>
      </c>
      <c r="I221" s="210"/>
      <c r="J221" s="211">
        <f>ROUND(I221*H221,2)</f>
        <v>0</v>
      </c>
      <c r="K221" s="207" t="s">
        <v>275</v>
      </c>
      <c r="L221" s="61"/>
      <c r="M221" s="212" t="s">
        <v>76</v>
      </c>
      <c r="N221" s="213" t="s">
        <v>48</v>
      </c>
      <c r="O221" s="42"/>
      <c r="P221" s="214">
        <f>O221*H221</f>
        <v>0</v>
      </c>
      <c r="Q221" s="214">
        <v>0</v>
      </c>
      <c r="R221" s="214">
        <f>Q221*H221</f>
        <v>0</v>
      </c>
      <c r="S221" s="214">
        <v>0</v>
      </c>
      <c r="T221" s="215">
        <f>S221*H221</f>
        <v>0</v>
      </c>
      <c r="AR221" s="24" t="s">
        <v>581</v>
      </c>
      <c r="AT221" s="24" t="s">
        <v>272</v>
      </c>
      <c r="AU221" s="24" t="s">
        <v>161</v>
      </c>
      <c r="AY221" s="24" t="s">
        <v>270</v>
      </c>
      <c r="BE221" s="216">
        <f>IF(N221="základní",J221,0)</f>
        <v>0</v>
      </c>
      <c r="BF221" s="216">
        <f>IF(N221="snížená",J221,0)</f>
        <v>0</v>
      </c>
      <c r="BG221" s="216">
        <f>IF(N221="zákl. přenesená",J221,0)</f>
        <v>0</v>
      </c>
      <c r="BH221" s="216">
        <f>IF(N221="sníž. přenesená",J221,0)</f>
        <v>0</v>
      </c>
      <c r="BI221" s="216">
        <f>IF(N221="nulová",J221,0)</f>
        <v>0</v>
      </c>
      <c r="BJ221" s="24" t="s">
        <v>85</v>
      </c>
      <c r="BK221" s="216">
        <f>ROUND(I221*H221,2)</f>
        <v>0</v>
      </c>
      <c r="BL221" s="24" t="s">
        <v>581</v>
      </c>
      <c r="BM221" s="24" t="s">
        <v>1135</v>
      </c>
    </row>
    <row r="222" spans="2:51" s="12" customFormat="1" ht="13.5">
      <c r="B222" s="217"/>
      <c r="C222" s="218"/>
      <c r="D222" s="219" t="s">
        <v>278</v>
      </c>
      <c r="E222" s="220" t="s">
        <v>76</v>
      </c>
      <c r="F222" s="221" t="s">
        <v>362</v>
      </c>
      <c r="G222" s="218"/>
      <c r="H222" s="220" t="s">
        <v>76</v>
      </c>
      <c r="I222" s="222"/>
      <c r="J222" s="218"/>
      <c r="K222" s="218"/>
      <c r="L222" s="223"/>
      <c r="M222" s="224"/>
      <c r="N222" s="225"/>
      <c r="O222" s="225"/>
      <c r="P222" s="225"/>
      <c r="Q222" s="225"/>
      <c r="R222" s="225"/>
      <c r="S222" s="225"/>
      <c r="T222" s="226"/>
      <c r="AT222" s="227" t="s">
        <v>278</v>
      </c>
      <c r="AU222" s="227" t="s">
        <v>161</v>
      </c>
      <c r="AV222" s="12" t="s">
        <v>85</v>
      </c>
      <c r="AW222" s="12" t="s">
        <v>40</v>
      </c>
      <c r="AX222" s="12" t="s">
        <v>78</v>
      </c>
      <c r="AY222" s="227" t="s">
        <v>270</v>
      </c>
    </row>
    <row r="223" spans="2:51" s="13" customFormat="1" ht="13.5">
      <c r="B223" s="228"/>
      <c r="C223" s="229"/>
      <c r="D223" s="219" t="s">
        <v>278</v>
      </c>
      <c r="E223" s="230" t="s">
        <v>76</v>
      </c>
      <c r="F223" s="231" t="s">
        <v>379</v>
      </c>
      <c r="G223" s="229"/>
      <c r="H223" s="232">
        <v>23</v>
      </c>
      <c r="I223" s="233"/>
      <c r="J223" s="229"/>
      <c r="K223" s="229"/>
      <c r="L223" s="234"/>
      <c r="M223" s="235"/>
      <c r="N223" s="236"/>
      <c r="O223" s="236"/>
      <c r="P223" s="236"/>
      <c r="Q223" s="236"/>
      <c r="R223" s="236"/>
      <c r="S223" s="236"/>
      <c r="T223" s="237"/>
      <c r="AT223" s="238" t="s">
        <v>278</v>
      </c>
      <c r="AU223" s="238" t="s">
        <v>161</v>
      </c>
      <c r="AV223" s="13" t="s">
        <v>87</v>
      </c>
      <c r="AW223" s="13" t="s">
        <v>40</v>
      </c>
      <c r="AX223" s="13" t="s">
        <v>78</v>
      </c>
      <c r="AY223" s="238" t="s">
        <v>270</v>
      </c>
    </row>
    <row r="224" spans="2:51" s="14" customFormat="1" ht="13.5">
      <c r="B224" s="239"/>
      <c r="C224" s="240"/>
      <c r="D224" s="219" t="s">
        <v>278</v>
      </c>
      <c r="E224" s="241" t="s">
        <v>76</v>
      </c>
      <c r="F224" s="242" t="s">
        <v>281</v>
      </c>
      <c r="G224" s="240"/>
      <c r="H224" s="243">
        <v>23</v>
      </c>
      <c r="I224" s="244"/>
      <c r="J224" s="240"/>
      <c r="K224" s="240"/>
      <c r="L224" s="245"/>
      <c r="M224" s="246"/>
      <c r="N224" s="247"/>
      <c r="O224" s="247"/>
      <c r="P224" s="247"/>
      <c r="Q224" s="247"/>
      <c r="R224" s="247"/>
      <c r="S224" s="247"/>
      <c r="T224" s="248"/>
      <c r="AT224" s="249" t="s">
        <v>278</v>
      </c>
      <c r="AU224" s="249" t="s">
        <v>161</v>
      </c>
      <c r="AV224" s="14" t="s">
        <v>276</v>
      </c>
      <c r="AW224" s="14" t="s">
        <v>40</v>
      </c>
      <c r="AX224" s="14" t="s">
        <v>85</v>
      </c>
      <c r="AY224" s="249" t="s">
        <v>270</v>
      </c>
    </row>
    <row r="225" spans="2:65" s="1" customFormat="1" ht="38.25" customHeight="1">
      <c r="B225" s="41"/>
      <c r="C225" s="205" t="s">
        <v>428</v>
      </c>
      <c r="D225" s="205" t="s">
        <v>272</v>
      </c>
      <c r="E225" s="206" t="s">
        <v>1136</v>
      </c>
      <c r="F225" s="207" t="s">
        <v>1137</v>
      </c>
      <c r="G225" s="208" t="s">
        <v>121</v>
      </c>
      <c r="H225" s="209">
        <v>74</v>
      </c>
      <c r="I225" s="210"/>
      <c r="J225" s="211">
        <f>ROUND(I225*H225,2)</f>
        <v>0</v>
      </c>
      <c r="K225" s="207" t="s">
        <v>275</v>
      </c>
      <c r="L225" s="61"/>
      <c r="M225" s="212" t="s">
        <v>76</v>
      </c>
      <c r="N225" s="213" t="s">
        <v>48</v>
      </c>
      <c r="O225" s="42"/>
      <c r="P225" s="214">
        <f>O225*H225</f>
        <v>0</v>
      </c>
      <c r="Q225" s="214">
        <v>0</v>
      </c>
      <c r="R225" s="214">
        <f>Q225*H225</f>
        <v>0</v>
      </c>
      <c r="S225" s="214">
        <v>0</v>
      </c>
      <c r="T225" s="215">
        <f>S225*H225</f>
        <v>0</v>
      </c>
      <c r="AR225" s="24" t="s">
        <v>581</v>
      </c>
      <c r="AT225" s="24" t="s">
        <v>272</v>
      </c>
      <c r="AU225" s="24" t="s">
        <v>161</v>
      </c>
      <c r="AY225" s="24" t="s">
        <v>270</v>
      </c>
      <c r="BE225" s="216">
        <f>IF(N225="základní",J225,0)</f>
        <v>0</v>
      </c>
      <c r="BF225" s="216">
        <f>IF(N225="snížená",J225,0)</f>
        <v>0</v>
      </c>
      <c r="BG225" s="216">
        <f>IF(N225="zákl. přenesená",J225,0)</f>
        <v>0</v>
      </c>
      <c r="BH225" s="216">
        <f>IF(N225="sníž. přenesená",J225,0)</f>
        <v>0</v>
      </c>
      <c r="BI225" s="216">
        <f>IF(N225="nulová",J225,0)</f>
        <v>0</v>
      </c>
      <c r="BJ225" s="24" t="s">
        <v>85</v>
      </c>
      <c r="BK225" s="216">
        <f>ROUND(I225*H225,2)</f>
        <v>0</v>
      </c>
      <c r="BL225" s="24" t="s">
        <v>581</v>
      </c>
      <c r="BM225" s="24" t="s">
        <v>1138</v>
      </c>
    </row>
    <row r="226" spans="2:51" s="12" customFormat="1" ht="13.5">
      <c r="B226" s="217"/>
      <c r="C226" s="218"/>
      <c r="D226" s="219" t="s">
        <v>278</v>
      </c>
      <c r="E226" s="220" t="s">
        <v>76</v>
      </c>
      <c r="F226" s="221" t="s">
        <v>673</v>
      </c>
      <c r="G226" s="218"/>
      <c r="H226" s="220" t="s">
        <v>76</v>
      </c>
      <c r="I226" s="222"/>
      <c r="J226" s="218"/>
      <c r="K226" s="218"/>
      <c r="L226" s="223"/>
      <c r="M226" s="224"/>
      <c r="N226" s="225"/>
      <c r="O226" s="225"/>
      <c r="P226" s="225"/>
      <c r="Q226" s="225"/>
      <c r="R226" s="225"/>
      <c r="S226" s="225"/>
      <c r="T226" s="226"/>
      <c r="AT226" s="227" t="s">
        <v>278</v>
      </c>
      <c r="AU226" s="227" t="s">
        <v>161</v>
      </c>
      <c r="AV226" s="12" t="s">
        <v>85</v>
      </c>
      <c r="AW226" s="12" t="s">
        <v>40</v>
      </c>
      <c r="AX226" s="12" t="s">
        <v>78</v>
      </c>
      <c r="AY226" s="227" t="s">
        <v>270</v>
      </c>
    </row>
    <row r="227" spans="2:51" s="13" customFormat="1" ht="13.5">
      <c r="B227" s="228"/>
      <c r="C227" s="229"/>
      <c r="D227" s="219" t="s">
        <v>278</v>
      </c>
      <c r="E227" s="230" t="s">
        <v>76</v>
      </c>
      <c r="F227" s="231" t="s">
        <v>635</v>
      </c>
      <c r="G227" s="229"/>
      <c r="H227" s="232">
        <v>74</v>
      </c>
      <c r="I227" s="233"/>
      <c r="J227" s="229"/>
      <c r="K227" s="229"/>
      <c r="L227" s="234"/>
      <c r="M227" s="235"/>
      <c r="N227" s="236"/>
      <c r="O227" s="236"/>
      <c r="P227" s="236"/>
      <c r="Q227" s="236"/>
      <c r="R227" s="236"/>
      <c r="S227" s="236"/>
      <c r="T227" s="237"/>
      <c r="AT227" s="238" t="s">
        <v>278</v>
      </c>
      <c r="AU227" s="238" t="s">
        <v>161</v>
      </c>
      <c r="AV227" s="13" t="s">
        <v>87</v>
      </c>
      <c r="AW227" s="13" t="s">
        <v>40</v>
      </c>
      <c r="AX227" s="13" t="s">
        <v>78</v>
      </c>
      <c r="AY227" s="238" t="s">
        <v>270</v>
      </c>
    </row>
    <row r="228" spans="2:51" s="14" customFormat="1" ht="13.5">
      <c r="B228" s="239"/>
      <c r="C228" s="240"/>
      <c r="D228" s="219" t="s">
        <v>278</v>
      </c>
      <c r="E228" s="241" t="s">
        <v>76</v>
      </c>
      <c r="F228" s="242" t="s">
        <v>281</v>
      </c>
      <c r="G228" s="240"/>
      <c r="H228" s="243">
        <v>74</v>
      </c>
      <c r="I228" s="244"/>
      <c r="J228" s="240"/>
      <c r="K228" s="240"/>
      <c r="L228" s="245"/>
      <c r="M228" s="246"/>
      <c r="N228" s="247"/>
      <c r="O228" s="247"/>
      <c r="P228" s="247"/>
      <c r="Q228" s="247"/>
      <c r="R228" s="247"/>
      <c r="S228" s="247"/>
      <c r="T228" s="248"/>
      <c r="AT228" s="249" t="s">
        <v>278</v>
      </c>
      <c r="AU228" s="249" t="s">
        <v>161</v>
      </c>
      <c r="AV228" s="14" t="s">
        <v>276</v>
      </c>
      <c r="AW228" s="14" t="s">
        <v>40</v>
      </c>
      <c r="AX228" s="14" t="s">
        <v>85</v>
      </c>
      <c r="AY228" s="249" t="s">
        <v>270</v>
      </c>
    </row>
    <row r="229" spans="2:65" s="1" customFormat="1" ht="16.5" customHeight="1">
      <c r="B229" s="41"/>
      <c r="C229" s="250" t="s">
        <v>433</v>
      </c>
      <c r="D229" s="250" t="s">
        <v>338</v>
      </c>
      <c r="E229" s="251" t="s">
        <v>1139</v>
      </c>
      <c r="F229" s="252" t="s">
        <v>1140</v>
      </c>
      <c r="G229" s="253" t="s">
        <v>399</v>
      </c>
      <c r="H229" s="254">
        <v>70.3</v>
      </c>
      <c r="I229" s="255"/>
      <c r="J229" s="256">
        <f>ROUND(I229*H229,2)</f>
        <v>0</v>
      </c>
      <c r="K229" s="252" t="s">
        <v>275</v>
      </c>
      <c r="L229" s="257"/>
      <c r="M229" s="258" t="s">
        <v>76</v>
      </c>
      <c r="N229" s="259" t="s">
        <v>48</v>
      </c>
      <c r="O229" s="42"/>
      <c r="P229" s="214">
        <f>O229*H229</f>
        <v>0</v>
      </c>
      <c r="Q229" s="214">
        <v>0.001</v>
      </c>
      <c r="R229" s="214">
        <f>Q229*H229</f>
        <v>0.0703</v>
      </c>
      <c r="S229" s="214">
        <v>0</v>
      </c>
      <c r="T229" s="215">
        <f>S229*H229</f>
        <v>0</v>
      </c>
      <c r="AR229" s="24" t="s">
        <v>1058</v>
      </c>
      <c r="AT229" s="24" t="s">
        <v>338</v>
      </c>
      <c r="AU229" s="24" t="s">
        <v>161</v>
      </c>
      <c r="AY229" s="24" t="s">
        <v>270</v>
      </c>
      <c r="BE229" s="216">
        <f>IF(N229="základní",J229,0)</f>
        <v>0</v>
      </c>
      <c r="BF229" s="216">
        <f>IF(N229="snížená",J229,0)</f>
        <v>0</v>
      </c>
      <c r="BG229" s="216">
        <f>IF(N229="zákl. přenesená",J229,0)</f>
        <v>0</v>
      </c>
      <c r="BH229" s="216">
        <f>IF(N229="sníž. přenesená",J229,0)</f>
        <v>0</v>
      </c>
      <c r="BI229" s="216">
        <f>IF(N229="nulová",J229,0)</f>
        <v>0</v>
      </c>
      <c r="BJ229" s="24" t="s">
        <v>85</v>
      </c>
      <c r="BK229" s="216">
        <f>ROUND(I229*H229,2)</f>
        <v>0</v>
      </c>
      <c r="BL229" s="24" t="s">
        <v>581</v>
      </c>
      <c r="BM229" s="24" t="s">
        <v>1141</v>
      </c>
    </row>
    <row r="230" spans="2:51" s="12" customFormat="1" ht="13.5">
      <c r="B230" s="217"/>
      <c r="C230" s="218"/>
      <c r="D230" s="219" t="s">
        <v>278</v>
      </c>
      <c r="E230" s="220" t="s">
        <v>76</v>
      </c>
      <c r="F230" s="221" t="s">
        <v>673</v>
      </c>
      <c r="G230" s="218"/>
      <c r="H230" s="220" t="s">
        <v>76</v>
      </c>
      <c r="I230" s="222"/>
      <c r="J230" s="218"/>
      <c r="K230" s="218"/>
      <c r="L230" s="223"/>
      <c r="M230" s="224"/>
      <c r="N230" s="225"/>
      <c r="O230" s="225"/>
      <c r="P230" s="225"/>
      <c r="Q230" s="225"/>
      <c r="R230" s="225"/>
      <c r="S230" s="225"/>
      <c r="T230" s="226"/>
      <c r="AT230" s="227" t="s">
        <v>278</v>
      </c>
      <c r="AU230" s="227" t="s">
        <v>161</v>
      </c>
      <c r="AV230" s="12" t="s">
        <v>85</v>
      </c>
      <c r="AW230" s="12" t="s">
        <v>40</v>
      </c>
      <c r="AX230" s="12" t="s">
        <v>78</v>
      </c>
      <c r="AY230" s="227" t="s">
        <v>270</v>
      </c>
    </row>
    <row r="231" spans="2:51" s="13" customFormat="1" ht="13.5">
      <c r="B231" s="228"/>
      <c r="C231" s="229"/>
      <c r="D231" s="219" t="s">
        <v>278</v>
      </c>
      <c r="E231" s="230" t="s">
        <v>76</v>
      </c>
      <c r="F231" s="231" t="s">
        <v>1142</v>
      </c>
      <c r="G231" s="229"/>
      <c r="H231" s="232">
        <v>70.3</v>
      </c>
      <c r="I231" s="233"/>
      <c r="J231" s="229"/>
      <c r="K231" s="229"/>
      <c r="L231" s="234"/>
      <c r="M231" s="235"/>
      <c r="N231" s="236"/>
      <c r="O231" s="236"/>
      <c r="P231" s="236"/>
      <c r="Q231" s="236"/>
      <c r="R231" s="236"/>
      <c r="S231" s="236"/>
      <c r="T231" s="237"/>
      <c r="AT231" s="238" t="s">
        <v>278</v>
      </c>
      <c r="AU231" s="238" t="s">
        <v>161</v>
      </c>
      <c r="AV231" s="13" t="s">
        <v>87</v>
      </c>
      <c r="AW231" s="13" t="s">
        <v>40</v>
      </c>
      <c r="AX231" s="13" t="s">
        <v>78</v>
      </c>
      <c r="AY231" s="238" t="s">
        <v>270</v>
      </c>
    </row>
    <row r="232" spans="2:51" s="14" customFormat="1" ht="13.5">
      <c r="B232" s="239"/>
      <c r="C232" s="240"/>
      <c r="D232" s="219" t="s">
        <v>278</v>
      </c>
      <c r="E232" s="241" t="s">
        <v>76</v>
      </c>
      <c r="F232" s="242" t="s">
        <v>281</v>
      </c>
      <c r="G232" s="240"/>
      <c r="H232" s="243">
        <v>70.3</v>
      </c>
      <c r="I232" s="244"/>
      <c r="J232" s="240"/>
      <c r="K232" s="240"/>
      <c r="L232" s="245"/>
      <c r="M232" s="246"/>
      <c r="N232" s="247"/>
      <c r="O232" s="247"/>
      <c r="P232" s="247"/>
      <c r="Q232" s="247"/>
      <c r="R232" s="247"/>
      <c r="S232" s="247"/>
      <c r="T232" s="248"/>
      <c r="AT232" s="249" t="s">
        <v>278</v>
      </c>
      <c r="AU232" s="249" t="s">
        <v>161</v>
      </c>
      <c r="AV232" s="14" t="s">
        <v>276</v>
      </c>
      <c r="AW232" s="14" t="s">
        <v>40</v>
      </c>
      <c r="AX232" s="14" t="s">
        <v>85</v>
      </c>
      <c r="AY232" s="249" t="s">
        <v>270</v>
      </c>
    </row>
    <row r="233" spans="2:65" s="1" customFormat="1" ht="25.5" customHeight="1">
      <c r="B233" s="41"/>
      <c r="C233" s="250" t="s">
        <v>203</v>
      </c>
      <c r="D233" s="250" t="s">
        <v>338</v>
      </c>
      <c r="E233" s="251" t="s">
        <v>1143</v>
      </c>
      <c r="F233" s="252" t="s">
        <v>1144</v>
      </c>
      <c r="G233" s="253" t="s">
        <v>155</v>
      </c>
      <c r="H233" s="254">
        <v>12</v>
      </c>
      <c r="I233" s="255"/>
      <c r="J233" s="256">
        <f>ROUND(I233*H233,2)</f>
        <v>0</v>
      </c>
      <c r="K233" s="252" t="s">
        <v>275</v>
      </c>
      <c r="L233" s="257"/>
      <c r="M233" s="258" t="s">
        <v>76</v>
      </c>
      <c r="N233" s="259" t="s">
        <v>48</v>
      </c>
      <c r="O233" s="42"/>
      <c r="P233" s="214">
        <f>O233*H233</f>
        <v>0</v>
      </c>
      <c r="Q233" s="214">
        <v>0.0007</v>
      </c>
      <c r="R233" s="214">
        <f>Q233*H233</f>
        <v>0.0084</v>
      </c>
      <c r="S233" s="214">
        <v>0</v>
      </c>
      <c r="T233" s="215">
        <f>S233*H233</f>
        <v>0</v>
      </c>
      <c r="AR233" s="24" t="s">
        <v>1058</v>
      </c>
      <c r="AT233" s="24" t="s">
        <v>338</v>
      </c>
      <c r="AU233" s="24" t="s">
        <v>161</v>
      </c>
      <c r="AY233" s="24" t="s">
        <v>270</v>
      </c>
      <c r="BE233" s="216">
        <f>IF(N233="základní",J233,0)</f>
        <v>0</v>
      </c>
      <c r="BF233" s="216">
        <f>IF(N233="snížená",J233,0)</f>
        <v>0</v>
      </c>
      <c r="BG233" s="216">
        <f>IF(N233="zákl. přenesená",J233,0)</f>
        <v>0</v>
      </c>
      <c r="BH233" s="216">
        <f>IF(N233="sníž. přenesená",J233,0)</f>
        <v>0</v>
      </c>
      <c r="BI233" s="216">
        <f>IF(N233="nulová",J233,0)</f>
        <v>0</v>
      </c>
      <c r="BJ233" s="24" t="s">
        <v>85</v>
      </c>
      <c r="BK233" s="216">
        <f>ROUND(I233*H233,2)</f>
        <v>0</v>
      </c>
      <c r="BL233" s="24" t="s">
        <v>581</v>
      </c>
      <c r="BM233" s="24" t="s">
        <v>1145</v>
      </c>
    </row>
    <row r="234" spans="2:51" s="12" customFormat="1" ht="13.5">
      <c r="B234" s="217"/>
      <c r="C234" s="218"/>
      <c r="D234" s="219" t="s">
        <v>278</v>
      </c>
      <c r="E234" s="220" t="s">
        <v>76</v>
      </c>
      <c r="F234" s="221" t="s">
        <v>362</v>
      </c>
      <c r="G234" s="218"/>
      <c r="H234" s="220" t="s">
        <v>76</v>
      </c>
      <c r="I234" s="222"/>
      <c r="J234" s="218"/>
      <c r="K234" s="218"/>
      <c r="L234" s="223"/>
      <c r="M234" s="224"/>
      <c r="N234" s="225"/>
      <c r="O234" s="225"/>
      <c r="P234" s="225"/>
      <c r="Q234" s="225"/>
      <c r="R234" s="225"/>
      <c r="S234" s="225"/>
      <c r="T234" s="226"/>
      <c r="AT234" s="227" t="s">
        <v>278</v>
      </c>
      <c r="AU234" s="227" t="s">
        <v>161</v>
      </c>
      <c r="AV234" s="12" t="s">
        <v>85</v>
      </c>
      <c r="AW234" s="12" t="s">
        <v>40</v>
      </c>
      <c r="AX234" s="12" t="s">
        <v>78</v>
      </c>
      <c r="AY234" s="227" t="s">
        <v>270</v>
      </c>
    </row>
    <row r="235" spans="2:51" s="13" customFormat="1" ht="13.5">
      <c r="B235" s="228"/>
      <c r="C235" s="229"/>
      <c r="D235" s="219" t="s">
        <v>278</v>
      </c>
      <c r="E235" s="230" t="s">
        <v>76</v>
      </c>
      <c r="F235" s="231" t="s">
        <v>325</v>
      </c>
      <c r="G235" s="229"/>
      <c r="H235" s="232">
        <v>12</v>
      </c>
      <c r="I235" s="233"/>
      <c r="J235" s="229"/>
      <c r="K235" s="229"/>
      <c r="L235" s="234"/>
      <c r="M235" s="235"/>
      <c r="N235" s="236"/>
      <c r="O235" s="236"/>
      <c r="P235" s="236"/>
      <c r="Q235" s="236"/>
      <c r="R235" s="236"/>
      <c r="S235" s="236"/>
      <c r="T235" s="237"/>
      <c r="AT235" s="238" t="s">
        <v>278</v>
      </c>
      <c r="AU235" s="238" t="s">
        <v>161</v>
      </c>
      <c r="AV235" s="13" t="s">
        <v>87</v>
      </c>
      <c r="AW235" s="13" t="s">
        <v>40</v>
      </c>
      <c r="AX235" s="13" t="s">
        <v>78</v>
      </c>
      <c r="AY235" s="238" t="s">
        <v>270</v>
      </c>
    </row>
    <row r="236" spans="2:51" s="14" customFormat="1" ht="13.5">
      <c r="B236" s="239"/>
      <c r="C236" s="240"/>
      <c r="D236" s="219" t="s">
        <v>278</v>
      </c>
      <c r="E236" s="241" t="s">
        <v>76</v>
      </c>
      <c r="F236" s="242" t="s">
        <v>281</v>
      </c>
      <c r="G236" s="240"/>
      <c r="H236" s="243">
        <v>12</v>
      </c>
      <c r="I236" s="244"/>
      <c r="J236" s="240"/>
      <c r="K236" s="240"/>
      <c r="L236" s="245"/>
      <c r="M236" s="246"/>
      <c r="N236" s="247"/>
      <c r="O236" s="247"/>
      <c r="P236" s="247"/>
      <c r="Q236" s="247"/>
      <c r="R236" s="247"/>
      <c r="S236" s="247"/>
      <c r="T236" s="248"/>
      <c r="AT236" s="249" t="s">
        <v>278</v>
      </c>
      <c r="AU236" s="249" t="s">
        <v>161</v>
      </c>
      <c r="AV236" s="14" t="s">
        <v>276</v>
      </c>
      <c r="AW236" s="14" t="s">
        <v>40</v>
      </c>
      <c r="AX236" s="14" t="s">
        <v>85</v>
      </c>
      <c r="AY236" s="249" t="s">
        <v>270</v>
      </c>
    </row>
    <row r="237" spans="2:65" s="1" customFormat="1" ht="25.5" customHeight="1">
      <c r="B237" s="41"/>
      <c r="C237" s="205" t="s">
        <v>441</v>
      </c>
      <c r="D237" s="205" t="s">
        <v>272</v>
      </c>
      <c r="E237" s="206" t="s">
        <v>1146</v>
      </c>
      <c r="F237" s="207" t="s">
        <v>1147</v>
      </c>
      <c r="G237" s="208" t="s">
        <v>121</v>
      </c>
      <c r="H237" s="209">
        <v>33</v>
      </c>
      <c r="I237" s="210"/>
      <c r="J237" s="211">
        <f>ROUND(I237*H237,2)</f>
        <v>0</v>
      </c>
      <c r="K237" s="207" t="s">
        <v>275</v>
      </c>
      <c r="L237" s="61"/>
      <c r="M237" s="212" t="s">
        <v>76</v>
      </c>
      <c r="N237" s="213" t="s">
        <v>48</v>
      </c>
      <c r="O237" s="42"/>
      <c r="P237" s="214">
        <f>O237*H237</f>
        <v>0</v>
      </c>
      <c r="Q237" s="214">
        <v>0</v>
      </c>
      <c r="R237" s="214">
        <f>Q237*H237</f>
        <v>0</v>
      </c>
      <c r="S237" s="214">
        <v>0</v>
      </c>
      <c r="T237" s="215">
        <f>S237*H237</f>
        <v>0</v>
      </c>
      <c r="AR237" s="24" t="s">
        <v>581</v>
      </c>
      <c r="AT237" s="24" t="s">
        <v>272</v>
      </c>
      <c r="AU237" s="24" t="s">
        <v>161</v>
      </c>
      <c r="AY237" s="24" t="s">
        <v>270</v>
      </c>
      <c r="BE237" s="216">
        <f>IF(N237="základní",J237,0)</f>
        <v>0</v>
      </c>
      <c r="BF237" s="216">
        <f>IF(N237="snížená",J237,0)</f>
        <v>0</v>
      </c>
      <c r="BG237" s="216">
        <f>IF(N237="zákl. přenesená",J237,0)</f>
        <v>0</v>
      </c>
      <c r="BH237" s="216">
        <f>IF(N237="sníž. přenesená",J237,0)</f>
        <v>0</v>
      </c>
      <c r="BI237" s="216">
        <f>IF(N237="nulová",J237,0)</f>
        <v>0</v>
      </c>
      <c r="BJ237" s="24" t="s">
        <v>85</v>
      </c>
      <c r="BK237" s="216">
        <f>ROUND(I237*H237,2)</f>
        <v>0</v>
      </c>
      <c r="BL237" s="24" t="s">
        <v>581</v>
      </c>
      <c r="BM237" s="24" t="s">
        <v>1148</v>
      </c>
    </row>
    <row r="238" spans="2:51" s="12" customFormat="1" ht="13.5">
      <c r="B238" s="217"/>
      <c r="C238" s="218"/>
      <c r="D238" s="219" t="s">
        <v>278</v>
      </c>
      <c r="E238" s="220" t="s">
        <v>76</v>
      </c>
      <c r="F238" s="221" t="s">
        <v>673</v>
      </c>
      <c r="G238" s="218"/>
      <c r="H238" s="220" t="s">
        <v>76</v>
      </c>
      <c r="I238" s="222"/>
      <c r="J238" s="218"/>
      <c r="K238" s="218"/>
      <c r="L238" s="223"/>
      <c r="M238" s="224"/>
      <c r="N238" s="225"/>
      <c r="O238" s="225"/>
      <c r="P238" s="225"/>
      <c r="Q238" s="225"/>
      <c r="R238" s="225"/>
      <c r="S238" s="225"/>
      <c r="T238" s="226"/>
      <c r="AT238" s="227" t="s">
        <v>278</v>
      </c>
      <c r="AU238" s="227" t="s">
        <v>161</v>
      </c>
      <c r="AV238" s="12" t="s">
        <v>85</v>
      </c>
      <c r="AW238" s="12" t="s">
        <v>40</v>
      </c>
      <c r="AX238" s="12" t="s">
        <v>78</v>
      </c>
      <c r="AY238" s="227" t="s">
        <v>270</v>
      </c>
    </row>
    <row r="239" spans="2:51" s="13" customFormat="1" ht="13.5">
      <c r="B239" s="228"/>
      <c r="C239" s="229"/>
      <c r="D239" s="219" t="s">
        <v>278</v>
      </c>
      <c r="E239" s="230" t="s">
        <v>76</v>
      </c>
      <c r="F239" s="231" t="s">
        <v>428</v>
      </c>
      <c r="G239" s="229"/>
      <c r="H239" s="232">
        <v>33</v>
      </c>
      <c r="I239" s="233"/>
      <c r="J239" s="229"/>
      <c r="K239" s="229"/>
      <c r="L239" s="234"/>
      <c r="M239" s="235"/>
      <c r="N239" s="236"/>
      <c r="O239" s="236"/>
      <c r="P239" s="236"/>
      <c r="Q239" s="236"/>
      <c r="R239" s="236"/>
      <c r="S239" s="236"/>
      <c r="T239" s="237"/>
      <c r="AT239" s="238" t="s">
        <v>278</v>
      </c>
      <c r="AU239" s="238" t="s">
        <v>161</v>
      </c>
      <c r="AV239" s="13" t="s">
        <v>87</v>
      </c>
      <c r="AW239" s="13" t="s">
        <v>40</v>
      </c>
      <c r="AX239" s="13" t="s">
        <v>78</v>
      </c>
      <c r="AY239" s="238" t="s">
        <v>270</v>
      </c>
    </row>
    <row r="240" spans="2:51" s="14" customFormat="1" ht="13.5">
      <c r="B240" s="239"/>
      <c r="C240" s="240"/>
      <c r="D240" s="219" t="s">
        <v>278</v>
      </c>
      <c r="E240" s="241" t="s">
        <v>76</v>
      </c>
      <c r="F240" s="242" t="s">
        <v>281</v>
      </c>
      <c r="G240" s="240"/>
      <c r="H240" s="243">
        <v>33</v>
      </c>
      <c r="I240" s="244"/>
      <c r="J240" s="240"/>
      <c r="K240" s="240"/>
      <c r="L240" s="245"/>
      <c r="M240" s="246"/>
      <c r="N240" s="247"/>
      <c r="O240" s="247"/>
      <c r="P240" s="247"/>
      <c r="Q240" s="247"/>
      <c r="R240" s="247"/>
      <c r="S240" s="247"/>
      <c r="T240" s="248"/>
      <c r="AT240" s="249" t="s">
        <v>278</v>
      </c>
      <c r="AU240" s="249" t="s">
        <v>161</v>
      </c>
      <c r="AV240" s="14" t="s">
        <v>276</v>
      </c>
      <c r="AW240" s="14" t="s">
        <v>40</v>
      </c>
      <c r="AX240" s="14" t="s">
        <v>85</v>
      </c>
      <c r="AY240" s="249" t="s">
        <v>270</v>
      </c>
    </row>
    <row r="241" spans="2:65" s="1" customFormat="1" ht="16.5" customHeight="1">
      <c r="B241" s="41"/>
      <c r="C241" s="250" t="s">
        <v>445</v>
      </c>
      <c r="D241" s="250" t="s">
        <v>338</v>
      </c>
      <c r="E241" s="251" t="s">
        <v>1149</v>
      </c>
      <c r="F241" s="252" t="s">
        <v>1150</v>
      </c>
      <c r="G241" s="253" t="s">
        <v>1151</v>
      </c>
      <c r="H241" s="254">
        <v>33</v>
      </c>
      <c r="I241" s="255"/>
      <c r="J241" s="256">
        <f>ROUND(I241*H241,2)</f>
        <v>0</v>
      </c>
      <c r="K241" s="252" t="s">
        <v>76</v>
      </c>
      <c r="L241" s="257"/>
      <c r="M241" s="258" t="s">
        <v>76</v>
      </c>
      <c r="N241" s="259" t="s">
        <v>48</v>
      </c>
      <c r="O241" s="42"/>
      <c r="P241" s="214">
        <f>O241*H241</f>
        <v>0</v>
      </c>
      <c r="Q241" s="214">
        <v>0</v>
      </c>
      <c r="R241" s="214">
        <f>Q241*H241</f>
        <v>0</v>
      </c>
      <c r="S241" s="214">
        <v>0</v>
      </c>
      <c r="T241" s="215">
        <f>S241*H241</f>
        <v>0</v>
      </c>
      <c r="AR241" s="24" t="s">
        <v>1058</v>
      </c>
      <c r="AT241" s="24" t="s">
        <v>338</v>
      </c>
      <c r="AU241" s="24" t="s">
        <v>161</v>
      </c>
      <c r="AY241" s="24" t="s">
        <v>270</v>
      </c>
      <c r="BE241" s="216">
        <f>IF(N241="základní",J241,0)</f>
        <v>0</v>
      </c>
      <c r="BF241" s="216">
        <f>IF(N241="snížená",J241,0)</f>
        <v>0</v>
      </c>
      <c r="BG241" s="216">
        <f>IF(N241="zákl. přenesená",J241,0)</f>
        <v>0</v>
      </c>
      <c r="BH241" s="216">
        <f>IF(N241="sníž. přenesená",J241,0)</f>
        <v>0</v>
      </c>
      <c r="BI241" s="216">
        <f>IF(N241="nulová",J241,0)</f>
        <v>0</v>
      </c>
      <c r="BJ241" s="24" t="s">
        <v>85</v>
      </c>
      <c r="BK241" s="216">
        <f>ROUND(I241*H241,2)</f>
        <v>0</v>
      </c>
      <c r="BL241" s="24" t="s">
        <v>581</v>
      </c>
      <c r="BM241" s="24" t="s">
        <v>1152</v>
      </c>
    </row>
    <row r="242" spans="2:47" s="1" customFormat="1" ht="27">
      <c r="B242" s="41"/>
      <c r="C242" s="63"/>
      <c r="D242" s="219" t="s">
        <v>416</v>
      </c>
      <c r="E242" s="63"/>
      <c r="F242" s="260" t="s">
        <v>1153</v>
      </c>
      <c r="G242" s="63"/>
      <c r="H242" s="63"/>
      <c r="I242" s="174"/>
      <c r="J242" s="63"/>
      <c r="K242" s="63"/>
      <c r="L242" s="61"/>
      <c r="M242" s="261"/>
      <c r="N242" s="42"/>
      <c r="O242" s="42"/>
      <c r="P242" s="42"/>
      <c r="Q242" s="42"/>
      <c r="R242" s="42"/>
      <c r="S242" s="42"/>
      <c r="T242" s="78"/>
      <c r="AT242" s="24" t="s">
        <v>416</v>
      </c>
      <c r="AU242" s="24" t="s">
        <v>161</v>
      </c>
    </row>
    <row r="243" spans="2:51" s="12" customFormat="1" ht="13.5">
      <c r="B243" s="217"/>
      <c r="C243" s="218"/>
      <c r="D243" s="219" t="s">
        <v>278</v>
      </c>
      <c r="E243" s="220" t="s">
        <v>76</v>
      </c>
      <c r="F243" s="221" t="s">
        <v>362</v>
      </c>
      <c r="G243" s="218"/>
      <c r="H243" s="220" t="s">
        <v>76</v>
      </c>
      <c r="I243" s="222"/>
      <c r="J243" s="218"/>
      <c r="K243" s="218"/>
      <c r="L243" s="223"/>
      <c r="M243" s="224"/>
      <c r="N243" s="225"/>
      <c r="O243" s="225"/>
      <c r="P243" s="225"/>
      <c r="Q243" s="225"/>
      <c r="R243" s="225"/>
      <c r="S243" s="225"/>
      <c r="T243" s="226"/>
      <c r="AT243" s="227" t="s">
        <v>278</v>
      </c>
      <c r="AU243" s="227" t="s">
        <v>161</v>
      </c>
      <c r="AV243" s="12" t="s">
        <v>85</v>
      </c>
      <c r="AW243" s="12" t="s">
        <v>40</v>
      </c>
      <c r="AX243" s="12" t="s">
        <v>78</v>
      </c>
      <c r="AY243" s="227" t="s">
        <v>270</v>
      </c>
    </row>
    <row r="244" spans="2:51" s="13" customFormat="1" ht="13.5">
      <c r="B244" s="228"/>
      <c r="C244" s="229"/>
      <c r="D244" s="219" t="s">
        <v>278</v>
      </c>
      <c r="E244" s="230" t="s">
        <v>76</v>
      </c>
      <c r="F244" s="231" t="s">
        <v>428</v>
      </c>
      <c r="G244" s="229"/>
      <c r="H244" s="232">
        <v>33</v>
      </c>
      <c r="I244" s="233"/>
      <c r="J244" s="229"/>
      <c r="K244" s="229"/>
      <c r="L244" s="234"/>
      <c r="M244" s="235"/>
      <c r="N244" s="236"/>
      <c r="O244" s="236"/>
      <c r="P244" s="236"/>
      <c r="Q244" s="236"/>
      <c r="R244" s="236"/>
      <c r="S244" s="236"/>
      <c r="T244" s="237"/>
      <c r="AT244" s="238" t="s">
        <v>278</v>
      </c>
      <c r="AU244" s="238" t="s">
        <v>161</v>
      </c>
      <c r="AV244" s="13" t="s">
        <v>87</v>
      </c>
      <c r="AW244" s="13" t="s">
        <v>40</v>
      </c>
      <c r="AX244" s="13" t="s">
        <v>78</v>
      </c>
      <c r="AY244" s="238" t="s">
        <v>270</v>
      </c>
    </row>
    <row r="245" spans="2:51" s="14" customFormat="1" ht="13.5">
      <c r="B245" s="239"/>
      <c r="C245" s="240"/>
      <c r="D245" s="219" t="s">
        <v>278</v>
      </c>
      <c r="E245" s="241" t="s">
        <v>76</v>
      </c>
      <c r="F245" s="242" t="s">
        <v>281</v>
      </c>
      <c r="G245" s="240"/>
      <c r="H245" s="243">
        <v>33</v>
      </c>
      <c r="I245" s="244"/>
      <c r="J245" s="240"/>
      <c r="K245" s="240"/>
      <c r="L245" s="245"/>
      <c r="M245" s="246"/>
      <c r="N245" s="247"/>
      <c r="O245" s="247"/>
      <c r="P245" s="247"/>
      <c r="Q245" s="247"/>
      <c r="R245" s="247"/>
      <c r="S245" s="247"/>
      <c r="T245" s="248"/>
      <c r="AT245" s="249" t="s">
        <v>278</v>
      </c>
      <c r="AU245" s="249" t="s">
        <v>161</v>
      </c>
      <c r="AV245" s="14" t="s">
        <v>276</v>
      </c>
      <c r="AW245" s="14" t="s">
        <v>40</v>
      </c>
      <c r="AX245" s="14" t="s">
        <v>85</v>
      </c>
      <c r="AY245" s="249" t="s">
        <v>270</v>
      </c>
    </row>
    <row r="246" spans="2:65" s="1" customFormat="1" ht="16.5" customHeight="1">
      <c r="B246" s="41"/>
      <c r="C246" s="205" t="s">
        <v>449</v>
      </c>
      <c r="D246" s="205" t="s">
        <v>272</v>
      </c>
      <c r="E246" s="206" t="s">
        <v>1154</v>
      </c>
      <c r="F246" s="207" t="s">
        <v>1155</v>
      </c>
      <c r="G246" s="208" t="s">
        <v>469</v>
      </c>
      <c r="H246" s="209">
        <v>1</v>
      </c>
      <c r="I246" s="210"/>
      <c r="J246" s="211">
        <f>ROUND(I246*H246,2)</f>
        <v>0</v>
      </c>
      <c r="K246" s="207" t="s">
        <v>76</v>
      </c>
      <c r="L246" s="61"/>
      <c r="M246" s="212" t="s">
        <v>76</v>
      </c>
      <c r="N246" s="213" t="s">
        <v>48</v>
      </c>
      <c r="O246" s="42"/>
      <c r="P246" s="214">
        <f>O246*H246</f>
        <v>0</v>
      </c>
      <c r="Q246" s="214">
        <v>0</v>
      </c>
      <c r="R246" s="214">
        <f>Q246*H246</f>
        <v>0</v>
      </c>
      <c r="S246" s="214">
        <v>0</v>
      </c>
      <c r="T246" s="215">
        <f>S246*H246</f>
        <v>0</v>
      </c>
      <c r="AR246" s="24" t="s">
        <v>581</v>
      </c>
      <c r="AT246" s="24" t="s">
        <v>272</v>
      </c>
      <c r="AU246" s="24" t="s">
        <v>161</v>
      </c>
      <c r="AY246" s="24" t="s">
        <v>270</v>
      </c>
      <c r="BE246" s="216">
        <f>IF(N246="základní",J246,0)</f>
        <v>0</v>
      </c>
      <c r="BF246" s="216">
        <f>IF(N246="snížená",J246,0)</f>
        <v>0</v>
      </c>
      <c r="BG246" s="216">
        <f>IF(N246="zákl. přenesená",J246,0)</f>
        <v>0</v>
      </c>
      <c r="BH246" s="216">
        <f>IF(N246="sníž. přenesená",J246,0)</f>
        <v>0</v>
      </c>
      <c r="BI246" s="216">
        <f>IF(N246="nulová",J246,0)</f>
        <v>0</v>
      </c>
      <c r="BJ246" s="24" t="s">
        <v>85</v>
      </c>
      <c r="BK246" s="216">
        <f>ROUND(I246*H246,2)</f>
        <v>0</v>
      </c>
      <c r="BL246" s="24" t="s">
        <v>581</v>
      </c>
      <c r="BM246" s="24" t="s">
        <v>1156</v>
      </c>
    </row>
    <row r="247" spans="2:51" s="12" customFormat="1" ht="13.5">
      <c r="B247" s="217"/>
      <c r="C247" s="218"/>
      <c r="D247" s="219" t="s">
        <v>278</v>
      </c>
      <c r="E247" s="220" t="s">
        <v>76</v>
      </c>
      <c r="F247" s="221" t="s">
        <v>362</v>
      </c>
      <c r="G247" s="218"/>
      <c r="H247" s="220" t="s">
        <v>76</v>
      </c>
      <c r="I247" s="222"/>
      <c r="J247" s="218"/>
      <c r="K247" s="218"/>
      <c r="L247" s="223"/>
      <c r="M247" s="224"/>
      <c r="N247" s="225"/>
      <c r="O247" s="225"/>
      <c r="P247" s="225"/>
      <c r="Q247" s="225"/>
      <c r="R247" s="225"/>
      <c r="S247" s="225"/>
      <c r="T247" s="226"/>
      <c r="AT247" s="227" t="s">
        <v>278</v>
      </c>
      <c r="AU247" s="227" t="s">
        <v>161</v>
      </c>
      <c r="AV247" s="12" t="s">
        <v>85</v>
      </c>
      <c r="AW247" s="12" t="s">
        <v>40</v>
      </c>
      <c r="AX247" s="12" t="s">
        <v>78</v>
      </c>
      <c r="AY247" s="227" t="s">
        <v>270</v>
      </c>
    </row>
    <row r="248" spans="2:51" s="13" customFormat="1" ht="13.5">
      <c r="B248" s="228"/>
      <c r="C248" s="229"/>
      <c r="D248" s="219" t="s">
        <v>278</v>
      </c>
      <c r="E248" s="230" t="s">
        <v>76</v>
      </c>
      <c r="F248" s="231" t="s">
        <v>85</v>
      </c>
      <c r="G248" s="229"/>
      <c r="H248" s="232">
        <v>1</v>
      </c>
      <c r="I248" s="233"/>
      <c r="J248" s="229"/>
      <c r="K248" s="229"/>
      <c r="L248" s="234"/>
      <c r="M248" s="235"/>
      <c r="N248" s="236"/>
      <c r="O248" s="236"/>
      <c r="P248" s="236"/>
      <c r="Q248" s="236"/>
      <c r="R248" s="236"/>
      <c r="S248" s="236"/>
      <c r="T248" s="237"/>
      <c r="AT248" s="238" t="s">
        <v>278</v>
      </c>
      <c r="AU248" s="238" t="s">
        <v>161</v>
      </c>
      <c r="AV248" s="13" t="s">
        <v>87</v>
      </c>
      <c r="AW248" s="13" t="s">
        <v>40</v>
      </c>
      <c r="AX248" s="13" t="s">
        <v>78</v>
      </c>
      <c r="AY248" s="238" t="s">
        <v>270</v>
      </c>
    </row>
    <row r="249" spans="2:51" s="14" customFormat="1" ht="13.5">
      <c r="B249" s="239"/>
      <c r="C249" s="240"/>
      <c r="D249" s="219" t="s">
        <v>278</v>
      </c>
      <c r="E249" s="241" t="s">
        <v>76</v>
      </c>
      <c r="F249" s="242" t="s">
        <v>281</v>
      </c>
      <c r="G249" s="240"/>
      <c r="H249" s="243">
        <v>1</v>
      </c>
      <c r="I249" s="244"/>
      <c r="J249" s="240"/>
      <c r="K249" s="240"/>
      <c r="L249" s="245"/>
      <c r="M249" s="246"/>
      <c r="N249" s="247"/>
      <c r="O249" s="247"/>
      <c r="P249" s="247"/>
      <c r="Q249" s="247"/>
      <c r="R249" s="247"/>
      <c r="S249" s="247"/>
      <c r="T249" s="248"/>
      <c r="AT249" s="249" t="s">
        <v>278</v>
      </c>
      <c r="AU249" s="249" t="s">
        <v>161</v>
      </c>
      <c r="AV249" s="14" t="s">
        <v>276</v>
      </c>
      <c r="AW249" s="14" t="s">
        <v>40</v>
      </c>
      <c r="AX249" s="14" t="s">
        <v>85</v>
      </c>
      <c r="AY249" s="249" t="s">
        <v>270</v>
      </c>
    </row>
    <row r="250" spans="2:65" s="1" customFormat="1" ht="16.5" customHeight="1">
      <c r="B250" s="41"/>
      <c r="C250" s="250" t="s">
        <v>454</v>
      </c>
      <c r="D250" s="250" t="s">
        <v>338</v>
      </c>
      <c r="E250" s="251" t="s">
        <v>1157</v>
      </c>
      <c r="F250" s="252" t="s">
        <v>1158</v>
      </c>
      <c r="G250" s="253" t="s">
        <v>121</v>
      </c>
      <c r="H250" s="254">
        <v>1</v>
      </c>
      <c r="I250" s="255"/>
      <c r="J250" s="256">
        <f>ROUND(I250*H250,2)</f>
        <v>0</v>
      </c>
      <c r="K250" s="252" t="s">
        <v>76</v>
      </c>
      <c r="L250" s="257"/>
      <c r="M250" s="258" t="s">
        <v>76</v>
      </c>
      <c r="N250" s="259" t="s">
        <v>48</v>
      </c>
      <c r="O250" s="42"/>
      <c r="P250" s="214">
        <f>O250*H250</f>
        <v>0</v>
      </c>
      <c r="Q250" s="214">
        <v>0</v>
      </c>
      <c r="R250" s="214">
        <f>Q250*H250</f>
        <v>0</v>
      </c>
      <c r="S250" s="214">
        <v>0</v>
      </c>
      <c r="T250" s="215">
        <f>S250*H250</f>
        <v>0</v>
      </c>
      <c r="AR250" s="24" t="s">
        <v>1058</v>
      </c>
      <c r="AT250" s="24" t="s">
        <v>338</v>
      </c>
      <c r="AU250" s="24" t="s">
        <v>161</v>
      </c>
      <c r="AY250" s="24" t="s">
        <v>270</v>
      </c>
      <c r="BE250" s="216">
        <f>IF(N250="základní",J250,0)</f>
        <v>0</v>
      </c>
      <c r="BF250" s="216">
        <f>IF(N250="snížená",J250,0)</f>
        <v>0</v>
      </c>
      <c r="BG250" s="216">
        <f>IF(N250="zákl. přenesená",J250,0)</f>
        <v>0</v>
      </c>
      <c r="BH250" s="216">
        <f>IF(N250="sníž. přenesená",J250,0)</f>
        <v>0</v>
      </c>
      <c r="BI250" s="216">
        <f>IF(N250="nulová",J250,0)</f>
        <v>0</v>
      </c>
      <c r="BJ250" s="24" t="s">
        <v>85</v>
      </c>
      <c r="BK250" s="216">
        <f>ROUND(I250*H250,2)</f>
        <v>0</v>
      </c>
      <c r="BL250" s="24" t="s">
        <v>581</v>
      </c>
      <c r="BM250" s="24" t="s">
        <v>1159</v>
      </c>
    </row>
    <row r="251" spans="2:47" s="1" customFormat="1" ht="27">
      <c r="B251" s="41"/>
      <c r="C251" s="63"/>
      <c r="D251" s="219" t="s">
        <v>416</v>
      </c>
      <c r="E251" s="63"/>
      <c r="F251" s="260" t="s">
        <v>1160</v>
      </c>
      <c r="G251" s="63"/>
      <c r="H251" s="63"/>
      <c r="I251" s="174"/>
      <c r="J251" s="63"/>
      <c r="K251" s="63"/>
      <c r="L251" s="61"/>
      <c r="M251" s="261"/>
      <c r="N251" s="42"/>
      <c r="O251" s="42"/>
      <c r="P251" s="42"/>
      <c r="Q251" s="42"/>
      <c r="R251" s="42"/>
      <c r="S251" s="42"/>
      <c r="T251" s="78"/>
      <c r="AT251" s="24" t="s">
        <v>416</v>
      </c>
      <c r="AU251" s="24" t="s">
        <v>161</v>
      </c>
    </row>
    <row r="252" spans="2:51" s="12" customFormat="1" ht="13.5">
      <c r="B252" s="217"/>
      <c r="C252" s="218"/>
      <c r="D252" s="219" t="s">
        <v>278</v>
      </c>
      <c r="E252" s="220" t="s">
        <v>76</v>
      </c>
      <c r="F252" s="221" t="s">
        <v>362</v>
      </c>
      <c r="G252" s="218"/>
      <c r="H252" s="220" t="s">
        <v>76</v>
      </c>
      <c r="I252" s="222"/>
      <c r="J252" s="218"/>
      <c r="K252" s="218"/>
      <c r="L252" s="223"/>
      <c r="M252" s="224"/>
      <c r="N252" s="225"/>
      <c r="O252" s="225"/>
      <c r="P252" s="225"/>
      <c r="Q252" s="225"/>
      <c r="R252" s="225"/>
      <c r="S252" s="225"/>
      <c r="T252" s="226"/>
      <c r="AT252" s="227" t="s">
        <v>278</v>
      </c>
      <c r="AU252" s="227" t="s">
        <v>161</v>
      </c>
      <c r="AV252" s="12" t="s">
        <v>85</v>
      </c>
      <c r="AW252" s="12" t="s">
        <v>40</v>
      </c>
      <c r="AX252" s="12" t="s">
        <v>78</v>
      </c>
      <c r="AY252" s="227" t="s">
        <v>270</v>
      </c>
    </row>
    <row r="253" spans="2:51" s="13" customFormat="1" ht="13.5">
      <c r="B253" s="228"/>
      <c r="C253" s="229"/>
      <c r="D253" s="219" t="s">
        <v>278</v>
      </c>
      <c r="E253" s="230" t="s">
        <v>76</v>
      </c>
      <c r="F253" s="231" t="s">
        <v>85</v>
      </c>
      <c r="G253" s="229"/>
      <c r="H253" s="232">
        <v>1</v>
      </c>
      <c r="I253" s="233"/>
      <c r="J253" s="229"/>
      <c r="K253" s="229"/>
      <c r="L253" s="234"/>
      <c r="M253" s="235"/>
      <c r="N253" s="236"/>
      <c r="O253" s="236"/>
      <c r="P253" s="236"/>
      <c r="Q253" s="236"/>
      <c r="R253" s="236"/>
      <c r="S253" s="236"/>
      <c r="T253" s="237"/>
      <c r="AT253" s="238" t="s">
        <v>278</v>
      </c>
      <c r="AU253" s="238" t="s">
        <v>161</v>
      </c>
      <c r="AV253" s="13" t="s">
        <v>87</v>
      </c>
      <c r="AW253" s="13" t="s">
        <v>40</v>
      </c>
      <c r="AX253" s="13" t="s">
        <v>78</v>
      </c>
      <c r="AY253" s="238" t="s">
        <v>270</v>
      </c>
    </row>
    <row r="254" spans="2:51" s="14" customFormat="1" ht="13.5">
      <c r="B254" s="239"/>
      <c r="C254" s="240"/>
      <c r="D254" s="219" t="s">
        <v>278</v>
      </c>
      <c r="E254" s="241" t="s">
        <v>76</v>
      </c>
      <c r="F254" s="242" t="s">
        <v>281</v>
      </c>
      <c r="G254" s="240"/>
      <c r="H254" s="243">
        <v>1</v>
      </c>
      <c r="I254" s="244"/>
      <c r="J254" s="240"/>
      <c r="K254" s="240"/>
      <c r="L254" s="245"/>
      <c r="M254" s="246"/>
      <c r="N254" s="247"/>
      <c r="O254" s="247"/>
      <c r="P254" s="247"/>
      <c r="Q254" s="247"/>
      <c r="R254" s="247"/>
      <c r="S254" s="247"/>
      <c r="T254" s="248"/>
      <c r="AT254" s="249" t="s">
        <v>278</v>
      </c>
      <c r="AU254" s="249" t="s">
        <v>161</v>
      </c>
      <c r="AV254" s="14" t="s">
        <v>276</v>
      </c>
      <c r="AW254" s="14" t="s">
        <v>40</v>
      </c>
      <c r="AX254" s="14" t="s">
        <v>85</v>
      </c>
      <c r="AY254" s="249" t="s">
        <v>270</v>
      </c>
    </row>
    <row r="255" spans="2:65" s="1" customFormat="1" ht="16.5" customHeight="1">
      <c r="B255" s="41"/>
      <c r="C255" s="250" t="s">
        <v>459</v>
      </c>
      <c r="D255" s="250" t="s">
        <v>338</v>
      </c>
      <c r="E255" s="251" t="s">
        <v>1161</v>
      </c>
      <c r="F255" s="252" t="s">
        <v>1162</v>
      </c>
      <c r="G255" s="253" t="s">
        <v>469</v>
      </c>
      <c r="H255" s="254">
        <v>2</v>
      </c>
      <c r="I255" s="255"/>
      <c r="J255" s="256">
        <f>ROUND(I255*H255,2)</f>
        <v>0</v>
      </c>
      <c r="K255" s="252" t="s">
        <v>76</v>
      </c>
      <c r="L255" s="257"/>
      <c r="M255" s="258" t="s">
        <v>76</v>
      </c>
      <c r="N255" s="259" t="s">
        <v>48</v>
      </c>
      <c r="O255" s="42"/>
      <c r="P255" s="214">
        <f>O255*H255</f>
        <v>0</v>
      </c>
      <c r="Q255" s="214">
        <v>0</v>
      </c>
      <c r="R255" s="214">
        <f>Q255*H255</f>
        <v>0</v>
      </c>
      <c r="S255" s="214">
        <v>0</v>
      </c>
      <c r="T255" s="215">
        <f>S255*H255</f>
        <v>0</v>
      </c>
      <c r="AR255" s="24" t="s">
        <v>1058</v>
      </c>
      <c r="AT255" s="24" t="s">
        <v>338</v>
      </c>
      <c r="AU255" s="24" t="s">
        <v>161</v>
      </c>
      <c r="AY255" s="24" t="s">
        <v>270</v>
      </c>
      <c r="BE255" s="216">
        <f>IF(N255="základní",J255,0)</f>
        <v>0</v>
      </c>
      <c r="BF255" s="216">
        <f>IF(N255="snížená",J255,0)</f>
        <v>0</v>
      </c>
      <c r="BG255" s="216">
        <f>IF(N255="zákl. přenesená",J255,0)</f>
        <v>0</v>
      </c>
      <c r="BH255" s="216">
        <f>IF(N255="sníž. přenesená",J255,0)</f>
        <v>0</v>
      </c>
      <c r="BI255" s="216">
        <f>IF(N255="nulová",J255,0)</f>
        <v>0</v>
      </c>
      <c r="BJ255" s="24" t="s">
        <v>85</v>
      </c>
      <c r="BK255" s="216">
        <f>ROUND(I255*H255,2)</f>
        <v>0</v>
      </c>
      <c r="BL255" s="24" t="s">
        <v>581</v>
      </c>
      <c r="BM255" s="24" t="s">
        <v>1163</v>
      </c>
    </row>
    <row r="256" spans="2:47" s="1" customFormat="1" ht="27">
      <c r="B256" s="41"/>
      <c r="C256" s="63"/>
      <c r="D256" s="219" t="s">
        <v>416</v>
      </c>
      <c r="E256" s="63"/>
      <c r="F256" s="260" t="s">
        <v>1164</v>
      </c>
      <c r="G256" s="63"/>
      <c r="H256" s="63"/>
      <c r="I256" s="174"/>
      <c r="J256" s="63"/>
      <c r="K256" s="63"/>
      <c r="L256" s="61"/>
      <c r="M256" s="261"/>
      <c r="N256" s="42"/>
      <c r="O256" s="42"/>
      <c r="P256" s="42"/>
      <c r="Q256" s="42"/>
      <c r="R256" s="42"/>
      <c r="S256" s="42"/>
      <c r="T256" s="78"/>
      <c r="AT256" s="24" t="s">
        <v>416</v>
      </c>
      <c r="AU256" s="24" t="s">
        <v>161</v>
      </c>
    </row>
    <row r="257" spans="2:51" s="12" customFormat="1" ht="13.5">
      <c r="B257" s="217"/>
      <c r="C257" s="218"/>
      <c r="D257" s="219" t="s">
        <v>278</v>
      </c>
      <c r="E257" s="220" t="s">
        <v>76</v>
      </c>
      <c r="F257" s="221" t="s">
        <v>362</v>
      </c>
      <c r="G257" s="218"/>
      <c r="H257" s="220" t="s">
        <v>76</v>
      </c>
      <c r="I257" s="222"/>
      <c r="J257" s="218"/>
      <c r="K257" s="218"/>
      <c r="L257" s="223"/>
      <c r="M257" s="224"/>
      <c r="N257" s="225"/>
      <c r="O257" s="225"/>
      <c r="P257" s="225"/>
      <c r="Q257" s="225"/>
      <c r="R257" s="225"/>
      <c r="S257" s="225"/>
      <c r="T257" s="226"/>
      <c r="AT257" s="227" t="s">
        <v>278</v>
      </c>
      <c r="AU257" s="227" t="s">
        <v>161</v>
      </c>
      <c r="AV257" s="12" t="s">
        <v>85</v>
      </c>
      <c r="AW257" s="12" t="s">
        <v>40</v>
      </c>
      <c r="AX257" s="12" t="s">
        <v>78</v>
      </c>
      <c r="AY257" s="227" t="s">
        <v>270</v>
      </c>
    </row>
    <row r="258" spans="2:51" s="13" customFormat="1" ht="13.5">
      <c r="B258" s="228"/>
      <c r="C258" s="229"/>
      <c r="D258" s="219" t="s">
        <v>278</v>
      </c>
      <c r="E258" s="230" t="s">
        <v>76</v>
      </c>
      <c r="F258" s="231" t="s">
        <v>87</v>
      </c>
      <c r="G258" s="229"/>
      <c r="H258" s="232">
        <v>2</v>
      </c>
      <c r="I258" s="233"/>
      <c r="J258" s="229"/>
      <c r="K258" s="229"/>
      <c r="L258" s="234"/>
      <c r="M258" s="235"/>
      <c r="N258" s="236"/>
      <c r="O258" s="236"/>
      <c r="P258" s="236"/>
      <c r="Q258" s="236"/>
      <c r="R258" s="236"/>
      <c r="S258" s="236"/>
      <c r="T258" s="237"/>
      <c r="AT258" s="238" t="s">
        <v>278</v>
      </c>
      <c r="AU258" s="238" t="s">
        <v>161</v>
      </c>
      <c r="AV258" s="13" t="s">
        <v>87</v>
      </c>
      <c r="AW258" s="13" t="s">
        <v>40</v>
      </c>
      <c r="AX258" s="13" t="s">
        <v>78</v>
      </c>
      <c r="AY258" s="238" t="s">
        <v>270</v>
      </c>
    </row>
    <row r="259" spans="2:51" s="14" customFormat="1" ht="13.5">
      <c r="B259" s="239"/>
      <c r="C259" s="240"/>
      <c r="D259" s="219" t="s">
        <v>278</v>
      </c>
      <c r="E259" s="241" t="s">
        <v>76</v>
      </c>
      <c r="F259" s="242" t="s">
        <v>281</v>
      </c>
      <c r="G259" s="240"/>
      <c r="H259" s="243">
        <v>2</v>
      </c>
      <c r="I259" s="244"/>
      <c r="J259" s="240"/>
      <c r="K259" s="240"/>
      <c r="L259" s="245"/>
      <c r="M259" s="246"/>
      <c r="N259" s="247"/>
      <c r="O259" s="247"/>
      <c r="P259" s="247"/>
      <c r="Q259" s="247"/>
      <c r="R259" s="247"/>
      <c r="S259" s="247"/>
      <c r="T259" s="248"/>
      <c r="AT259" s="249" t="s">
        <v>278</v>
      </c>
      <c r="AU259" s="249" t="s">
        <v>161</v>
      </c>
      <c r="AV259" s="14" t="s">
        <v>276</v>
      </c>
      <c r="AW259" s="14" t="s">
        <v>40</v>
      </c>
      <c r="AX259" s="14" t="s">
        <v>85</v>
      </c>
      <c r="AY259" s="249" t="s">
        <v>270</v>
      </c>
    </row>
    <row r="260" spans="2:63" s="11" customFormat="1" ht="22.35" customHeight="1">
      <c r="B260" s="189"/>
      <c r="C260" s="190"/>
      <c r="D260" s="191" t="s">
        <v>77</v>
      </c>
      <c r="E260" s="203" t="s">
        <v>1165</v>
      </c>
      <c r="F260" s="203" t="s">
        <v>1166</v>
      </c>
      <c r="G260" s="190"/>
      <c r="H260" s="190"/>
      <c r="I260" s="193"/>
      <c r="J260" s="204">
        <f>BK260</f>
        <v>0</v>
      </c>
      <c r="K260" s="190"/>
      <c r="L260" s="195"/>
      <c r="M260" s="196"/>
      <c r="N260" s="197"/>
      <c r="O260" s="197"/>
      <c r="P260" s="198">
        <f>SUM(P261:P329)</f>
        <v>0</v>
      </c>
      <c r="Q260" s="197"/>
      <c r="R260" s="198">
        <f>SUM(R261:R329)</f>
        <v>13.5570594</v>
      </c>
      <c r="S260" s="197"/>
      <c r="T260" s="199">
        <f>SUM(T261:T329)</f>
        <v>0</v>
      </c>
      <c r="AR260" s="200" t="s">
        <v>161</v>
      </c>
      <c r="AT260" s="201" t="s">
        <v>77</v>
      </c>
      <c r="AU260" s="201" t="s">
        <v>87</v>
      </c>
      <c r="AY260" s="200" t="s">
        <v>270</v>
      </c>
      <c r="BK260" s="202">
        <f>SUM(BK261:BK329)</f>
        <v>0</v>
      </c>
    </row>
    <row r="261" spans="2:65" s="1" customFormat="1" ht="25.5" customHeight="1">
      <c r="B261" s="41"/>
      <c r="C261" s="205" t="s">
        <v>463</v>
      </c>
      <c r="D261" s="205" t="s">
        <v>272</v>
      </c>
      <c r="E261" s="206" t="s">
        <v>1167</v>
      </c>
      <c r="F261" s="207" t="s">
        <v>1168</v>
      </c>
      <c r="G261" s="208" t="s">
        <v>164</v>
      </c>
      <c r="H261" s="209">
        <v>0.42</v>
      </c>
      <c r="I261" s="210"/>
      <c r="J261" s="211">
        <f>ROUND(I261*H261,2)</f>
        <v>0</v>
      </c>
      <c r="K261" s="207" t="s">
        <v>275</v>
      </c>
      <c r="L261" s="61"/>
      <c r="M261" s="212" t="s">
        <v>76</v>
      </c>
      <c r="N261" s="213" t="s">
        <v>48</v>
      </c>
      <c r="O261" s="42"/>
      <c r="P261" s="214">
        <f>O261*H261</f>
        <v>0</v>
      </c>
      <c r="Q261" s="214">
        <v>0</v>
      </c>
      <c r="R261" s="214">
        <f>Q261*H261</f>
        <v>0</v>
      </c>
      <c r="S261" s="214">
        <v>0</v>
      </c>
      <c r="T261" s="215">
        <f>S261*H261</f>
        <v>0</v>
      </c>
      <c r="AR261" s="24" t="s">
        <v>581</v>
      </c>
      <c r="AT261" s="24" t="s">
        <v>272</v>
      </c>
      <c r="AU261" s="24" t="s">
        <v>161</v>
      </c>
      <c r="AY261" s="24" t="s">
        <v>270</v>
      </c>
      <c r="BE261" s="216">
        <f>IF(N261="základní",J261,0)</f>
        <v>0</v>
      </c>
      <c r="BF261" s="216">
        <f>IF(N261="snížená",J261,0)</f>
        <v>0</v>
      </c>
      <c r="BG261" s="216">
        <f>IF(N261="zákl. přenesená",J261,0)</f>
        <v>0</v>
      </c>
      <c r="BH261" s="216">
        <f>IF(N261="sníž. přenesená",J261,0)</f>
        <v>0</v>
      </c>
      <c r="BI261" s="216">
        <f>IF(N261="nulová",J261,0)</f>
        <v>0</v>
      </c>
      <c r="BJ261" s="24" t="s">
        <v>85</v>
      </c>
      <c r="BK261" s="216">
        <f>ROUND(I261*H261,2)</f>
        <v>0</v>
      </c>
      <c r="BL261" s="24" t="s">
        <v>581</v>
      </c>
      <c r="BM261" s="24" t="s">
        <v>1169</v>
      </c>
    </row>
    <row r="262" spans="2:51" s="12" customFormat="1" ht="13.5">
      <c r="B262" s="217"/>
      <c r="C262" s="218"/>
      <c r="D262" s="219" t="s">
        <v>278</v>
      </c>
      <c r="E262" s="220" t="s">
        <v>76</v>
      </c>
      <c r="F262" s="221" t="s">
        <v>1170</v>
      </c>
      <c r="G262" s="218"/>
      <c r="H262" s="220" t="s">
        <v>76</v>
      </c>
      <c r="I262" s="222"/>
      <c r="J262" s="218"/>
      <c r="K262" s="218"/>
      <c r="L262" s="223"/>
      <c r="M262" s="224"/>
      <c r="N262" s="225"/>
      <c r="O262" s="225"/>
      <c r="P262" s="225"/>
      <c r="Q262" s="225"/>
      <c r="R262" s="225"/>
      <c r="S262" s="225"/>
      <c r="T262" s="226"/>
      <c r="AT262" s="227" t="s">
        <v>278</v>
      </c>
      <c r="AU262" s="227" t="s">
        <v>161</v>
      </c>
      <c r="AV262" s="12" t="s">
        <v>85</v>
      </c>
      <c r="AW262" s="12" t="s">
        <v>40</v>
      </c>
      <c r="AX262" s="12" t="s">
        <v>78</v>
      </c>
      <c r="AY262" s="227" t="s">
        <v>270</v>
      </c>
    </row>
    <row r="263" spans="2:51" s="13" customFormat="1" ht="13.5">
      <c r="B263" s="228"/>
      <c r="C263" s="229"/>
      <c r="D263" s="219" t="s">
        <v>278</v>
      </c>
      <c r="E263" s="230" t="s">
        <v>76</v>
      </c>
      <c r="F263" s="231" t="s">
        <v>1171</v>
      </c>
      <c r="G263" s="229"/>
      <c r="H263" s="232">
        <v>0.42</v>
      </c>
      <c r="I263" s="233"/>
      <c r="J263" s="229"/>
      <c r="K263" s="229"/>
      <c r="L263" s="234"/>
      <c r="M263" s="235"/>
      <c r="N263" s="236"/>
      <c r="O263" s="236"/>
      <c r="P263" s="236"/>
      <c r="Q263" s="236"/>
      <c r="R263" s="236"/>
      <c r="S263" s="236"/>
      <c r="T263" s="237"/>
      <c r="AT263" s="238" t="s">
        <v>278</v>
      </c>
      <c r="AU263" s="238" t="s">
        <v>161</v>
      </c>
      <c r="AV263" s="13" t="s">
        <v>87</v>
      </c>
      <c r="AW263" s="13" t="s">
        <v>40</v>
      </c>
      <c r="AX263" s="13" t="s">
        <v>78</v>
      </c>
      <c r="AY263" s="238" t="s">
        <v>270</v>
      </c>
    </row>
    <row r="264" spans="2:51" s="14" customFormat="1" ht="13.5">
      <c r="B264" s="239"/>
      <c r="C264" s="240"/>
      <c r="D264" s="219" t="s">
        <v>278</v>
      </c>
      <c r="E264" s="241" t="s">
        <v>76</v>
      </c>
      <c r="F264" s="242" t="s">
        <v>281</v>
      </c>
      <c r="G264" s="240"/>
      <c r="H264" s="243">
        <v>0.42</v>
      </c>
      <c r="I264" s="244"/>
      <c r="J264" s="240"/>
      <c r="K264" s="240"/>
      <c r="L264" s="245"/>
      <c r="M264" s="246"/>
      <c r="N264" s="247"/>
      <c r="O264" s="247"/>
      <c r="P264" s="247"/>
      <c r="Q264" s="247"/>
      <c r="R264" s="247"/>
      <c r="S264" s="247"/>
      <c r="T264" s="248"/>
      <c r="AT264" s="249" t="s">
        <v>278</v>
      </c>
      <c r="AU264" s="249" t="s">
        <v>161</v>
      </c>
      <c r="AV264" s="14" t="s">
        <v>276</v>
      </c>
      <c r="AW264" s="14" t="s">
        <v>40</v>
      </c>
      <c r="AX264" s="14" t="s">
        <v>85</v>
      </c>
      <c r="AY264" s="249" t="s">
        <v>270</v>
      </c>
    </row>
    <row r="265" spans="2:65" s="1" customFormat="1" ht="38.25" customHeight="1">
      <c r="B265" s="41"/>
      <c r="C265" s="205" t="s">
        <v>226</v>
      </c>
      <c r="D265" s="205" t="s">
        <v>272</v>
      </c>
      <c r="E265" s="206" t="s">
        <v>1172</v>
      </c>
      <c r="F265" s="207" t="s">
        <v>1173</v>
      </c>
      <c r="G265" s="208" t="s">
        <v>164</v>
      </c>
      <c r="H265" s="209">
        <v>0.6</v>
      </c>
      <c r="I265" s="210"/>
      <c r="J265" s="211">
        <f>ROUND(I265*H265,2)</f>
        <v>0</v>
      </c>
      <c r="K265" s="207" t="s">
        <v>275</v>
      </c>
      <c r="L265" s="61"/>
      <c r="M265" s="212" t="s">
        <v>76</v>
      </c>
      <c r="N265" s="213" t="s">
        <v>48</v>
      </c>
      <c r="O265" s="42"/>
      <c r="P265" s="214">
        <f>O265*H265</f>
        <v>0</v>
      </c>
      <c r="Q265" s="214">
        <v>0</v>
      </c>
      <c r="R265" s="214">
        <f>Q265*H265</f>
        <v>0</v>
      </c>
      <c r="S265" s="214">
        <v>0</v>
      </c>
      <c r="T265" s="215">
        <f>S265*H265</f>
        <v>0</v>
      </c>
      <c r="AR265" s="24" t="s">
        <v>581</v>
      </c>
      <c r="AT265" s="24" t="s">
        <v>272</v>
      </c>
      <c r="AU265" s="24" t="s">
        <v>161</v>
      </c>
      <c r="AY265" s="24" t="s">
        <v>270</v>
      </c>
      <c r="BE265" s="216">
        <f>IF(N265="základní",J265,0)</f>
        <v>0</v>
      </c>
      <c r="BF265" s="216">
        <f>IF(N265="snížená",J265,0)</f>
        <v>0</v>
      </c>
      <c r="BG265" s="216">
        <f>IF(N265="zákl. přenesená",J265,0)</f>
        <v>0</v>
      </c>
      <c r="BH265" s="216">
        <f>IF(N265="sníž. přenesená",J265,0)</f>
        <v>0</v>
      </c>
      <c r="BI265" s="216">
        <f>IF(N265="nulová",J265,0)</f>
        <v>0</v>
      </c>
      <c r="BJ265" s="24" t="s">
        <v>85</v>
      </c>
      <c r="BK265" s="216">
        <f>ROUND(I265*H265,2)</f>
        <v>0</v>
      </c>
      <c r="BL265" s="24" t="s">
        <v>581</v>
      </c>
      <c r="BM265" s="24" t="s">
        <v>1174</v>
      </c>
    </row>
    <row r="266" spans="2:51" s="12" customFormat="1" ht="13.5">
      <c r="B266" s="217"/>
      <c r="C266" s="218"/>
      <c r="D266" s="219" t="s">
        <v>278</v>
      </c>
      <c r="E266" s="220" t="s">
        <v>76</v>
      </c>
      <c r="F266" s="221" t="s">
        <v>1170</v>
      </c>
      <c r="G266" s="218"/>
      <c r="H266" s="220" t="s">
        <v>76</v>
      </c>
      <c r="I266" s="222"/>
      <c r="J266" s="218"/>
      <c r="K266" s="218"/>
      <c r="L266" s="223"/>
      <c r="M266" s="224"/>
      <c r="N266" s="225"/>
      <c r="O266" s="225"/>
      <c r="P266" s="225"/>
      <c r="Q266" s="225"/>
      <c r="R266" s="225"/>
      <c r="S266" s="225"/>
      <c r="T266" s="226"/>
      <c r="AT266" s="227" t="s">
        <v>278</v>
      </c>
      <c r="AU266" s="227" t="s">
        <v>161</v>
      </c>
      <c r="AV266" s="12" t="s">
        <v>85</v>
      </c>
      <c r="AW266" s="12" t="s">
        <v>40</v>
      </c>
      <c r="AX266" s="12" t="s">
        <v>78</v>
      </c>
      <c r="AY266" s="227" t="s">
        <v>270</v>
      </c>
    </row>
    <row r="267" spans="2:51" s="13" customFormat="1" ht="13.5">
      <c r="B267" s="228"/>
      <c r="C267" s="229"/>
      <c r="D267" s="219" t="s">
        <v>278</v>
      </c>
      <c r="E267" s="230" t="s">
        <v>76</v>
      </c>
      <c r="F267" s="231" t="s">
        <v>1175</v>
      </c>
      <c r="G267" s="229"/>
      <c r="H267" s="232">
        <v>0.6</v>
      </c>
      <c r="I267" s="233"/>
      <c r="J267" s="229"/>
      <c r="K267" s="229"/>
      <c r="L267" s="234"/>
      <c r="M267" s="235"/>
      <c r="N267" s="236"/>
      <c r="O267" s="236"/>
      <c r="P267" s="236"/>
      <c r="Q267" s="236"/>
      <c r="R267" s="236"/>
      <c r="S267" s="236"/>
      <c r="T267" s="237"/>
      <c r="AT267" s="238" t="s">
        <v>278</v>
      </c>
      <c r="AU267" s="238" t="s">
        <v>161</v>
      </c>
      <c r="AV267" s="13" t="s">
        <v>87</v>
      </c>
      <c r="AW267" s="13" t="s">
        <v>40</v>
      </c>
      <c r="AX267" s="13" t="s">
        <v>78</v>
      </c>
      <c r="AY267" s="238" t="s">
        <v>270</v>
      </c>
    </row>
    <row r="268" spans="2:51" s="14" customFormat="1" ht="13.5">
      <c r="B268" s="239"/>
      <c r="C268" s="240"/>
      <c r="D268" s="219" t="s">
        <v>278</v>
      </c>
      <c r="E268" s="241" t="s">
        <v>76</v>
      </c>
      <c r="F268" s="242" t="s">
        <v>281</v>
      </c>
      <c r="G268" s="240"/>
      <c r="H268" s="243">
        <v>0.6</v>
      </c>
      <c r="I268" s="244"/>
      <c r="J268" s="240"/>
      <c r="K268" s="240"/>
      <c r="L268" s="245"/>
      <c r="M268" s="246"/>
      <c r="N268" s="247"/>
      <c r="O268" s="247"/>
      <c r="P268" s="247"/>
      <c r="Q268" s="247"/>
      <c r="R268" s="247"/>
      <c r="S268" s="247"/>
      <c r="T268" s="248"/>
      <c r="AT268" s="249" t="s">
        <v>278</v>
      </c>
      <c r="AU268" s="249" t="s">
        <v>161</v>
      </c>
      <c r="AV268" s="14" t="s">
        <v>276</v>
      </c>
      <c r="AW268" s="14" t="s">
        <v>40</v>
      </c>
      <c r="AX268" s="14" t="s">
        <v>85</v>
      </c>
      <c r="AY268" s="249" t="s">
        <v>270</v>
      </c>
    </row>
    <row r="269" spans="2:65" s="1" customFormat="1" ht="16.5" customHeight="1">
      <c r="B269" s="41"/>
      <c r="C269" s="205" t="s">
        <v>473</v>
      </c>
      <c r="D269" s="205" t="s">
        <v>272</v>
      </c>
      <c r="E269" s="206" t="s">
        <v>1176</v>
      </c>
      <c r="F269" s="207" t="s">
        <v>1177</v>
      </c>
      <c r="G269" s="208" t="s">
        <v>469</v>
      </c>
      <c r="H269" s="209">
        <v>3</v>
      </c>
      <c r="I269" s="210"/>
      <c r="J269" s="211">
        <f>ROUND(I269*H269,2)</f>
        <v>0</v>
      </c>
      <c r="K269" s="207" t="s">
        <v>76</v>
      </c>
      <c r="L269" s="61"/>
      <c r="M269" s="212" t="s">
        <v>76</v>
      </c>
      <c r="N269" s="213" t="s">
        <v>48</v>
      </c>
      <c r="O269" s="42"/>
      <c r="P269" s="214">
        <f>O269*H269</f>
        <v>0</v>
      </c>
      <c r="Q269" s="214">
        <v>0</v>
      </c>
      <c r="R269" s="214">
        <f>Q269*H269</f>
        <v>0</v>
      </c>
      <c r="S269" s="214">
        <v>0</v>
      </c>
      <c r="T269" s="215">
        <f>S269*H269</f>
        <v>0</v>
      </c>
      <c r="AR269" s="24" t="s">
        <v>581</v>
      </c>
      <c r="AT269" s="24" t="s">
        <v>272</v>
      </c>
      <c r="AU269" s="24" t="s">
        <v>161</v>
      </c>
      <c r="AY269" s="24" t="s">
        <v>270</v>
      </c>
      <c r="BE269" s="216">
        <f>IF(N269="základní",J269,0)</f>
        <v>0</v>
      </c>
      <c r="BF269" s="216">
        <f>IF(N269="snížená",J269,0)</f>
        <v>0</v>
      </c>
      <c r="BG269" s="216">
        <f>IF(N269="zákl. přenesená",J269,0)</f>
        <v>0</v>
      </c>
      <c r="BH269" s="216">
        <f>IF(N269="sníž. přenesená",J269,0)</f>
        <v>0</v>
      </c>
      <c r="BI269" s="216">
        <f>IF(N269="nulová",J269,0)</f>
        <v>0</v>
      </c>
      <c r="BJ269" s="24" t="s">
        <v>85</v>
      </c>
      <c r="BK269" s="216">
        <f>ROUND(I269*H269,2)</f>
        <v>0</v>
      </c>
      <c r="BL269" s="24" t="s">
        <v>581</v>
      </c>
      <c r="BM269" s="24" t="s">
        <v>1178</v>
      </c>
    </row>
    <row r="270" spans="2:51" s="12" customFormat="1" ht="13.5">
      <c r="B270" s="217"/>
      <c r="C270" s="218"/>
      <c r="D270" s="219" t="s">
        <v>278</v>
      </c>
      <c r="E270" s="220" t="s">
        <v>76</v>
      </c>
      <c r="F270" s="221" t="s">
        <v>362</v>
      </c>
      <c r="G270" s="218"/>
      <c r="H270" s="220" t="s">
        <v>76</v>
      </c>
      <c r="I270" s="222"/>
      <c r="J270" s="218"/>
      <c r="K270" s="218"/>
      <c r="L270" s="223"/>
      <c r="M270" s="224"/>
      <c r="N270" s="225"/>
      <c r="O270" s="225"/>
      <c r="P270" s="225"/>
      <c r="Q270" s="225"/>
      <c r="R270" s="225"/>
      <c r="S270" s="225"/>
      <c r="T270" s="226"/>
      <c r="AT270" s="227" t="s">
        <v>278</v>
      </c>
      <c r="AU270" s="227" t="s">
        <v>161</v>
      </c>
      <c r="AV270" s="12" t="s">
        <v>85</v>
      </c>
      <c r="AW270" s="12" t="s">
        <v>40</v>
      </c>
      <c r="AX270" s="12" t="s">
        <v>78</v>
      </c>
      <c r="AY270" s="227" t="s">
        <v>270</v>
      </c>
    </row>
    <row r="271" spans="2:51" s="13" customFormat="1" ht="13.5">
      <c r="B271" s="228"/>
      <c r="C271" s="229"/>
      <c r="D271" s="219" t="s">
        <v>278</v>
      </c>
      <c r="E271" s="230" t="s">
        <v>76</v>
      </c>
      <c r="F271" s="231" t="s">
        <v>161</v>
      </c>
      <c r="G271" s="229"/>
      <c r="H271" s="232">
        <v>3</v>
      </c>
      <c r="I271" s="233"/>
      <c r="J271" s="229"/>
      <c r="K271" s="229"/>
      <c r="L271" s="234"/>
      <c r="M271" s="235"/>
      <c r="N271" s="236"/>
      <c r="O271" s="236"/>
      <c r="P271" s="236"/>
      <c r="Q271" s="236"/>
      <c r="R271" s="236"/>
      <c r="S271" s="236"/>
      <c r="T271" s="237"/>
      <c r="AT271" s="238" t="s">
        <v>278</v>
      </c>
      <c r="AU271" s="238" t="s">
        <v>161</v>
      </c>
      <c r="AV271" s="13" t="s">
        <v>87</v>
      </c>
      <c r="AW271" s="13" t="s">
        <v>40</v>
      </c>
      <c r="AX271" s="13" t="s">
        <v>78</v>
      </c>
      <c r="AY271" s="238" t="s">
        <v>270</v>
      </c>
    </row>
    <row r="272" spans="2:51" s="14" customFormat="1" ht="13.5">
      <c r="B272" s="239"/>
      <c r="C272" s="240"/>
      <c r="D272" s="219" t="s">
        <v>278</v>
      </c>
      <c r="E272" s="241" t="s">
        <v>76</v>
      </c>
      <c r="F272" s="242" t="s">
        <v>281</v>
      </c>
      <c r="G272" s="240"/>
      <c r="H272" s="243">
        <v>3</v>
      </c>
      <c r="I272" s="244"/>
      <c r="J272" s="240"/>
      <c r="K272" s="240"/>
      <c r="L272" s="245"/>
      <c r="M272" s="246"/>
      <c r="N272" s="247"/>
      <c r="O272" s="247"/>
      <c r="P272" s="247"/>
      <c r="Q272" s="247"/>
      <c r="R272" s="247"/>
      <c r="S272" s="247"/>
      <c r="T272" s="248"/>
      <c r="AT272" s="249" t="s">
        <v>278</v>
      </c>
      <c r="AU272" s="249" t="s">
        <v>161</v>
      </c>
      <c r="AV272" s="14" t="s">
        <v>276</v>
      </c>
      <c r="AW272" s="14" t="s">
        <v>40</v>
      </c>
      <c r="AX272" s="14" t="s">
        <v>85</v>
      </c>
      <c r="AY272" s="249" t="s">
        <v>270</v>
      </c>
    </row>
    <row r="273" spans="2:65" s="1" customFormat="1" ht="25.5" customHeight="1">
      <c r="B273" s="41"/>
      <c r="C273" s="205" t="s">
        <v>217</v>
      </c>
      <c r="D273" s="205" t="s">
        <v>272</v>
      </c>
      <c r="E273" s="206" t="s">
        <v>1179</v>
      </c>
      <c r="F273" s="207" t="s">
        <v>1180</v>
      </c>
      <c r="G273" s="208" t="s">
        <v>155</v>
      </c>
      <c r="H273" s="209">
        <v>3</v>
      </c>
      <c r="I273" s="210"/>
      <c r="J273" s="211">
        <f>ROUND(I273*H273,2)</f>
        <v>0</v>
      </c>
      <c r="K273" s="207" t="s">
        <v>275</v>
      </c>
      <c r="L273" s="61"/>
      <c r="M273" s="212" t="s">
        <v>76</v>
      </c>
      <c r="N273" s="213" t="s">
        <v>48</v>
      </c>
      <c r="O273" s="42"/>
      <c r="P273" s="214">
        <f>O273*H273</f>
        <v>0</v>
      </c>
      <c r="Q273" s="214">
        <v>0</v>
      </c>
      <c r="R273" s="214">
        <f>Q273*H273</f>
        <v>0</v>
      </c>
      <c r="S273" s="214">
        <v>0</v>
      </c>
      <c r="T273" s="215">
        <f>S273*H273</f>
        <v>0</v>
      </c>
      <c r="AR273" s="24" t="s">
        <v>581</v>
      </c>
      <c r="AT273" s="24" t="s">
        <v>272</v>
      </c>
      <c r="AU273" s="24" t="s">
        <v>161</v>
      </c>
      <c r="AY273" s="24" t="s">
        <v>270</v>
      </c>
      <c r="BE273" s="216">
        <f>IF(N273="základní",J273,0)</f>
        <v>0</v>
      </c>
      <c r="BF273" s="216">
        <f>IF(N273="snížená",J273,0)</f>
        <v>0</v>
      </c>
      <c r="BG273" s="216">
        <f>IF(N273="zákl. přenesená",J273,0)</f>
        <v>0</v>
      </c>
      <c r="BH273" s="216">
        <f>IF(N273="sníž. přenesená",J273,0)</f>
        <v>0</v>
      </c>
      <c r="BI273" s="216">
        <f>IF(N273="nulová",J273,0)</f>
        <v>0</v>
      </c>
      <c r="BJ273" s="24" t="s">
        <v>85</v>
      </c>
      <c r="BK273" s="216">
        <f>ROUND(I273*H273,2)</f>
        <v>0</v>
      </c>
      <c r="BL273" s="24" t="s">
        <v>581</v>
      </c>
      <c r="BM273" s="24" t="s">
        <v>1181</v>
      </c>
    </row>
    <row r="274" spans="2:51" s="12" customFormat="1" ht="13.5">
      <c r="B274" s="217"/>
      <c r="C274" s="218"/>
      <c r="D274" s="219" t="s">
        <v>278</v>
      </c>
      <c r="E274" s="220" t="s">
        <v>76</v>
      </c>
      <c r="F274" s="221" t="s">
        <v>362</v>
      </c>
      <c r="G274" s="218"/>
      <c r="H274" s="220" t="s">
        <v>76</v>
      </c>
      <c r="I274" s="222"/>
      <c r="J274" s="218"/>
      <c r="K274" s="218"/>
      <c r="L274" s="223"/>
      <c r="M274" s="224"/>
      <c r="N274" s="225"/>
      <c r="O274" s="225"/>
      <c r="P274" s="225"/>
      <c r="Q274" s="225"/>
      <c r="R274" s="225"/>
      <c r="S274" s="225"/>
      <c r="T274" s="226"/>
      <c r="AT274" s="227" t="s">
        <v>278</v>
      </c>
      <c r="AU274" s="227" t="s">
        <v>161</v>
      </c>
      <c r="AV274" s="12" t="s">
        <v>85</v>
      </c>
      <c r="AW274" s="12" t="s">
        <v>40</v>
      </c>
      <c r="AX274" s="12" t="s">
        <v>78</v>
      </c>
      <c r="AY274" s="227" t="s">
        <v>270</v>
      </c>
    </row>
    <row r="275" spans="2:51" s="13" customFormat="1" ht="13.5">
      <c r="B275" s="228"/>
      <c r="C275" s="229"/>
      <c r="D275" s="219" t="s">
        <v>278</v>
      </c>
      <c r="E275" s="230" t="s">
        <v>76</v>
      </c>
      <c r="F275" s="231" t="s">
        <v>161</v>
      </c>
      <c r="G275" s="229"/>
      <c r="H275" s="232">
        <v>3</v>
      </c>
      <c r="I275" s="233"/>
      <c r="J275" s="229"/>
      <c r="K275" s="229"/>
      <c r="L275" s="234"/>
      <c r="M275" s="235"/>
      <c r="N275" s="236"/>
      <c r="O275" s="236"/>
      <c r="P275" s="236"/>
      <c r="Q275" s="236"/>
      <c r="R275" s="236"/>
      <c r="S275" s="236"/>
      <c r="T275" s="237"/>
      <c r="AT275" s="238" t="s">
        <v>278</v>
      </c>
      <c r="AU275" s="238" t="s">
        <v>161</v>
      </c>
      <c r="AV275" s="13" t="s">
        <v>87</v>
      </c>
      <c r="AW275" s="13" t="s">
        <v>40</v>
      </c>
      <c r="AX275" s="13" t="s">
        <v>78</v>
      </c>
      <c r="AY275" s="238" t="s">
        <v>270</v>
      </c>
    </row>
    <row r="276" spans="2:51" s="14" customFormat="1" ht="13.5">
      <c r="B276" s="239"/>
      <c r="C276" s="240"/>
      <c r="D276" s="219" t="s">
        <v>278</v>
      </c>
      <c r="E276" s="241" t="s">
        <v>76</v>
      </c>
      <c r="F276" s="242" t="s">
        <v>281</v>
      </c>
      <c r="G276" s="240"/>
      <c r="H276" s="243">
        <v>3</v>
      </c>
      <c r="I276" s="244"/>
      <c r="J276" s="240"/>
      <c r="K276" s="240"/>
      <c r="L276" s="245"/>
      <c r="M276" s="246"/>
      <c r="N276" s="247"/>
      <c r="O276" s="247"/>
      <c r="P276" s="247"/>
      <c r="Q276" s="247"/>
      <c r="R276" s="247"/>
      <c r="S276" s="247"/>
      <c r="T276" s="248"/>
      <c r="AT276" s="249" t="s">
        <v>278</v>
      </c>
      <c r="AU276" s="249" t="s">
        <v>161</v>
      </c>
      <c r="AV276" s="14" t="s">
        <v>276</v>
      </c>
      <c r="AW276" s="14" t="s">
        <v>40</v>
      </c>
      <c r="AX276" s="14" t="s">
        <v>85</v>
      </c>
      <c r="AY276" s="249" t="s">
        <v>270</v>
      </c>
    </row>
    <row r="277" spans="2:65" s="1" customFormat="1" ht="16.5" customHeight="1">
      <c r="B277" s="41"/>
      <c r="C277" s="205" t="s">
        <v>482</v>
      </c>
      <c r="D277" s="205" t="s">
        <v>272</v>
      </c>
      <c r="E277" s="206" t="s">
        <v>1182</v>
      </c>
      <c r="F277" s="207" t="s">
        <v>1183</v>
      </c>
      <c r="G277" s="208" t="s">
        <v>164</v>
      </c>
      <c r="H277" s="209">
        <v>1.69</v>
      </c>
      <c r="I277" s="210"/>
      <c r="J277" s="211">
        <f>ROUND(I277*H277,2)</f>
        <v>0</v>
      </c>
      <c r="K277" s="207" t="s">
        <v>275</v>
      </c>
      <c r="L277" s="61"/>
      <c r="M277" s="212" t="s">
        <v>76</v>
      </c>
      <c r="N277" s="213" t="s">
        <v>48</v>
      </c>
      <c r="O277" s="42"/>
      <c r="P277" s="214">
        <f>O277*H277</f>
        <v>0</v>
      </c>
      <c r="Q277" s="214">
        <v>2.25634</v>
      </c>
      <c r="R277" s="214">
        <f>Q277*H277</f>
        <v>3.8132145999999993</v>
      </c>
      <c r="S277" s="214">
        <v>0</v>
      </c>
      <c r="T277" s="215">
        <f>S277*H277</f>
        <v>0</v>
      </c>
      <c r="AR277" s="24" t="s">
        <v>581</v>
      </c>
      <c r="AT277" s="24" t="s">
        <v>272</v>
      </c>
      <c r="AU277" s="24" t="s">
        <v>161</v>
      </c>
      <c r="AY277" s="24" t="s">
        <v>270</v>
      </c>
      <c r="BE277" s="216">
        <f>IF(N277="základní",J277,0)</f>
        <v>0</v>
      </c>
      <c r="BF277" s="216">
        <f>IF(N277="snížená",J277,0)</f>
        <v>0</v>
      </c>
      <c r="BG277" s="216">
        <f>IF(N277="zákl. přenesená",J277,0)</f>
        <v>0</v>
      </c>
      <c r="BH277" s="216">
        <f>IF(N277="sníž. přenesená",J277,0)</f>
        <v>0</v>
      </c>
      <c r="BI277" s="216">
        <f>IF(N277="nulová",J277,0)</f>
        <v>0</v>
      </c>
      <c r="BJ277" s="24" t="s">
        <v>85</v>
      </c>
      <c r="BK277" s="216">
        <f>ROUND(I277*H277,2)</f>
        <v>0</v>
      </c>
      <c r="BL277" s="24" t="s">
        <v>581</v>
      </c>
      <c r="BM277" s="24" t="s">
        <v>1184</v>
      </c>
    </row>
    <row r="278" spans="2:51" s="12" customFormat="1" ht="13.5">
      <c r="B278" s="217"/>
      <c r="C278" s="218"/>
      <c r="D278" s="219" t="s">
        <v>278</v>
      </c>
      <c r="E278" s="220" t="s">
        <v>76</v>
      </c>
      <c r="F278" s="221" t="s">
        <v>1185</v>
      </c>
      <c r="G278" s="218"/>
      <c r="H278" s="220" t="s">
        <v>76</v>
      </c>
      <c r="I278" s="222"/>
      <c r="J278" s="218"/>
      <c r="K278" s="218"/>
      <c r="L278" s="223"/>
      <c r="M278" s="224"/>
      <c r="N278" s="225"/>
      <c r="O278" s="225"/>
      <c r="P278" s="225"/>
      <c r="Q278" s="225"/>
      <c r="R278" s="225"/>
      <c r="S278" s="225"/>
      <c r="T278" s="226"/>
      <c r="AT278" s="227" t="s">
        <v>278</v>
      </c>
      <c r="AU278" s="227" t="s">
        <v>161</v>
      </c>
      <c r="AV278" s="12" t="s">
        <v>85</v>
      </c>
      <c r="AW278" s="12" t="s">
        <v>40</v>
      </c>
      <c r="AX278" s="12" t="s">
        <v>78</v>
      </c>
      <c r="AY278" s="227" t="s">
        <v>270</v>
      </c>
    </row>
    <row r="279" spans="2:51" s="13" customFormat="1" ht="13.5">
      <c r="B279" s="228"/>
      <c r="C279" s="229"/>
      <c r="D279" s="219" t="s">
        <v>278</v>
      </c>
      <c r="E279" s="230" t="s">
        <v>1006</v>
      </c>
      <c r="F279" s="231" t="s">
        <v>1186</v>
      </c>
      <c r="G279" s="229"/>
      <c r="H279" s="232">
        <v>1.69</v>
      </c>
      <c r="I279" s="233"/>
      <c r="J279" s="229"/>
      <c r="K279" s="229"/>
      <c r="L279" s="234"/>
      <c r="M279" s="235"/>
      <c r="N279" s="236"/>
      <c r="O279" s="236"/>
      <c r="P279" s="236"/>
      <c r="Q279" s="236"/>
      <c r="R279" s="236"/>
      <c r="S279" s="236"/>
      <c r="T279" s="237"/>
      <c r="AT279" s="238" t="s">
        <v>278</v>
      </c>
      <c r="AU279" s="238" t="s">
        <v>161</v>
      </c>
      <c r="AV279" s="13" t="s">
        <v>87</v>
      </c>
      <c r="AW279" s="13" t="s">
        <v>40</v>
      </c>
      <c r="AX279" s="13" t="s">
        <v>78</v>
      </c>
      <c r="AY279" s="238" t="s">
        <v>270</v>
      </c>
    </row>
    <row r="280" spans="2:51" s="14" customFormat="1" ht="13.5">
      <c r="B280" s="239"/>
      <c r="C280" s="240"/>
      <c r="D280" s="219" t="s">
        <v>278</v>
      </c>
      <c r="E280" s="241" t="s">
        <v>76</v>
      </c>
      <c r="F280" s="242" t="s">
        <v>281</v>
      </c>
      <c r="G280" s="240"/>
      <c r="H280" s="243">
        <v>1.69</v>
      </c>
      <c r="I280" s="244"/>
      <c r="J280" s="240"/>
      <c r="K280" s="240"/>
      <c r="L280" s="245"/>
      <c r="M280" s="246"/>
      <c r="N280" s="247"/>
      <c r="O280" s="247"/>
      <c r="P280" s="247"/>
      <c r="Q280" s="247"/>
      <c r="R280" s="247"/>
      <c r="S280" s="247"/>
      <c r="T280" s="248"/>
      <c r="AT280" s="249" t="s">
        <v>278</v>
      </c>
      <c r="AU280" s="249" t="s">
        <v>161</v>
      </c>
      <c r="AV280" s="14" t="s">
        <v>276</v>
      </c>
      <c r="AW280" s="14" t="s">
        <v>40</v>
      </c>
      <c r="AX280" s="14" t="s">
        <v>85</v>
      </c>
      <c r="AY280" s="249" t="s">
        <v>270</v>
      </c>
    </row>
    <row r="281" spans="2:65" s="1" customFormat="1" ht="16.5" customHeight="1">
      <c r="B281" s="41"/>
      <c r="C281" s="250" t="s">
        <v>487</v>
      </c>
      <c r="D281" s="250" t="s">
        <v>338</v>
      </c>
      <c r="E281" s="251" t="s">
        <v>1187</v>
      </c>
      <c r="F281" s="252" t="s">
        <v>1188</v>
      </c>
      <c r="G281" s="253" t="s">
        <v>469</v>
      </c>
      <c r="H281" s="254">
        <v>3</v>
      </c>
      <c r="I281" s="255"/>
      <c r="J281" s="256">
        <f>ROUND(I281*H281,2)</f>
        <v>0</v>
      </c>
      <c r="K281" s="252" t="s">
        <v>76</v>
      </c>
      <c r="L281" s="257"/>
      <c r="M281" s="258" t="s">
        <v>76</v>
      </c>
      <c r="N281" s="259" t="s">
        <v>48</v>
      </c>
      <c r="O281" s="42"/>
      <c r="P281" s="214">
        <f>O281*H281</f>
        <v>0</v>
      </c>
      <c r="Q281" s="214">
        <v>0</v>
      </c>
      <c r="R281" s="214">
        <f>Q281*H281</f>
        <v>0</v>
      </c>
      <c r="S281" s="214">
        <v>0</v>
      </c>
      <c r="T281" s="215">
        <f>S281*H281</f>
        <v>0</v>
      </c>
      <c r="AR281" s="24" t="s">
        <v>1058</v>
      </c>
      <c r="AT281" s="24" t="s">
        <v>338</v>
      </c>
      <c r="AU281" s="24" t="s">
        <v>161</v>
      </c>
      <c r="AY281" s="24" t="s">
        <v>270</v>
      </c>
      <c r="BE281" s="216">
        <f>IF(N281="základní",J281,0)</f>
        <v>0</v>
      </c>
      <c r="BF281" s="216">
        <f>IF(N281="snížená",J281,0)</f>
        <v>0</v>
      </c>
      <c r="BG281" s="216">
        <f>IF(N281="zákl. přenesená",J281,0)</f>
        <v>0</v>
      </c>
      <c r="BH281" s="216">
        <f>IF(N281="sníž. přenesená",J281,0)</f>
        <v>0</v>
      </c>
      <c r="BI281" s="216">
        <f>IF(N281="nulová",J281,0)</f>
        <v>0</v>
      </c>
      <c r="BJ281" s="24" t="s">
        <v>85</v>
      </c>
      <c r="BK281" s="216">
        <f>ROUND(I281*H281,2)</f>
        <v>0</v>
      </c>
      <c r="BL281" s="24" t="s">
        <v>581</v>
      </c>
      <c r="BM281" s="24" t="s">
        <v>1189</v>
      </c>
    </row>
    <row r="282" spans="2:51" s="12" customFormat="1" ht="13.5">
      <c r="B282" s="217"/>
      <c r="C282" s="218"/>
      <c r="D282" s="219" t="s">
        <v>278</v>
      </c>
      <c r="E282" s="220" t="s">
        <v>76</v>
      </c>
      <c r="F282" s="221" t="s">
        <v>362</v>
      </c>
      <c r="G282" s="218"/>
      <c r="H282" s="220" t="s">
        <v>76</v>
      </c>
      <c r="I282" s="222"/>
      <c r="J282" s="218"/>
      <c r="K282" s="218"/>
      <c r="L282" s="223"/>
      <c r="M282" s="224"/>
      <c r="N282" s="225"/>
      <c r="O282" s="225"/>
      <c r="P282" s="225"/>
      <c r="Q282" s="225"/>
      <c r="R282" s="225"/>
      <c r="S282" s="225"/>
      <c r="T282" s="226"/>
      <c r="AT282" s="227" t="s">
        <v>278</v>
      </c>
      <c r="AU282" s="227" t="s">
        <v>161</v>
      </c>
      <c r="AV282" s="12" t="s">
        <v>85</v>
      </c>
      <c r="AW282" s="12" t="s">
        <v>40</v>
      </c>
      <c r="AX282" s="12" t="s">
        <v>78</v>
      </c>
      <c r="AY282" s="227" t="s">
        <v>270</v>
      </c>
    </row>
    <row r="283" spans="2:51" s="13" customFormat="1" ht="13.5">
      <c r="B283" s="228"/>
      <c r="C283" s="229"/>
      <c r="D283" s="219" t="s">
        <v>278</v>
      </c>
      <c r="E283" s="230" t="s">
        <v>76</v>
      </c>
      <c r="F283" s="231" t="s">
        <v>161</v>
      </c>
      <c r="G283" s="229"/>
      <c r="H283" s="232">
        <v>3</v>
      </c>
      <c r="I283" s="233"/>
      <c r="J283" s="229"/>
      <c r="K283" s="229"/>
      <c r="L283" s="234"/>
      <c r="M283" s="235"/>
      <c r="N283" s="236"/>
      <c r="O283" s="236"/>
      <c r="P283" s="236"/>
      <c r="Q283" s="236"/>
      <c r="R283" s="236"/>
      <c r="S283" s="236"/>
      <c r="T283" s="237"/>
      <c r="AT283" s="238" t="s">
        <v>278</v>
      </c>
      <c r="AU283" s="238" t="s">
        <v>161</v>
      </c>
      <c r="AV283" s="13" t="s">
        <v>87</v>
      </c>
      <c r="AW283" s="13" t="s">
        <v>40</v>
      </c>
      <c r="AX283" s="13" t="s">
        <v>78</v>
      </c>
      <c r="AY283" s="238" t="s">
        <v>270</v>
      </c>
    </row>
    <row r="284" spans="2:51" s="14" customFormat="1" ht="13.5">
      <c r="B284" s="239"/>
      <c r="C284" s="240"/>
      <c r="D284" s="219" t="s">
        <v>278</v>
      </c>
      <c r="E284" s="241" t="s">
        <v>76</v>
      </c>
      <c r="F284" s="242" t="s">
        <v>281</v>
      </c>
      <c r="G284" s="240"/>
      <c r="H284" s="243">
        <v>3</v>
      </c>
      <c r="I284" s="244"/>
      <c r="J284" s="240"/>
      <c r="K284" s="240"/>
      <c r="L284" s="245"/>
      <c r="M284" s="246"/>
      <c r="N284" s="247"/>
      <c r="O284" s="247"/>
      <c r="P284" s="247"/>
      <c r="Q284" s="247"/>
      <c r="R284" s="247"/>
      <c r="S284" s="247"/>
      <c r="T284" s="248"/>
      <c r="AT284" s="249" t="s">
        <v>278</v>
      </c>
      <c r="AU284" s="249" t="s">
        <v>161</v>
      </c>
      <c r="AV284" s="14" t="s">
        <v>276</v>
      </c>
      <c r="AW284" s="14" t="s">
        <v>40</v>
      </c>
      <c r="AX284" s="14" t="s">
        <v>85</v>
      </c>
      <c r="AY284" s="249" t="s">
        <v>270</v>
      </c>
    </row>
    <row r="285" spans="2:65" s="1" customFormat="1" ht="16.5" customHeight="1">
      <c r="B285" s="41"/>
      <c r="C285" s="205" t="s">
        <v>492</v>
      </c>
      <c r="D285" s="205" t="s">
        <v>272</v>
      </c>
      <c r="E285" s="206" t="s">
        <v>1190</v>
      </c>
      <c r="F285" s="207" t="s">
        <v>1191</v>
      </c>
      <c r="G285" s="208" t="s">
        <v>121</v>
      </c>
      <c r="H285" s="209">
        <v>92</v>
      </c>
      <c r="I285" s="210"/>
      <c r="J285" s="211">
        <f>ROUND(I285*H285,2)</f>
        <v>0</v>
      </c>
      <c r="K285" s="207" t="s">
        <v>76</v>
      </c>
      <c r="L285" s="61"/>
      <c r="M285" s="212" t="s">
        <v>76</v>
      </c>
      <c r="N285" s="213" t="s">
        <v>48</v>
      </c>
      <c r="O285" s="42"/>
      <c r="P285" s="214">
        <f>O285*H285</f>
        <v>0</v>
      </c>
      <c r="Q285" s="214">
        <v>0</v>
      </c>
      <c r="R285" s="214">
        <f>Q285*H285</f>
        <v>0</v>
      </c>
      <c r="S285" s="214">
        <v>0</v>
      </c>
      <c r="T285" s="215">
        <f>S285*H285</f>
        <v>0</v>
      </c>
      <c r="AR285" s="24" t="s">
        <v>581</v>
      </c>
      <c r="AT285" s="24" t="s">
        <v>272</v>
      </c>
      <c r="AU285" s="24" t="s">
        <v>161</v>
      </c>
      <c r="AY285" s="24" t="s">
        <v>270</v>
      </c>
      <c r="BE285" s="216">
        <f>IF(N285="základní",J285,0)</f>
        <v>0</v>
      </c>
      <c r="BF285" s="216">
        <f>IF(N285="snížená",J285,0)</f>
        <v>0</v>
      </c>
      <c r="BG285" s="216">
        <f>IF(N285="zákl. přenesená",J285,0)</f>
        <v>0</v>
      </c>
      <c r="BH285" s="216">
        <f>IF(N285="sníž. přenesená",J285,0)</f>
        <v>0</v>
      </c>
      <c r="BI285" s="216">
        <f>IF(N285="nulová",J285,0)</f>
        <v>0</v>
      </c>
      <c r="BJ285" s="24" t="s">
        <v>85</v>
      </c>
      <c r="BK285" s="216">
        <f>ROUND(I285*H285,2)</f>
        <v>0</v>
      </c>
      <c r="BL285" s="24" t="s">
        <v>581</v>
      </c>
      <c r="BM285" s="24" t="s">
        <v>1192</v>
      </c>
    </row>
    <row r="286" spans="2:51" s="12" customFormat="1" ht="13.5">
      <c r="B286" s="217"/>
      <c r="C286" s="218"/>
      <c r="D286" s="219" t="s">
        <v>278</v>
      </c>
      <c r="E286" s="220" t="s">
        <v>76</v>
      </c>
      <c r="F286" s="221" t="s">
        <v>673</v>
      </c>
      <c r="G286" s="218"/>
      <c r="H286" s="220" t="s">
        <v>76</v>
      </c>
      <c r="I286" s="222"/>
      <c r="J286" s="218"/>
      <c r="K286" s="218"/>
      <c r="L286" s="223"/>
      <c r="M286" s="224"/>
      <c r="N286" s="225"/>
      <c r="O286" s="225"/>
      <c r="P286" s="225"/>
      <c r="Q286" s="225"/>
      <c r="R286" s="225"/>
      <c r="S286" s="225"/>
      <c r="T286" s="226"/>
      <c r="AT286" s="227" t="s">
        <v>278</v>
      </c>
      <c r="AU286" s="227" t="s">
        <v>161</v>
      </c>
      <c r="AV286" s="12" t="s">
        <v>85</v>
      </c>
      <c r="AW286" s="12" t="s">
        <v>40</v>
      </c>
      <c r="AX286" s="12" t="s">
        <v>78</v>
      </c>
      <c r="AY286" s="227" t="s">
        <v>270</v>
      </c>
    </row>
    <row r="287" spans="2:51" s="13" customFormat="1" ht="13.5">
      <c r="B287" s="228"/>
      <c r="C287" s="229"/>
      <c r="D287" s="219" t="s">
        <v>278</v>
      </c>
      <c r="E287" s="230" t="s">
        <v>76</v>
      </c>
      <c r="F287" s="231" t="s">
        <v>720</v>
      </c>
      <c r="G287" s="229"/>
      <c r="H287" s="232">
        <v>92</v>
      </c>
      <c r="I287" s="233"/>
      <c r="J287" s="229"/>
      <c r="K287" s="229"/>
      <c r="L287" s="234"/>
      <c r="M287" s="235"/>
      <c r="N287" s="236"/>
      <c r="O287" s="236"/>
      <c r="P287" s="236"/>
      <c r="Q287" s="236"/>
      <c r="R287" s="236"/>
      <c r="S287" s="236"/>
      <c r="T287" s="237"/>
      <c r="AT287" s="238" t="s">
        <v>278</v>
      </c>
      <c r="AU287" s="238" t="s">
        <v>161</v>
      </c>
      <c r="AV287" s="13" t="s">
        <v>87</v>
      </c>
      <c r="AW287" s="13" t="s">
        <v>40</v>
      </c>
      <c r="AX287" s="13" t="s">
        <v>78</v>
      </c>
      <c r="AY287" s="238" t="s">
        <v>270</v>
      </c>
    </row>
    <row r="288" spans="2:51" s="14" customFormat="1" ht="13.5">
      <c r="B288" s="239"/>
      <c r="C288" s="240"/>
      <c r="D288" s="219" t="s">
        <v>278</v>
      </c>
      <c r="E288" s="241" t="s">
        <v>76</v>
      </c>
      <c r="F288" s="242" t="s">
        <v>281</v>
      </c>
      <c r="G288" s="240"/>
      <c r="H288" s="243">
        <v>92</v>
      </c>
      <c r="I288" s="244"/>
      <c r="J288" s="240"/>
      <c r="K288" s="240"/>
      <c r="L288" s="245"/>
      <c r="M288" s="246"/>
      <c r="N288" s="247"/>
      <c r="O288" s="247"/>
      <c r="P288" s="247"/>
      <c r="Q288" s="247"/>
      <c r="R288" s="247"/>
      <c r="S288" s="247"/>
      <c r="T288" s="248"/>
      <c r="AT288" s="249" t="s">
        <v>278</v>
      </c>
      <c r="AU288" s="249" t="s">
        <v>161</v>
      </c>
      <c r="AV288" s="14" t="s">
        <v>276</v>
      </c>
      <c r="AW288" s="14" t="s">
        <v>40</v>
      </c>
      <c r="AX288" s="14" t="s">
        <v>85</v>
      </c>
      <c r="AY288" s="249" t="s">
        <v>270</v>
      </c>
    </row>
    <row r="289" spans="2:65" s="1" customFormat="1" ht="51" customHeight="1">
      <c r="B289" s="41"/>
      <c r="C289" s="205" t="s">
        <v>496</v>
      </c>
      <c r="D289" s="205" t="s">
        <v>272</v>
      </c>
      <c r="E289" s="206" t="s">
        <v>1193</v>
      </c>
      <c r="F289" s="207" t="s">
        <v>1194</v>
      </c>
      <c r="G289" s="208" t="s">
        <v>121</v>
      </c>
      <c r="H289" s="209">
        <v>12</v>
      </c>
      <c r="I289" s="210"/>
      <c r="J289" s="211">
        <f>ROUND(I289*H289,2)</f>
        <v>0</v>
      </c>
      <c r="K289" s="207" t="s">
        <v>275</v>
      </c>
      <c r="L289" s="61"/>
      <c r="M289" s="212" t="s">
        <v>76</v>
      </c>
      <c r="N289" s="213" t="s">
        <v>48</v>
      </c>
      <c r="O289" s="42"/>
      <c r="P289" s="214">
        <f>O289*H289</f>
        <v>0</v>
      </c>
      <c r="Q289" s="214">
        <v>0</v>
      </c>
      <c r="R289" s="214">
        <f>Q289*H289</f>
        <v>0</v>
      </c>
      <c r="S289" s="214">
        <v>0</v>
      </c>
      <c r="T289" s="215">
        <f>S289*H289</f>
        <v>0</v>
      </c>
      <c r="AR289" s="24" t="s">
        <v>581</v>
      </c>
      <c r="AT289" s="24" t="s">
        <v>272</v>
      </c>
      <c r="AU289" s="24" t="s">
        <v>161</v>
      </c>
      <c r="AY289" s="24" t="s">
        <v>270</v>
      </c>
      <c r="BE289" s="216">
        <f>IF(N289="základní",J289,0)</f>
        <v>0</v>
      </c>
      <c r="BF289" s="216">
        <f>IF(N289="snížená",J289,0)</f>
        <v>0</v>
      </c>
      <c r="BG289" s="216">
        <f>IF(N289="zákl. přenesená",J289,0)</f>
        <v>0</v>
      </c>
      <c r="BH289" s="216">
        <f>IF(N289="sníž. přenesená",J289,0)</f>
        <v>0</v>
      </c>
      <c r="BI289" s="216">
        <f>IF(N289="nulová",J289,0)</f>
        <v>0</v>
      </c>
      <c r="BJ289" s="24" t="s">
        <v>85</v>
      </c>
      <c r="BK289" s="216">
        <f>ROUND(I289*H289,2)</f>
        <v>0</v>
      </c>
      <c r="BL289" s="24" t="s">
        <v>581</v>
      </c>
      <c r="BM289" s="24" t="s">
        <v>1195</v>
      </c>
    </row>
    <row r="290" spans="2:51" s="12" customFormat="1" ht="27">
      <c r="B290" s="217"/>
      <c r="C290" s="218"/>
      <c r="D290" s="219" t="s">
        <v>278</v>
      </c>
      <c r="E290" s="220" t="s">
        <v>76</v>
      </c>
      <c r="F290" s="221" t="s">
        <v>1196</v>
      </c>
      <c r="G290" s="218"/>
      <c r="H290" s="220" t="s">
        <v>76</v>
      </c>
      <c r="I290" s="222"/>
      <c r="J290" s="218"/>
      <c r="K290" s="218"/>
      <c r="L290" s="223"/>
      <c r="M290" s="224"/>
      <c r="N290" s="225"/>
      <c r="O290" s="225"/>
      <c r="P290" s="225"/>
      <c r="Q290" s="225"/>
      <c r="R290" s="225"/>
      <c r="S290" s="225"/>
      <c r="T290" s="226"/>
      <c r="AT290" s="227" t="s">
        <v>278</v>
      </c>
      <c r="AU290" s="227" t="s">
        <v>161</v>
      </c>
      <c r="AV290" s="12" t="s">
        <v>85</v>
      </c>
      <c r="AW290" s="12" t="s">
        <v>40</v>
      </c>
      <c r="AX290" s="12" t="s">
        <v>78</v>
      </c>
      <c r="AY290" s="227" t="s">
        <v>270</v>
      </c>
    </row>
    <row r="291" spans="2:51" s="13" customFormat="1" ht="13.5">
      <c r="B291" s="228"/>
      <c r="C291" s="229"/>
      <c r="D291" s="219" t="s">
        <v>278</v>
      </c>
      <c r="E291" s="230" t="s">
        <v>1009</v>
      </c>
      <c r="F291" s="231" t="s">
        <v>325</v>
      </c>
      <c r="G291" s="229"/>
      <c r="H291" s="232">
        <v>12</v>
      </c>
      <c r="I291" s="233"/>
      <c r="J291" s="229"/>
      <c r="K291" s="229"/>
      <c r="L291" s="234"/>
      <c r="M291" s="235"/>
      <c r="N291" s="236"/>
      <c r="O291" s="236"/>
      <c r="P291" s="236"/>
      <c r="Q291" s="236"/>
      <c r="R291" s="236"/>
      <c r="S291" s="236"/>
      <c r="T291" s="237"/>
      <c r="AT291" s="238" t="s">
        <v>278</v>
      </c>
      <c r="AU291" s="238" t="s">
        <v>161</v>
      </c>
      <c r="AV291" s="13" t="s">
        <v>87</v>
      </c>
      <c r="AW291" s="13" t="s">
        <v>40</v>
      </c>
      <c r="AX291" s="13" t="s">
        <v>78</v>
      </c>
      <c r="AY291" s="238" t="s">
        <v>270</v>
      </c>
    </row>
    <row r="292" spans="2:51" s="14" customFormat="1" ht="13.5">
      <c r="B292" s="239"/>
      <c r="C292" s="240"/>
      <c r="D292" s="219" t="s">
        <v>278</v>
      </c>
      <c r="E292" s="241" t="s">
        <v>76</v>
      </c>
      <c r="F292" s="242" t="s">
        <v>281</v>
      </c>
      <c r="G292" s="240"/>
      <c r="H292" s="243">
        <v>12</v>
      </c>
      <c r="I292" s="244"/>
      <c r="J292" s="240"/>
      <c r="K292" s="240"/>
      <c r="L292" s="245"/>
      <c r="M292" s="246"/>
      <c r="N292" s="247"/>
      <c r="O292" s="247"/>
      <c r="P292" s="247"/>
      <c r="Q292" s="247"/>
      <c r="R292" s="247"/>
      <c r="S292" s="247"/>
      <c r="T292" s="248"/>
      <c r="AT292" s="249" t="s">
        <v>278</v>
      </c>
      <c r="AU292" s="249" t="s">
        <v>161</v>
      </c>
      <c r="AV292" s="14" t="s">
        <v>276</v>
      </c>
      <c r="AW292" s="14" t="s">
        <v>40</v>
      </c>
      <c r="AX292" s="14" t="s">
        <v>85</v>
      </c>
      <c r="AY292" s="249" t="s">
        <v>270</v>
      </c>
    </row>
    <row r="293" spans="2:65" s="1" customFormat="1" ht="51" customHeight="1">
      <c r="B293" s="41"/>
      <c r="C293" s="205" t="s">
        <v>228</v>
      </c>
      <c r="D293" s="205" t="s">
        <v>272</v>
      </c>
      <c r="E293" s="206" t="s">
        <v>1197</v>
      </c>
      <c r="F293" s="207" t="s">
        <v>1198</v>
      </c>
      <c r="G293" s="208" t="s">
        <v>121</v>
      </c>
      <c r="H293" s="209">
        <v>80</v>
      </c>
      <c r="I293" s="210"/>
      <c r="J293" s="211">
        <f>ROUND(I293*H293,2)</f>
        <v>0</v>
      </c>
      <c r="K293" s="207" t="s">
        <v>275</v>
      </c>
      <c r="L293" s="61"/>
      <c r="M293" s="212" t="s">
        <v>76</v>
      </c>
      <c r="N293" s="213" t="s">
        <v>48</v>
      </c>
      <c r="O293" s="42"/>
      <c r="P293" s="214">
        <f>O293*H293</f>
        <v>0</v>
      </c>
      <c r="Q293" s="214">
        <v>0</v>
      </c>
      <c r="R293" s="214">
        <f>Q293*H293</f>
        <v>0</v>
      </c>
      <c r="S293" s="214">
        <v>0</v>
      </c>
      <c r="T293" s="215">
        <f>S293*H293</f>
        <v>0</v>
      </c>
      <c r="AR293" s="24" t="s">
        <v>581</v>
      </c>
      <c r="AT293" s="24" t="s">
        <v>272</v>
      </c>
      <c r="AU293" s="24" t="s">
        <v>161</v>
      </c>
      <c r="AY293" s="24" t="s">
        <v>270</v>
      </c>
      <c r="BE293" s="216">
        <f>IF(N293="základní",J293,0)</f>
        <v>0</v>
      </c>
      <c r="BF293" s="216">
        <f>IF(N293="snížená",J293,0)</f>
        <v>0</v>
      </c>
      <c r="BG293" s="216">
        <f>IF(N293="zákl. přenesená",J293,0)</f>
        <v>0</v>
      </c>
      <c r="BH293" s="216">
        <f>IF(N293="sníž. přenesená",J293,0)</f>
        <v>0</v>
      </c>
      <c r="BI293" s="216">
        <f>IF(N293="nulová",J293,0)</f>
        <v>0</v>
      </c>
      <c r="BJ293" s="24" t="s">
        <v>85</v>
      </c>
      <c r="BK293" s="216">
        <f>ROUND(I293*H293,2)</f>
        <v>0</v>
      </c>
      <c r="BL293" s="24" t="s">
        <v>581</v>
      </c>
      <c r="BM293" s="24" t="s">
        <v>1199</v>
      </c>
    </row>
    <row r="294" spans="2:51" s="12" customFormat="1" ht="27">
      <c r="B294" s="217"/>
      <c r="C294" s="218"/>
      <c r="D294" s="219" t="s">
        <v>278</v>
      </c>
      <c r="E294" s="220" t="s">
        <v>76</v>
      </c>
      <c r="F294" s="221" t="s">
        <v>1200</v>
      </c>
      <c r="G294" s="218"/>
      <c r="H294" s="220" t="s">
        <v>76</v>
      </c>
      <c r="I294" s="222"/>
      <c r="J294" s="218"/>
      <c r="K294" s="218"/>
      <c r="L294" s="223"/>
      <c r="M294" s="224"/>
      <c r="N294" s="225"/>
      <c r="O294" s="225"/>
      <c r="P294" s="225"/>
      <c r="Q294" s="225"/>
      <c r="R294" s="225"/>
      <c r="S294" s="225"/>
      <c r="T294" s="226"/>
      <c r="AT294" s="227" t="s">
        <v>278</v>
      </c>
      <c r="AU294" s="227" t="s">
        <v>161</v>
      </c>
      <c r="AV294" s="12" t="s">
        <v>85</v>
      </c>
      <c r="AW294" s="12" t="s">
        <v>40</v>
      </c>
      <c r="AX294" s="12" t="s">
        <v>78</v>
      </c>
      <c r="AY294" s="227" t="s">
        <v>270</v>
      </c>
    </row>
    <row r="295" spans="2:51" s="13" customFormat="1" ht="13.5">
      <c r="B295" s="228"/>
      <c r="C295" s="229"/>
      <c r="D295" s="219" t="s">
        <v>278</v>
      </c>
      <c r="E295" s="230" t="s">
        <v>1011</v>
      </c>
      <c r="F295" s="231" t="s">
        <v>669</v>
      </c>
      <c r="G295" s="229"/>
      <c r="H295" s="232">
        <v>80</v>
      </c>
      <c r="I295" s="233"/>
      <c r="J295" s="229"/>
      <c r="K295" s="229"/>
      <c r="L295" s="234"/>
      <c r="M295" s="235"/>
      <c r="N295" s="236"/>
      <c r="O295" s="236"/>
      <c r="P295" s="236"/>
      <c r="Q295" s="236"/>
      <c r="R295" s="236"/>
      <c r="S295" s="236"/>
      <c r="T295" s="237"/>
      <c r="AT295" s="238" t="s">
        <v>278</v>
      </c>
      <c r="AU295" s="238" t="s">
        <v>161</v>
      </c>
      <c r="AV295" s="13" t="s">
        <v>87</v>
      </c>
      <c r="AW295" s="13" t="s">
        <v>40</v>
      </c>
      <c r="AX295" s="13" t="s">
        <v>78</v>
      </c>
      <c r="AY295" s="238" t="s">
        <v>270</v>
      </c>
    </row>
    <row r="296" spans="2:51" s="14" customFormat="1" ht="13.5">
      <c r="B296" s="239"/>
      <c r="C296" s="240"/>
      <c r="D296" s="219" t="s">
        <v>278</v>
      </c>
      <c r="E296" s="241" t="s">
        <v>76</v>
      </c>
      <c r="F296" s="242" t="s">
        <v>281</v>
      </c>
      <c r="G296" s="240"/>
      <c r="H296" s="243">
        <v>80</v>
      </c>
      <c r="I296" s="244"/>
      <c r="J296" s="240"/>
      <c r="K296" s="240"/>
      <c r="L296" s="245"/>
      <c r="M296" s="246"/>
      <c r="N296" s="247"/>
      <c r="O296" s="247"/>
      <c r="P296" s="247"/>
      <c r="Q296" s="247"/>
      <c r="R296" s="247"/>
      <c r="S296" s="247"/>
      <c r="T296" s="248"/>
      <c r="AT296" s="249" t="s">
        <v>278</v>
      </c>
      <c r="AU296" s="249" t="s">
        <v>161</v>
      </c>
      <c r="AV296" s="14" t="s">
        <v>276</v>
      </c>
      <c r="AW296" s="14" t="s">
        <v>40</v>
      </c>
      <c r="AX296" s="14" t="s">
        <v>85</v>
      </c>
      <c r="AY296" s="249" t="s">
        <v>270</v>
      </c>
    </row>
    <row r="297" spans="2:65" s="1" customFormat="1" ht="16.5" customHeight="1">
      <c r="B297" s="41"/>
      <c r="C297" s="205" t="s">
        <v>503</v>
      </c>
      <c r="D297" s="205" t="s">
        <v>272</v>
      </c>
      <c r="E297" s="206" t="s">
        <v>1201</v>
      </c>
      <c r="F297" s="207" t="s">
        <v>1202</v>
      </c>
      <c r="G297" s="208" t="s">
        <v>164</v>
      </c>
      <c r="H297" s="209">
        <v>0.72</v>
      </c>
      <c r="I297" s="210"/>
      <c r="J297" s="211">
        <f>ROUND(I297*H297,2)</f>
        <v>0</v>
      </c>
      <c r="K297" s="207" t="s">
        <v>275</v>
      </c>
      <c r="L297" s="61"/>
      <c r="M297" s="212" t="s">
        <v>76</v>
      </c>
      <c r="N297" s="213" t="s">
        <v>48</v>
      </c>
      <c r="O297" s="42"/>
      <c r="P297" s="214">
        <f>O297*H297</f>
        <v>0</v>
      </c>
      <c r="Q297" s="214">
        <v>2.25634</v>
      </c>
      <c r="R297" s="214">
        <f>Q297*H297</f>
        <v>1.6245647999999997</v>
      </c>
      <c r="S297" s="214">
        <v>0</v>
      </c>
      <c r="T297" s="215">
        <f>S297*H297</f>
        <v>0</v>
      </c>
      <c r="AR297" s="24" t="s">
        <v>581</v>
      </c>
      <c r="AT297" s="24" t="s">
        <v>272</v>
      </c>
      <c r="AU297" s="24" t="s">
        <v>161</v>
      </c>
      <c r="AY297" s="24" t="s">
        <v>270</v>
      </c>
      <c r="BE297" s="216">
        <f>IF(N297="základní",J297,0)</f>
        <v>0</v>
      </c>
      <c r="BF297" s="216">
        <f>IF(N297="snížená",J297,0)</f>
        <v>0</v>
      </c>
      <c r="BG297" s="216">
        <f>IF(N297="zákl. přenesená",J297,0)</f>
        <v>0</v>
      </c>
      <c r="BH297" s="216">
        <f>IF(N297="sníž. přenesená",J297,0)</f>
        <v>0</v>
      </c>
      <c r="BI297" s="216">
        <f>IF(N297="nulová",J297,0)</f>
        <v>0</v>
      </c>
      <c r="BJ297" s="24" t="s">
        <v>85</v>
      </c>
      <c r="BK297" s="216">
        <f>ROUND(I297*H297,2)</f>
        <v>0</v>
      </c>
      <c r="BL297" s="24" t="s">
        <v>581</v>
      </c>
      <c r="BM297" s="24" t="s">
        <v>1203</v>
      </c>
    </row>
    <row r="298" spans="2:51" s="12" customFormat="1" ht="27">
      <c r="B298" s="217"/>
      <c r="C298" s="218"/>
      <c r="D298" s="219" t="s">
        <v>278</v>
      </c>
      <c r="E298" s="220" t="s">
        <v>76</v>
      </c>
      <c r="F298" s="221" t="s">
        <v>1204</v>
      </c>
      <c r="G298" s="218"/>
      <c r="H298" s="220" t="s">
        <v>76</v>
      </c>
      <c r="I298" s="222"/>
      <c r="J298" s="218"/>
      <c r="K298" s="218"/>
      <c r="L298" s="223"/>
      <c r="M298" s="224"/>
      <c r="N298" s="225"/>
      <c r="O298" s="225"/>
      <c r="P298" s="225"/>
      <c r="Q298" s="225"/>
      <c r="R298" s="225"/>
      <c r="S298" s="225"/>
      <c r="T298" s="226"/>
      <c r="AT298" s="227" t="s">
        <v>278</v>
      </c>
      <c r="AU298" s="227" t="s">
        <v>161</v>
      </c>
      <c r="AV298" s="12" t="s">
        <v>85</v>
      </c>
      <c r="AW298" s="12" t="s">
        <v>40</v>
      </c>
      <c r="AX298" s="12" t="s">
        <v>78</v>
      </c>
      <c r="AY298" s="227" t="s">
        <v>270</v>
      </c>
    </row>
    <row r="299" spans="2:51" s="13" customFormat="1" ht="13.5">
      <c r="B299" s="228"/>
      <c r="C299" s="229"/>
      <c r="D299" s="219" t="s">
        <v>278</v>
      </c>
      <c r="E299" s="230" t="s">
        <v>76</v>
      </c>
      <c r="F299" s="231" t="s">
        <v>1205</v>
      </c>
      <c r="G299" s="229"/>
      <c r="H299" s="232">
        <v>0.72</v>
      </c>
      <c r="I299" s="233"/>
      <c r="J299" s="229"/>
      <c r="K299" s="229"/>
      <c r="L299" s="234"/>
      <c r="M299" s="235"/>
      <c r="N299" s="236"/>
      <c r="O299" s="236"/>
      <c r="P299" s="236"/>
      <c r="Q299" s="236"/>
      <c r="R299" s="236"/>
      <c r="S299" s="236"/>
      <c r="T299" s="237"/>
      <c r="AT299" s="238" t="s">
        <v>278</v>
      </c>
      <c r="AU299" s="238" t="s">
        <v>161</v>
      </c>
      <c r="AV299" s="13" t="s">
        <v>87</v>
      </c>
      <c r="AW299" s="13" t="s">
        <v>40</v>
      </c>
      <c r="AX299" s="13" t="s">
        <v>78</v>
      </c>
      <c r="AY299" s="238" t="s">
        <v>270</v>
      </c>
    </row>
    <row r="300" spans="2:51" s="14" customFormat="1" ht="13.5">
      <c r="B300" s="239"/>
      <c r="C300" s="240"/>
      <c r="D300" s="219" t="s">
        <v>278</v>
      </c>
      <c r="E300" s="241" t="s">
        <v>76</v>
      </c>
      <c r="F300" s="242" t="s">
        <v>281</v>
      </c>
      <c r="G300" s="240"/>
      <c r="H300" s="243">
        <v>0.72</v>
      </c>
      <c r="I300" s="244"/>
      <c r="J300" s="240"/>
      <c r="K300" s="240"/>
      <c r="L300" s="245"/>
      <c r="M300" s="246"/>
      <c r="N300" s="247"/>
      <c r="O300" s="247"/>
      <c r="P300" s="247"/>
      <c r="Q300" s="247"/>
      <c r="R300" s="247"/>
      <c r="S300" s="247"/>
      <c r="T300" s="248"/>
      <c r="AT300" s="249" t="s">
        <v>278</v>
      </c>
      <c r="AU300" s="249" t="s">
        <v>161</v>
      </c>
      <c r="AV300" s="14" t="s">
        <v>276</v>
      </c>
      <c r="AW300" s="14" t="s">
        <v>40</v>
      </c>
      <c r="AX300" s="14" t="s">
        <v>85</v>
      </c>
      <c r="AY300" s="249" t="s">
        <v>270</v>
      </c>
    </row>
    <row r="301" spans="2:65" s="1" customFormat="1" ht="25.5" customHeight="1">
      <c r="B301" s="41"/>
      <c r="C301" s="205" t="s">
        <v>508</v>
      </c>
      <c r="D301" s="205" t="s">
        <v>272</v>
      </c>
      <c r="E301" s="206" t="s">
        <v>1206</v>
      </c>
      <c r="F301" s="207" t="s">
        <v>1207</v>
      </c>
      <c r="G301" s="208" t="s">
        <v>121</v>
      </c>
      <c r="H301" s="209">
        <v>52</v>
      </c>
      <c r="I301" s="210"/>
      <c r="J301" s="211">
        <f>ROUND(I301*H301,2)</f>
        <v>0</v>
      </c>
      <c r="K301" s="207" t="s">
        <v>275</v>
      </c>
      <c r="L301" s="61"/>
      <c r="M301" s="212" t="s">
        <v>76</v>
      </c>
      <c r="N301" s="213" t="s">
        <v>48</v>
      </c>
      <c r="O301" s="42"/>
      <c r="P301" s="214">
        <f>O301*H301</f>
        <v>0</v>
      </c>
      <c r="Q301" s="214">
        <v>0.15614</v>
      </c>
      <c r="R301" s="214">
        <f>Q301*H301</f>
        <v>8.11928</v>
      </c>
      <c r="S301" s="214">
        <v>0</v>
      </c>
      <c r="T301" s="215">
        <f>S301*H301</f>
        <v>0</v>
      </c>
      <c r="AR301" s="24" t="s">
        <v>581</v>
      </c>
      <c r="AT301" s="24" t="s">
        <v>272</v>
      </c>
      <c r="AU301" s="24" t="s">
        <v>161</v>
      </c>
      <c r="AY301" s="24" t="s">
        <v>270</v>
      </c>
      <c r="BE301" s="216">
        <f>IF(N301="základní",J301,0)</f>
        <v>0</v>
      </c>
      <c r="BF301" s="216">
        <f>IF(N301="snížená",J301,0)</f>
        <v>0</v>
      </c>
      <c r="BG301" s="216">
        <f>IF(N301="zákl. přenesená",J301,0)</f>
        <v>0</v>
      </c>
      <c r="BH301" s="216">
        <f>IF(N301="sníž. přenesená",J301,0)</f>
        <v>0</v>
      </c>
      <c r="BI301" s="216">
        <f>IF(N301="nulová",J301,0)</f>
        <v>0</v>
      </c>
      <c r="BJ301" s="24" t="s">
        <v>85</v>
      </c>
      <c r="BK301" s="216">
        <f>ROUND(I301*H301,2)</f>
        <v>0</v>
      </c>
      <c r="BL301" s="24" t="s">
        <v>581</v>
      </c>
      <c r="BM301" s="24" t="s">
        <v>1208</v>
      </c>
    </row>
    <row r="302" spans="2:51" s="12" customFormat="1" ht="13.5">
      <c r="B302" s="217"/>
      <c r="C302" s="218"/>
      <c r="D302" s="219" t="s">
        <v>278</v>
      </c>
      <c r="E302" s="220" t="s">
        <v>76</v>
      </c>
      <c r="F302" s="221" t="s">
        <v>1209</v>
      </c>
      <c r="G302" s="218"/>
      <c r="H302" s="220" t="s">
        <v>76</v>
      </c>
      <c r="I302" s="222"/>
      <c r="J302" s="218"/>
      <c r="K302" s="218"/>
      <c r="L302" s="223"/>
      <c r="M302" s="224"/>
      <c r="N302" s="225"/>
      <c r="O302" s="225"/>
      <c r="P302" s="225"/>
      <c r="Q302" s="225"/>
      <c r="R302" s="225"/>
      <c r="S302" s="225"/>
      <c r="T302" s="226"/>
      <c r="AT302" s="227" t="s">
        <v>278</v>
      </c>
      <c r="AU302" s="227" t="s">
        <v>161</v>
      </c>
      <c r="AV302" s="12" t="s">
        <v>85</v>
      </c>
      <c r="AW302" s="12" t="s">
        <v>40</v>
      </c>
      <c r="AX302" s="12" t="s">
        <v>78</v>
      </c>
      <c r="AY302" s="227" t="s">
        <v>270</v>
      </c>
    </row>
    <row r="303" spans="2:51" s="13" customFormat="1" ht="13.5">
      <c r="B303" s="228"/>
      <c r="C303" s="229"/>
      <c r="D303" s="219" t="s">
        <v>278</v>
      </c>
      <c r="E303" s="230" t="s">
        <v>76</v>
      </c>
      <c r="F303" s="231" t="s">
        <v>512</v>
      </c>
      <c r="G303" s="229"/>
      <c r="H303" s="232">
        <v>52</v>
      </c>
      <c r="I303" s="233"/>
      <c r="J303" s="229"/>
      <c r="K303" s="229"/>
      <c r="L303" s="234"/>
      <c r="M303" s="235"/>
      <c r="N303" s="236"/>
      <c r="O303" s="236"/>
      <c r="P303" s="236"/>
      <c r="Q303" s="236"/>
      <c r="R303" s="236"/>
      <c r="S303" s="236"/>
      <c r="T303" s="237"/>
      <c r="AT303" s="238" t="s">
        <v>278</v>
      </c>
      <c r="AU303" s="238" t="s">
        <v>161</v>
      </c>
      <c r="AV303" s="13" t="s">
        <v>87</v>
      </c>
      <c r="AW303" s="13" t="s">
        <v>40</v>
      </c>
      <c r="AX303" s="13" t="s">
        <v>78</v>
      </c>
      <c r="AY303" s="238" t="s">
        <v>270</v>
      </c>
    </row>
    <row r="304" spans="2:51" s="14" customFormat="1" ht="13.5">
      <c r="B304" s="239"/>
      <c r="C304" s="240"/>
      <c r="D304" s="219" t="s">
        <v>278</v>
      </c>
      <c r="E304" s="241" t="s">
        <v>76</v>
      </c>
      <c r="F304" s="242" t="s">
        <v>281</v>
      </c>
      <c r="G304" s="240"/>
      <c r="H304" s="243">
        <v>52</v>
      </c>
      <c r="I304" s="244"/>
      <c r="J304" s="240"/>
      <c r="K304" s="240"/>
      <c r="L304" s="245"/>
      <c r="M304" s="246"/>
      <c r="N304" s="247"/>
      <c r="O304" s="247"/>
      <c r="P304" s="247"/>
      <c r="Q304" s="247"/>
      <c r="R304" s="247"/>
      <c r="S304" s="247"/>
      <c r="T304" s="248"/>
      <c r="AT304" s="249" t="s">
        <v>278</v>
      </c>
      <c r="AU304" s="249" t="s">
        <v>161</v>
      </c>
      <c r="AV304" s="14" t="s">
        <v>276</v>
      </c>
      <c r="AW304" s="14" t="s">
        <v>40</v>
      </c>
      <c r="AX304" s="14" t="s">
        <v>85</v>
      </c>
      <c r="AY304" s="249" t="s">
        <v>270</v>
      </c>
    </row>
    <row r="305" spans="2:65" s="1" customFormat="1" ht="16.5" customHeight="1">
      <c r="B305" s="41"/>
      <c r="C305" s="250" t="s">
        <v>512</v>
      </c>
      <c r="D305" s="250" t="s">
        <v>338</v>
      </c>
      <c r="E305" s="251" t="s">
        <v>1210</v>
      </c>
      <c r="F305" s="252" t="s">
        <v>1211</v>
      </c>
      <c r="G305" s="253" t="s">
        <v>121</v>
      </c>
      <c r="H305" s="254">
        <v>66.76</v>
      </c>
      <c r="I305" s="255"/>
      <c r="J305" s="256">
        <f>ROUND(I305*H305,2)</f>
        <v>0</v>
      </c>
      <c r="K305" s="252" t="s">
        <v>76</v>
      </c>
      <c r="L305" s="257"/>
      <c r="M305" s="258" t="s">
        <v>76</v>
      </c>
      <c r="N305" s="259" t="s">
        <v>48</v>
      </c>
      <c r="O305" s="42"/>
      <c r="P305" s="214">
        <f>O305*H305</f>
        <v>0</v>
      </c>
      <c r="Q305" s="214">
        <v>0</v>
      </c>
      <c r="R305" s="214">
        <f>Q305*H305</f>
        <v>0</v>
      </c>
      <c r="S305" s="214">
        <v>0</v>
      </c>
      <c r="T305" s="215">
        <f>S305*H305</f>
        <v>0</v>
      </c>
      <c r="AR305" s="24" t="s">
        <v>893</v>
      </c>
      <c r="AT305" s="24" t="s">
        <v>338</v>
      </c>
      <c r="AU305" s="24" t="s">
        <v>161</v>
      </c>
      <c r="AY305" s="24" t="s">
        <v>270</v>
      </c>
      <c r="BE305" s="216">
        <f>IF(N305="základní",J305,0)</f>
        <v>0</v>
      </c>
      <c r="BF305" s="216">
        <f>IF(N305="snížená",J305,0)</f>
        <v>0</v>
      </c>
      <c r="BG305" s="216">
        <f>IF(N305="zákl. přenesená",J305,0)</f>
        <v>0</v>
      </c>
      <c r="BH305" s="216">
        <f>IF(N305="sníž. přenesená",J305,0)</f>
        <v>0</v>
      </c>
      <c r="BI305" s="216">
        <f>IF(N305="nulová",J305,0)</f>
        <v>0</v>
      </c>
      <c r="BJ305" s="24" t="s">
        <v>85</v>
      </c>
      <c r="BK305" s="216">
        <f>ROUND(I305*H305,2)</f>
        <v>0</v>
      </c>
      <c r="BL305" s="24" t="s">
        <v>893</v>
      </c>
      <c r="BM305" s="24" t="s">
        <v>1212</v>
      </c>
    </row>
    <row r="306" spans="2:51" s="12" customFormat="1" ht="13.5">
      <c r="B306" s="217"/>
      <c r="C306" s="218"/>
      <c r="D306" s="219" t="s">
        <v>278</v>
      </c>
      <c r="E306" s="220" t="s">
        <v>76</v>
      </c>
      <c r="F306" s="221" t="s">
        <v>1213</v>
      </c>
      <c r="G306" s="218"/>
      <c r="H306" s="220" t="s">
        <v>76</v>
      </c>
      <c r="I306" s="222"/>
      <c r="J306" s="218"/>
      <c r="K306" s="218"/>
      <c r="L306" s="223"/>
      <c r="M306" s="224"/>
      <c r="N306" s="225"/>
      <c r="O306" s="225"/>
      <c r="P306" s="225"/>
      <c r="Q306" s="225"/>
      <c r="R306" s="225"/>
      <c r="S306" s="225"/>
      <c r="T306" s="226"/>
      <c r="AT306" s="227" t="s">
        <v>278</v>
      </c>
      <c r="AU306" s="227" t="s">
        <v>161</v>
      </c>
      <c r="AV306" s="12" t="s">
        <v>85</v>
      </c>
      <c r="AW306" s="12" t="s">
        <v>40</v>
      </c>
      <c r="AX306" s="12" t="s">
        <v>78</v>
      </c>
      <c r="AY306" s="227" t="s">
        <v>270</v>
      </c>
    </row>
    <row r="307" spans="2:51" s="13" customFormat="1" ht="13.5">
      <c r="B307" s="228"/>
      <c r="C307" s="229"/>
      <c r="D307" s="219" t="s">
        <v>278</v>
      </c>
      <c r="E307" s="230" t="s">
        <v>76</v>
      </c>
      <c r="F307" s="231" t="s">
        <v>1214</v>
      </c>
      <c r="G307" s="229"/>
      <c r="H307" s="232">
        <v>12.36</v>
      </c>
      <c r="I307" s="233"/>
      <c r="J307" s="229"/>
      <c r="K307" s="229"/>
      <c r="L307" s="234"/>
      <c r="M307" s="235"/>
      <c r="N307" s="236"/>
      <c r="O307" s="236"/>
      <c r="P307" s="236"/>
      <c r="Q307" s="236"/>
      <c r="R307" s="236"/>
      <c r="S307" s="236"/>
      <c r="T307" s="237"/>
      <c r="AT307" s="238" t="s">
        <v>278</v>
      </c>
      <c r="AU307" s="238" t="s">
        <v>161</v>
      </c>
      <c r="AV307" s="13" t="s">
        <v>87</v>
      </c>
      <c r="AW307" s="13" t="s">
        <v>40</v>
      </c>
      <c r="AX307" s="13" t="s">
        <v>78</v>
      </c>
      <c r="AY307" s="238" t="s">
        <v>270</v>
      </c>
    </row>
    <row r="308" spans="2:51" s="13" customFormat="1" ht="13.5">
      <c r="B308" s="228"/>
      <c r="C308" s="229"/>
      <c r="D308" s="219" t="s">
        <v>278</v>
      </c>
      <c r="E308" s="230" t="s">
        <v>76</v>
      </c>
      <c r="F308" s="231" t="s">
        <v>1215</v>
      </c>
      <c r="G308" s="229"/>
      <c r="H308" s="232">
        <v>54.4</v>
      </c>
      <c r="I308" s="233"/>
      <c r="J308" s="229"/>
      <c r="K308" s="229"/>
      <c r="L308" s="234"/>
      <c r="M308" s="235"/>
      <c r="N308" s="236"/>
      <c r="O308" s="236"/>
      <c r="P308" s="236"/>
      <c r="Q308" s="236"/>
      <c r="R308" s="236"/>
      <c r="S308" s="236"/>
      <c r="T308" s="237"/>
      <c r="AT308" s="238" t="s">
        <v>278</v>
      </c>
      <c r="AU308" s="238" t="s">
        <v>161</v>
      </c>
      <c r="AV308" s="13" t="s">
        <v>87</v>
      </c>
      <c r="AW308" s="13" t="s">
        <v>40</v>
      </c>
      <c r="AX308" s="13" t="s">
        <v>78</v>
      </c>
      <c r="AY308" s="238" t="s">
        <v>270</v>
      </c>
    </row>
    <row r="309" spans="2:51" s="14" customFormat="1" ht="13.5">
      <c r="B309" s="239"/>
      <c r="C309" s="240"/>
      <c r="D309" s="219" t="s">
        <v>278</v>
      </c>
      <c r="E309" s="241" t="s">
        <v>76</v>
      </c>
      <c r="F309" s="242" t="s">
        <v>281</v>
      </c>
      <c r="G309" s="240"/>
      <c r="H309" s="243">
        <v>66.76</v>
      </c>
      <c r="I309" s="244"/>
      <c r="J309" s="240"/>
      <c r="K309" s="240"/>
      <c r="L309" s="245"/>
      <c r="M309" s="246"/>
      <c r="N309" s="247"/>
      <c r="O309" s="247"/>
      <c r="P309" s="247"/>
      <c r="Q309" s="247"/>
      <c r="R309" s="247"/>
      <c r="S309" s="247"/>
      <c r="T309" s="248"/>
      <c r="AT309" s="249" t="s">
        <v>278</v>
      </c>
      <c r="AU309" s="249" t="s">
        <v>161</v>
      </c>
      <c r="AV309" s="14" t="s">
        <v>276</v>
      </c>
      <c r="AW309" s="14" t="s">
        <v>40</v>
      </c>
      <c r="AX309" s="14" t="s">
        <v>85</v>
      </c>
      <c r="AY309" s="249" t="s">
        <v>270</v>
      </c>
    </row>
    <row r="310" spans="2:65" s="1" customFormat="1" ht="25.5" customHeight="1">
      <c r="B310" s="41"/>
      <c r="C310" s="205" t="s">
        <v>517</v>
      </c>
      <c r="D310" s="205" t="s">
        <v>272</v>
      </c>
      <c r="E310" s="206" t="s">
        <v>1216</v>
      </c>
      <c r="F310" s="207" t="s">
        <v>1217</v>
      </c>
      <c r="G310" s="208" t="s">
        <v>121</v>
      </c>
      <c r="H310" s="209">
        <v>12</v>
      </c>
      <c r="I310" s="210"/>
      <c r="J310" s="211">
        <f>ROUND(I310*H310,2)</f>
        <v>0</v>
      </c>
      <c r="K310" s="207" t="s">
        <v>275</v>
      </c>
      <c r="L310" s="61"/>
      <c r="M310" s="212" t="s">
        <v>76</v>
      </c>
      <c r="N310" s="213" t="s">
        <v>48</v>
      </c>
      <c r="O310" s="42"/>
      <c r="P310" s="214">
        <f>O310*H310</f>
        <v>0</v>
      </c>
      <c r="Q310" s="214">
        <v>0</v>
      </c>
      <c r="R310" s="214">
        <f>Q310*H310</f>
        <v>0</v>
      </c>
      <c r="S310" s="214">
        <v>0</v>
      </c>
      <c r="T310" s="215">
        <f>S310*H310</f>
        <v>0</v>
      </c>
      <c r="AR310" s="24" t="s">
        <v>581</v>
      </c>
      <c r="AT310" s="24" t="s">
        <v>272</v>
      </c>
      <c r="AU310" s="24" t="s">
        <v>161</v>
      </c>
      <c r="AY310" s="24" t="s">
        <v>270</v>
      </c>
      <c r="BE310" s="216">
        <f>IF(N310="základní",J310,0)</f>
        <v>0</v>
      </c>
      <c r="BF310" s="216">
        <f>IF(N310="snížená",J310,0)</f>
        <v>0</v>
      </c>
      <c r="BG310" s="216">
        <f>IF(N310="zákl. přenesená",J310,0)</f>
        <v>0</v>
      </c>
      <c r="BH310" s="216">
        <f>IF(N310="sníž. přenesená",J310,0)</f>
        <v>0</v>
      </c>
      <c r="BI310" s="216">
        <f>IF(N310="nulová",J310,0)</f>
        <v>0</v>
      </c>
      <c r="BJ310" s="24" t="s">
        <v>85</v>
      </c>
      <c r="BK310" s="216">
        <f>ROUND(I310*H310,2)</f>
        <v>0</v>
      </c>
      <c r="BL310" s="24" t="s">
        <v>581</v>
      </c>
      <c r="BM310" s="24" t="s">
        <v>1218</v>
      </c>
    </row>
    <row r="311" spans="2:51" s="12" customFormat="1" ht="13.5">
      <c r="B311" s="217"/>
      <c r="C311" s="218"/>
      <c r="D311" s="219" t="s">
        <v>278</v>
      </c>
      <c r="E311" s="220" t="s">
        <v>76</v>
      </c>
      <c r="F311" s="221" t="s">
        <v>1219</v>
      </c>
      <c r="G311" s="218"/>
      <c r="H311" s="220" t="s">
        <v>76</v>
      </c>
      <c r="I311" s="222"/>
      <c r="J311" s="218"/>
      <c r="K311" s="218"/>
      <c r="L311" s="223"/>
      <c r="M311" s="224"/>
      <c r="N311" s="225"/>
      <c r="O311" s="225"/>
      <c r="P311" s="225"/>
      <c r="Q311" s="225"/>
      <c r="R311" s="225"/>
      <c r="S311" s="225"/>
      <c r="T311" s="226"/>
      <c r="AT311" s="227" t="s">
        <v>278</v>
      </c>
      <c r="AU311" s="227" t="s">
        <v>161</v>
      </c>
      <c r="AV311" s="12" t="s">
        <v>85</v>
      </c>
      <c r="AW311" s="12" t="s">
        <v>40</v>
      </c>
      <c r="AX311" s="12" t="s">
        <v>78</v>
      </c>
      <c r="AY311" s="227" t="s">
        <v>270</v>
      </c>
    </row>
    <row r="312" spans="2:51" s="13" customFormat="1" ht="13.5">
      <c r="B312" s="228"/>
      <c r="C312" s="229"/>
      <c r="D312" s="219" t="s">
        <v>278</v>
      </c>
      <c r="E312" s="230" t="s">
        <v>76</v>
      </c>
      <c r="F312" s="231" t="s">
        <v>1009</v>
      </c>
      <c r="G312" s="229"/>
      <c r="H312" s="232">
        <v>12</v>
      </c>
      <c r="I312" s="233"/>
      <c r="J312" s="229"/>
      <c r="K312" s="229"/>
      <c r="L312" s="234"/>
      <c r="M312" s="235"/>
      <c r="N312" s="236"/>
      <c r="O312" s="236"/>
      <c r="P312" s="236"/>
      <c r="Q312" s="236"/>
      <c r="R312" s="236"/>
      <c r="S312" s="236"/>
      <c r="T312" s="237"/>
      <c r="AT312" s="238" t="s">
        <v>278</v>
      </c>
      <c r="AU312" s="238" t="s">
        <v>161</v>
      </c>
      <c r="AV312" s="13" t="s">
        <v>87</v>
      </c>
      <c r="AW312" s="13" t="s">
        <v>40</v>
      </c>
      <c r="AX312" s="13" t="s">
        <v>78</v>
      </c>
      <c r="AY312" s="238" t="s">
        <v>270</v>
      </c>
    </row>
    <row r="313" spans="2:51" s="14" customFormat="1" ht="13.5">
      <c r="B313" s="239"/>
      <c r="C313" s="240"/>
      <c r="D313" s="219" t="s">
        <v>278</v>
      </c>
      <c r="E313" s="241" t="s">
        <v>76</v>
      </c>
      <c r="F313" s="242" t="s">
        <v>281</v>
      </c>
      <c r="G313" s="240"/>
      <c r="H313" s="243">
        <v>12</v>
      </c>
      <c r="I313" s="244"/>
      <c r="J313" s="240"/>
      <c r="K313" s="240"/>
      <c r="L313" s="245"/>
      <c r="M313" s="246"/>
      <c r="N313" s="247"/>
      <c r="O313" s="247"/>
      <c r="P313" s="247"/>
      <c r="Q313" s="247"/>
      <c r="R313" s="247"/>
      <c r="S313" s="247"/>
      <c r="T313" s="248"/>
      <c r="AT313" s="249" t="s">
        <v>278</v>
      </c>
      <c r="AU313" s="249" t="s">
        <v>161</v>
      </c>
      <c r="AV313" s="14" t="s">
        <v>276</v>
      </c>
      <c r="AW313" s="14" t="s">
        <v>40</v>
      </c>
      <c r="AX313" s="14" t="s">
        <v>85</v>
      </c>
      <c r="AY313" s="249" t="s">
        <v>270</v>
      </c>
    </row>
    <row r="314" spans="2:65" s="1" customFormat="1" ht="25.5" customHeight="1">
      <c r="B314" s="41"/>
      <c r="C314" s="205" t="s">
        <v>523</v>
      </c>
      <c r="D314" s="205" t="s">
        <v>272</v>
      </c>
      <c r="E314" s="206" t="s">
        <v>1220</v>
      </c>
      <c r="F314" s="207" t="s">
        <v>1221</v>
      </c>
      <c r="G314" s="208" t="s">
        <v>121</v>
      </c>
      <c r="H314" s="209">
        <v>80</v>
      </c>
      <c r="I314" s="210"/>
      <c r="J314" s="211">
        <f>ROUND(I314*H314,2)</f>
        <v>0</v>
      </c>
      <c r="K314" s="207" t="s">
        <v>275</v>
      </c>
      <c r="L314" s="61"/>
      <c r="M314" s="212" t="s">
        <v>76</v>
      </c>
      <c r="N314" s="213" t="s">
        <v>48</v>
      </c>
      <c r="O314" s="42"/>
      <c r="P314" s="214">
        <f>O314*H314</f>
        <v>0</v>
      </c>
      <c r="Q314" s="214">
        <v>0</v>
      </c>
      <c r="R314" s="214">
        <f>Q314*H314</f>
        <v>0</v>
      </c>
      <c r="S314" s="214">
        <v>0</v>
      </c>
      <c r="T314" s="215">
        <f>S314*H314</f>
        <v>0</v>
      </c>
      <c r="AR314" s="24" t="s">
        <v>581</v>
      </c>
      <c r="AT314" s="24" t="s">
        <v>272</v>
      </c>
      <c r="AU314" s="24" t="s">
        <v>161</v>
      </c>
      <c r="AY314" s="24" t="s">
        <v>270</v>
      </c>
      <c r="BE314" s="216">
        <f>IF(N314="základní",J314,0)</f>
        <v>0</v>
      </c>
      <c r="BF314" s="216">
        <f>IF(N314="snížená",J314,0)</f>
        <v>0</v>
      </c>
      <c r="BG314" s="216">
        <f>IF(N314="zákl. přenesená",J314,0)</f>
        <v>0</v>
      </c>
      <c r="BH314" s="216">
        <f>IF(N314="sníž. přenesená",J314,0)</f>
        <v>0</v>
      </c>
      <c r="BI314" s="216">
        <f>IF(N314="nulová",J314,0)</f>
        <v>0</v>
      </c>
      <c r="BJ314" s="24" t="s">
        <v>85</v>
      </c>
      <c r="BK314" s="216">
        <f>ROUND(I314*H314,2)</f>
        <v>0</v>
      </c>
      <c r="BL314" s="24" t="s">
        <v>581</v>
      </c>
      <c r="BM314" s="24" t="s">
        <v>1222</v>
      </c>
    </row>
    <row r="315" spans="2:51" s="12" customFormat="1" ht="13.5">
      <c r="B315" s="217"/>
      <c r="C315" s="218"/>
      <c r="D315" s="219" t="s">
        <v>278</v>
      </c>
      <c r="E315" s="220" t="s">
        <v>76</v>
      </c>
      <c r="F315" s="221" t="s">
        <v>1223</v>
      </c>
      <c r="G315" s="218"/>
      <c r="H315" s="220" t="s">
        <v>76</v>
      </c>
      <c r="I315" s="222"/>
      <c r="J315" s="218"/>
      <c r="K315" s="218"/>
      <c r="L315" s="223"/>
      <c r="M315" s="224"/>
      <c r="N315" s="225"/>
      <c r="O315" s="225"/>
      <c r="P315" s="225"/>
      <c r="Q315" s="225"/>
      <c r="R315" s="225"/>
      <c r="S315" s="225"/>
      <c r="T315" s="226"/>
      <c r="AT315" s="227" t="s">
        <v>278</v>
      </c>
      <c r="AU315" s="227" t="s">
        <v>161</v>
      </c>
      <c r="AV315" s="12" t="s">
        <v>85</v>
      </c>
      <c r="AW315" s="12" t="s">
        <v>40</v>
      </c>
      <c r="AX315" s="12" t="s">
        <v>78</v>
      </c>
      <c r="AY315" s="227" t="s">
        <v>270</v>
      </c>
    </row>
    <row r="316" spans="2:51" s="13" customFormat="1" ht="13.5">
      <c r="B316" s="228"/>
      <c r="C316" s="229"/>
      <c r="D316" s="219" t="s">
        <v>278</v>
      </c>
      <c r="E316" s="230" t="s">
        <v>76</v>
      </c>
      <c r="F316" s="231" t="s">
        <v>1011</v>
      </c>
      <c r="G316" s="229"/>
      <c r="H316" s="232">
        <v>80</v>
      </c>
      <c r="I316" s="233"/>
      <c r="J316" s="229"/>
      <c r="K316" s="229"/>
      <c r="L316" s="234"/>
      <c r="M316" s="235"/>
      <c r="N316" s="236"/>
      <c r="O316" s="236"/>
      <c r="P316" s="236"/>
      <c r="Q316" s="236"/>
      <c r="R316" s="236"/>
      <c r="S316" s="236"/>
      <c r="T316" s="237"/>
      <c r="AT316" s="238" t="s">
        <v>278</v>
      </c>
      <c r="AU316" s="238" t="s">
        <v>161</v>
      </c>
      <c r="AV316" s="13" t="s">
        <v>87</v>
      </c>
      <c r="AW316" s="13" t="s">
        <v>40</v>
      </c>
      <c r="AX316" s="13" t="s">
        <v>78</v>
      </c>
      <c r="AY316" s="238" t="s">
        <v>270</v>
      </c>
    </row>
    <row r="317" spans="2:51" s="14" customFormat="1" ht="13.5">
      <c r="B317" s="239"/>
      <c r="C317" s="240"/>
      <c r="D317" s="219" t="s">
        <v>278</v>
      </c>
      <c r="E317" s="241" t="s">
        <v>76</v>
      </c>
      <c r="F317" s="242" t="s">
        <v>281</v>
      </c>
      <c r="G317" s="240"/>
      <c r="H317" s="243">
        <v>80</v>
      </c>
      <c r="I317" s="244"/>
      <c r="J317" s="240"/>
      <c r="K317" s="240"/>
      <c r="L317" s="245"/>
      <c r="M317" s="246"/>
      <c r="N317" s="247"/>
      <c r="O317" s="247"/>
      <c r="P317" s="247"/>
      <c r="Q317" s="247"/>
      <c r="R317" s="247"/>
      <c r="S317" s="247"/>
      <c r="T317" s="248"/>
      <c r="AT317" s="249" t="s">
        <v>278</v>
      </c>
      <c r="AU317" s="249" t="s">
        <v>161</v>
      </c>
      <c r="AV317" s="14" t="s">
        <v>276</v>
      </c>
      <c r="AW317" s="14" t="s">
        <v>40</v>
      </c>
      <c r="AX317" s="14" t="s">
        <v>85</v>
      </c>
      <c r="AY317" s="249" t="s">
        <v>270</v>
      </c>
    </row>
    <row r="318" spans="2:65" s="1" customFormat="1" ht="16.5" customHeight="1">
      <c r="B318" s="41"/>
      <c r="C318" s="205" t="s">
        <v>529</v>
      </c>
      <c r="D318" s="205" t="s">
        <v>272</v>
      </c>
      <c r="E318" s="206" t="s">
        <v>1224</v>
      </c>
      <c r="F318" s="207" t="s">
        <v>1225</v>
      </c>
      <c r="G318" s="208" t="s">
        <v>317</v>
      </c>
      <c r="H318" s="209">
        <v>15.38</v>
      </c>
      <c r="I318" s="210"/>
      <c r="J318" s="211">
        <f>ROUND(I318*H318,2)</f>
        <v>0</v>
      </c>
      <c r="K318" s="207" t="s">
        <v>275</v>
      </c>
      <c r="L318" s="61"/>
      <c r="M318" s="212" t="s">
        <v>76</v>
      </c>
      <c r="N318" s="213" t="s">
        <v>48</v>
      </c>
      <c r="O318" s="42"/>
      <c r="P318" s="214">
        <f>O318*H318</f>
        <v>0</v>
      </c>
      <c r="Q318" s="214">
        <v>0</v>
      </c>
      <c r="R318" s="214">
        <f>Q318*H318</f>
        <v>0</v>
      </c>
      <c r="S318" s="214">
        <v>0</v>
      </c>
      <c r="T318" s="215">
        <f>S318*H318</f>
        <v>0</v>
      </c>
      <c r="AR318" s="24" t="s">
        <v>581</v>
      </c>
      <c r="AT318" s="24" t="s">
        <v>272</v>
      </c>
      <c r="AU318" s="24" t="s">
        <v>161</v>
      </c>
      <c r="AY318" s="24" t="s">
        <v>270</v>
      </c>
      <c r="BE318" s="216">
        <f>IF(N318="základní",J318,0)</f>
        <v>0</v>
      </c>
      <c r="BF318" s="216">
        <f>IF(N318="snížená",J318,0)</f>
        <v>0</v>
      </c>
      <c r="BG318" s="216">
        <f>IF(N318="zákl. přenesená",J318,0)</f>
        <v>0</v>
      </c>
      <c r="BH318" s="216">
        <f>IF(N318="sníž. přenesená",J318,0)</f>
        <v>0</v>
      </c>
      <c r="BI318" s="216">
        <f>IF(N318="nulová",J318,0)</f>
        <v>0</v>
      </c>
      <c r="BJ318" s="24" t="s">
        <v>85</v>
      </c>
      <c r="BK318" s="216">
        <f>ROUND(I318*H318,2)</f>
        <v>0</v>
      </c>
      <c r="BL318" s="24" t="s">
        <v>581</v>
      </c>
      <c r="BM318" s="24" t="s">
        <v>1226</v>
      </c>
    </row>
    <row r="319" spans="2:51" s="12" customFormat="1" ht="27">
      <c r="B319" s="217"/>
      <c r="C319" s="218"/>
      <c r="D319" s="219" t="s">
        <v>278</v>
      </c>
      <c r="E319" s="220" t="s">
        <v>76</v>
      </c>
      <c r="F319" s="221" t="s">
        <v>1227</v>
      </c>
      <c r="G319" s="218"/>
      <c r="H319" s="220" t="s">
        <v>76</v>
      </c>
      <c r="I319" s="222"/>
      <c r="J319" s="218"/>
      <c r="K319" s="218"/>
      <c r="L319" s="223"/>
      <c r="M319" s="224"/>
      <c r="N319" s="225"/>
      <c r="O319" s="225"/>
      <c r="P319" s="225"/>
      <c r="Q319" s="225"/>
      <c r="R319" s="225"/>
      <c r="S319" s="225"/>
      <c r="T319" s="226"/>
      <c r="AT319" s="227" t="s">
        <v>278</v>
      </c>
      <c r="AU319" s="227" t="s">
        <v>161</v>
      </c>
      <c r="AV319" s="12" t="s">
        <v>85</v>
      </c>
      <c r="AW319" s="12" t="s">
        <v>40</v>
      </c>
      <c r="AX319" s="12" t="s">
        <v>78</v>
      </c>
      <c r="AY319" s="227" t="s">
        <v>270</v>
      </c>
    </row>
    <row r="320" spans="2:51" s="13" customFormat="1" ht="13.5">
      <c r="B320" s="228"/>
      <c r="C320" s="229"/>
      <c r="D320" s="219" t="s">
        <v>278</v>
      </c>
      <c r="E320" s="230" t="s">
        <v>76</v>
      </c>
      <c r="F320" s="231" t="s">
        <v>1228</v>
      </c>
      <c r="G320" s="229"/>
      <c r="H320" s="232">
        <v>15.38</v>
      </c>
      <c r="I320" s="233"/>
      <c r="J320" s="229"/>
      <c r="K320" s="229"/>
      <c r="L320" s="234"/>
      <c r="M320" s="235"/>
      <c r="N320" s="236"/>
      <c r="O320" s="236"/>
      <c r="P320" s="236"/>
      <c r="Q320" s="236"/>
      <c r="R320" s="236"/>
      <c r="S320" s="236"/>
      <c r="T320" s="237"/>
      <c r="AT320" s="238" t="s">
        <v>278</v>
      </c>
      <c r="AU320" s="238" t="s">
        <v>161</v>
      </c>
      <c r="AV320" s="13" t="s">
        <v>87</v>
      </c>
      <c r="AW320" s="13" t="s">
        <v>40</v>
      </c>
      <c r="AX320" s="13" t="s">
        <v>78</v>
      </c>
      <c r="AY320" s="238" t="s">
        <v>270</v>
      </c>
    </row>
    <row r="321" spans="2:51" s="14" customFormat="1" ht="13.5">
      <c r="B321" s="239"/>
      <c r="C321" s="240"/>
      <c r="D321" s="219" t="s">
        <v>278</v>
      </c>
      <c r="E321" s="241" t="s">
        <v>1013</v>
      </c>
      <c r="F321" s="242" t="s">
        <v>281</v>
      </c>
      <c r="G321" s="240"/>
      <c r="H321" s="243">
        <v>15.38</v>
      </c>
      <c r="I321" s="244"/>
      <c r="J321" s="240"/>
      <c r="K321" s="240"/>
      <c r="L321" s="245"/>
      <c r="M321" s="246"/>
      <c r="N321" s="247"/>
      <c r="O321" s="247"/>
      <c r="P321" s="247"/>
      <c r="Q321" s="247"/>
      <c r="R321" s="247"/>
      <c r="S321" s="247"/>
      <c r="T321" s="248"/>
      <c r="AT321" s="249" t="s">
        <v>278</v>
      </c>
      <c r="AU321" s="249" t="s">
        <v>161</v>
      </c>
      <c r="AV321" s="14" t="s">
        <v>276</v>
      </c>
      <c r="AW321" s="14" t="s">
        <v>40</v>
      </c>
      <c r="AX321" s="14" t="s">
        <v>85</v>
      </c>
      <c r="AY321" s="249" t="s">
        <v>270</v>
      </c>
    </row>
    <row r="322" spans="2:65" s="1" customFormat="1" ht="16.5" customHeight="1">
      <c r="B322" s="41"/>
      <c r="C322" s="205" t="s">
        <v>538</v>
      </c>
      <c r="D322" s="205" t="s">
        <v>272</v>
      </c>
      <c r="E322" s="206" t="s">
        <v>1229</v>
      </c>
      <c r="F322" s="207" t="s">
        <v>1230</v>
      </c>
      <c r="G322" s="208" t="s">
        <v>317</v>
      </c>
      <c r="H322" s="209">
        <v>61.52</v>
      </c>
      <c r="I322" s="210"/>
      <c r="J322" s="211">
        <f>ROUND(I322*H322,2)</f>
        <v>0</v>
      </c>
      <c r="K322" s="207" t="s">
        <v>275</v>
      </c>
      <c r="L322" s="61"/>
      <c r="M322" s="212" t="s">
        <v>76</v>
      </c>
      <c r="N322" s="213" t="s">
        <v>48</v>
      </c>
      <c r="O322" s="42"/>
      <c r="P322" s="214">
        <f>O322*H322</f>
        <v>0</v>
      </c>
      <c r="Q322" s="214">
        <v>0</v>
      </c>
      <c r="R322" s="214">
        <f>Q322*H322</f>
        <v>0</v>
      </c>
      <c r="S322" s="214">
        <v>0</v>
      </c>
      <c r="T322" s="215">
        <f>S322*H322</f>
        <v>0</v>
      </c>
      <c r="AR322" s="24" t="s">
        <v>581</v>
      </c>
      <c r="AT322" s="24" t="s">
        <v>272</v>
      </c>
      <c r="AU322" s="24" t="s">
        <v>161</v>
      </c>
      <c r="AY322" s="24" t="s">
        <v>270</v>
      </c>
      <c r="BE322" s="216">
        <f>IF(N322="základní",J322,0)</f>
        <v>0</v>
      </c>
      <c r="BF322" s="216">
        <f>IF(N322="snížená",J322,0)</f>
        <v>0</v>
      </c>
      <c r="BG322" s="216">
        <f>IF(N322="zákl. přenesená",J322,0)</f>
        <v>0</v>
      </c>
      <c r="BH322" s="216">
        <f>IF(N322="sníž. přenesená",J322,0)</f>
        <v>0</v>
      </c>
      <c r="BI322" s="216">
        <f>IF(N322="nulová",J322,0)</f>
        <v>0</v>
      </c>
      <c r="BJ322" s="24" t="s">
        <v>85</v>
      </c>
      <c r="BK322" s="216">
        <f>ROUND(I322*H322,2)</f>
        <v>0</v>
      </c>
      <c r="BL322" s="24" t="s">
        <v>581</v>
      </c>
      <c r="BM322" s="24" t="s">
        <v>1231</v>
      </c>
    </row>
    <row r="323" spans="2:51" s="12" customFormat="1" ht="13.5">
      <c r="B323" s="217"/>
      <c r="C323" s="218"/>
      <c r="D323" s="219" t="s">
        <v>278</v>
      </c>
      <c r="E323" s="220" t="s">
        <v>76</v>
      </c>
      <c r="F323" s="221" t="s">
        <v>1232</v>
      </c>
      <c r="G323" s="218"/>
      <c r="H323" s="220" t="s">
        <v>76</v>
      </c>
      <c r="I323" s="222"/>
      <c r="J323" s="218"/>
      <c r="K323" s="218"/>
      <c r="L323" s="223"/>
      <c r="M323" s="224"/>
      <c r="N323" s="225"/>
      <c r="O323" s="225"/>
      <c r="P323" s="225"/>
      <c r="Q323" s="225"/>
      <c r="R323" s="225"/>
      <c r="S323" s="225"/>
      <c r="T323" s="226"/>
      <c r="AT323" s="227" t="s">
        <v>278</v>
      </c>
      <c r="AU323" s="227" t="s">
        <v>161</v>
      </c>
      <c r="AV323" s="12" t="s">
        <v>85</v>
      </c>
      <c r="AW323" s="12" t="s">
        <v>40</v>
      </c>
      <c r="AX323" s="12" t="s">
        <v>78</v>
      </c>
      <c r="AY323" s="227" t="s">
        <v>270</v>
      </c>
    </row>
    <row r="324" spans="2:51" s="13" customFormat="1" ht="13.5">
      <c r="B324" s="228"/>
      <c r="C324" s="229"/>
      <c r="D324" s="219" t="s">
        <v>278</v>
      </c>
      <c r="E324" s="230" t="s">
        <v>76</v>
      </c>
      <c r="F324" s="231" t="s">
        <v>1233</v>
      </c>
      <c r="G324" s="229"/>
      <c r="H324" s="232">
        <v>61.52</v>
      </c>
      <c r="I324" s="233"/>
      <c r="J324" s="229"/>
      <c r="K324" s="229"/>
      <c r="L324" s="234"/>
      <c r="M324" s="235"/>
      <c r="N324" s="236"/>
      <c r="O324" s="236"/>
      <c r="P324" s="236"/>
      <c r="Q324" s="236"/>
      <c r="R324" s="236"/>
      <c r="S324" s="236"/>
      <c r="T324" s="237"/>
      <c r="AT324" s="238" t="s">
        <v>278</v>
      </c>
      <c r="AU324" s="238" t="s">
        <v>161</v>
      </c>
      <c r="AV324" s="13" t="s">
        <v>87</v>
      </c>
      <c r="AW324" s="13" t="s">
        <v>40</v>
      </c>
      <c r="AX324" s="13" t="s">
        <v>78</v>
      </c>
      <c r="AY324" s="238" t="s">
        <v>270</v>
      </c>
    </row>
    <row r="325" spans="2:51" s="14" customFormat="1" ht="13.5">
      <c r="B325" s="239"/>
      <c r="C325" s="240"/>
      <c r="D325" s="219" t="s">
        <v>278</v>
      </c>
      <c r="E325" s="241" t="s">
        <v>76</v>
      </c>
      <c r="F325" s="242" t="s">
        <v>281</v>
      </c>
      <c r="G325" s="240"/>
      <c r="H325" s="243">
        <v>61.52</v>
      </c>
      <c r="I325" s="244"/>
      <c r="J325" s="240"/>
      <c r="K325" s="240"/>
      <c r="L325" s="245"/>
      <c r="M325" s="246"/>
      <c r="N325" s="247"/>
      <c r="O325" s="247"/>
      <c r="P325" s="247"/>
      <c r="Q325" s="247"/>
      <c r="R325" s="247"/>
      <c r="S325" s="247"/>
      <c r="T325" s="248"/>
      <c r="AT325" s="249" t="s">
        <v>278</v>
      </c>
      <c r="AU325" s="249" t="s">
        <v>161</v>
      </c>
      <c r="AV325" s="14" t="s">
        <v>276</v>
      </c>
      <c r="AW325" s="14" t="s">
        <v>40</v>
      </c>
      <c r="AX325" s="14" t="s">
        <v>85</v>
      </c>
      <c r="AY325" s="249" t="s">
        <v>270</v>
      </c>
    </row>
    <row r="326" spans="2:65" s="1" customFormat="1" ht="16.5" customHeight="1">
      <c r="B326" s="41"/>
      <c r="C326" s="250" t="s">
        <v>544</v>
      </c>
      <c r="D326" s="250" t="s">
        <v>338</v>
      </c>
      <c r="E326" s="251" t="s">
        <v>1234</v>
      </c>
      <c r="F326" s="252" t="s">
        <v>1235</v>
      </c>
      <c r="G326" s="253" t="s">
        <v>317</v>
      </c>
      <c r="H326" s="254">
        <v>15.38</v>
      </c>
      <c r="I326" s="255"/>
      <c r="J326" s="256">
        <f>ROUND(I326*H326,2)</f>
        <v>0</v>
      </c>
      <c r="K326" s="252" t="s">
        <v>76</v>
      </c>
      <c r="L326" s="257"/>
      <c r="M326" s="258" t="s">
        <v>76</v>
      </c>
      <c r="N326" s="259" t="s">
        <v>48</v>
      </c>
      <c r="O326" s="42"/>
      <c r="P326" s="214">
        <f>O326*H326</f>
        <v>0</v>
      </c>
      <c r="Q326" s="214">
        <v>0</v>
      </c>
      <c r="R326" s="214">
        <f>Q326*H326</f>
        <v>0</v>
      </c>
      <c r="S326" s="214">
        <v>0</v>
      </c>
      <c r="T326" s="215">
        <f>S326*H326</f>
        <v>0</v>
      </c>
      <c r="AR326" s="24" t="s">
        <v>1058</v>
      </c>
      <c r="AT326" s="24" t="s">
        <v>338</v>
      </c>
      <c r="AU326" s="24" t="s">
        <v>161</v>
      </c>
      <c r="AY326" s="24" t="s">
        <v>270</v>
      </c>
      <c r="BE326" s="216">
        <f>IF(N326="základní",J326,0)</f>
        <v>0</v>
      </c>
      <c r="BF326" s="216">
        <f>IF(N326="snížená",J326,0)</f>
        <v>0</v>
      </c>
      <c r="BG326" s="216">
        <f>IF(N326="zákl. přenesená",J326,0)</f>
        <v>0</v>
      </c>
      <c r="BH326" s="216">
        <f>IF(N326="sníž. přenesená",J326,0)</f>
        <v>0</v>
      </c>
      <c r="BI326" s="216">
        <f>IF(N326="nulová",J326,0)</f>
        <v>0</v>
      </c>
      <c r="BJ326" s="24" t="s">
        <v>85</v>
      </c>
      <c r="BK326" s="216">
        <f>ROUND(I326*H326,2)</f>
        <v>0</v>
      </c>
      <c r="BL326" s="24" t="s">
        <v>581</v>
      </c>
      <c r="BM326" s="24" t="s">
        <v>1236</v>
      </c>
    </row>
    <row r="327" spans="2:51" s="12" customFormat="1" ht="27">
      <c r="B327" s="217"/>
      <c r="C327" s="218"/>
      <c r="D327" s="219" t="s">
        <v>278</v>
      </c>
      <c r="E327" s="220" t="s">
        <v>76</v>
      </c>
      <c r="F327" s="221" t="s">
        <v>1227</v>
      </c>
      <c r="G327" s="218"/>
      <c r="H327" s="220" t="s">
        <v>76</v>
      </c>
      <c r="I327" s="222"/>
      <c r="J327" s="218"/>
      <c r="K327" s="218"/>
      <c r="L327" s="223"/>
      <c r="M327" s="224"/>
      <c r="N327" s="225"/>
      <c r="O327" s="225"/>
      <c r="P327" s="225"/>
      <c r="Q327" s="225"/>
      <c r="R327" s="225"/>
      <c r="S327" s="225"/>
      <c r="T327" s="226"/>
      <c r="AT327" s="227" t="s">
        <v>278</v>
      </c>
      <c r="AU327" s="227" t="s">
        <v>161</v>
      </c>
      <c r="AV327" s="12" t="s">
        <v>85</v>
      </c>
      <c r="AW327" s="12" t="s">
        <v>40</v>
      </c>
      <c r="AX327" s="12" t="s">
        <v>78</v>
      </c>
      <c r="AY327" s="227" t="s">
        <v>270</v>
      </c>
    </row>
    <row r="328" spans="2:51" s="13" customFormat="1" ht="13.5">
      <c r="B328" s="228"/>
      <c r="C328" s="229"/>
      <c r="D328" s="219" t="s">
        <v>278</v>
      </c>
      <c r="E328" s="230" t="s">
        <v>76</v>
      </c>
      <c r="F328" s="231" t="s">
        <v>1013</v>
      </c>
      <c r="G328" s="229"/>
      <c r="H328" s="232">
        <v>15.38</v>
      </c>
      <c r="I328" s="233"/>
      <c r="J328" s="229"/>
      <c r="K328" s="229"/>
      <c r="L328" s="234"/>
      <c r="M328" s="235"/>
      <c r="N328" s="236"/>
      <c r="O328" s="236"/>
      <c r="P328" s="236"/>
      <c r="Q328" s="236"/>
      <c r="R328" s="236"/>
      <c r="S328" s="236"/>
      <c r="T328" s="237"/>
      <c r="AT328" s="238" t="s">
        <v>278</v>
      </c>
      <c r="AU328" s="238" t="s">
        <v>161</v>
      </c>
      <c r="AV328" s="13" t="s">
        <v>87</v>
      </c>
      <c r="AW328" s="13" t="s">
        <v>40</v>
      </c>
      <c r="AX328" s="13" t="s">
        <v>78</v>
      </c>
      <c r="AY328" s="238" t="s">
        <v>270</v>
      </c>
    </row>
    <row r="329" spans="2:51" s="14" customFormat="1" ht="13.5">
      <c r="B329" s="239"/>
      <c r="C329" s="240"/>
      <c r="D329" s="219" t="s">
        <v>278</v>
      </c>
      <c r="E329" s="241" t="s">
        <v>76</v>
      </c>
      <c r="F329" s="242" t="s">
        <v>281</v>
      </c>
      <c r="G329" s="240"/>
      <c r="H329" s="243">
        <v>15.38</v>
      </c>
      <c r="I329" s="244"/>
      <c r="J329" s="240"/>
      <c r="K329" s="240"/>
      <c r="L329" s="245"/>
      <c r="M329" s="246"/>
      <c r="N329" s="247"/>
      <c r="O329" s="247"/>
      <c r="P329" s="247"/>
      <c r="Q329" s="247"/>
      <c r="R329" s="247"/>
      <c r="S329" s="247"/>
      <c r="T329" s="248"/>
      <c r="AT329" s="249" t="s">
        <v>278</v>
      </c>
      <c r="AU329" s="249" t="s">
        <v>161</v>
      </c>
      <c r="AV329" s="14" t="s">
        <v>276</v>
      </c>
      <c r="AW329" s="14" t="s">
        <v>40</v>
      </c>
      <c r="AX329" s="14" t="s">
        <v>85</v>
      </c>
      <c r="AY329" s="249" t="s">
        <v>270</v>
      </c>
    </row>
    <row r="330" spans="2:63" s="11" customFormat="1" ht="22.35" customHeight="1">
      <c r="B330" s="189"/>
      <c r="C330" s="190"/>
      <c r="D330" s="191" t="s">
        <v>77</v>
      </c>
      <c r="E330" s="203" t="s">
        <v>1237</v>
      </c>
      <c r="F330" s="203" t="s">
        <v>1238</v>
      </c>
      <c r="G330" s="190"/>
      <c r="H330" s="190"/>
      <c r="I330" s="193"/>
      <c r="J330" s="204">
        <f>BK330</f>
        <v>0</v>
      </c>
      <c r="K330" s="190"/>
      <c r="L330" s="195"/>
      <c r="M330" s="196"/>
      <c r="N330" s="197"/>
      <c r="O330" s="197"/>
      <c r="P330" s="198">
        <f>SUM(P331:P351)</f>
        <v>0</v>
      </c>
      <c r="Q330" s="197"/>
      <c r="R330" s="198">
        <f>SUM(R331:R351)</f>
        <v>0</v>
      </c>
      <c r="S330" s="197"/>
      <c r="T330" s="199">
        <f>SUM(T331:T351)</f>
        <v>0</v>
      </c>
      <c r="AR330" s="200" t="s">
        <v>276</v>
      </c>
      <c r="AT330" s="201" t="s">
        <v>77</v>
      </c>
      <c r="AU330" s="201" t="s">
        <v>87</v>
      </c>
      <c r="AY330" s="200" t="s">
        <v>270</v>
      </c>
      <c r="BK330" s="202">
        <f>SUM(BK331:BK351)</f>
        <v>0</v>
      </c>
    </row>
    <row r="331" spans="2:65" s="1" customFormat="1" ht="25.5" customHeight="1">
      <c r="B331" s="41"/>
      <c r="C331" s="205" t="s">
        <v>550</v>
      </c>
      <c r="D331" s="205" t="s">
        <v>272</v>
      </c>
      <c r="E331" s="206" t="s">
        <v>1239</v>
      </c>
      <c r="F331" s="207" t="s">
        <v>1240</v>
      </c>
      <c r="G331" s="208" t="s">
        <v>1241</v>
      </c>
      <c r="H331" s="209">
        <v>1</v>
      </c>
      <c r="I331" s="210"/>
      <c r="J331" s="211">
        <f>ROUND(I331*H331,2)</f>
        <v>0</v>
      </c>
      <c r="K331" s="207" t="s">
        <v>275</v>
      </c>
      <c r="L331" s="61"/>
      <c r="M331" s="212" t="s">
        <v>76</v>
      </c>
      <c r="N331" s="213" t="s">
        <v>48</v>
      </c>
      <c r="O331" s="42"/>
      <c r="P331" s="214">
        <f>O331*H331</f>
        <v>0</v>
      </c>
      <c r="Q331" s="214">
        <v>0</v>
      </c>
      <c r="R331" s="214">
        <f>Q331*H331</f>
        <v>0</v>
      </c>
      <c r="S331" s="214">
        <v>0</v>
      </c>
      <c r="T331" s="215">
        <f>S331*H331</f>
        <v>0</v>
      </c>
      <c r="AR331" s="24" t="s">
        <v>1242</v>
      </c>
      <c r="AT331" s="24" t="s">
        <v>272</v>
      </c>
      <c r="AU331" s="24" t="s">
        <v>161</v>
      </c>
      <c r="AY331" s="24" t="s">
        <v>270</v>
      </c>
      <c r="BE331" s="216">
        <f>IF(N331="základní",J331,0)</f>
        <v>0</v>
      </c>
      <c r="BF331" s="216">
        <f>IF(N331="snížená",J331,0)</f>
        <v>0</v>
      </c>
      <c r="BG331" s="216">
        <f>IF(N331="zákl. přenesená",J331,0)</f>
        <v>0</v>
      </c>
      <c r="BH331" s="216">
        <f>IF(N331="sníž. přenesená",J331,0)</f>
        <v>0</v>
      </c>
      <c r="BI331" s="216">
        <f>IF(N331="nulová",J331,0)</f>
        <v>0</v>
      </c>
      <c r="BJ331" s="24" t="s">
        <v>85</v>
      </c>
      <c r="BK331" s="216">
        <f>ROUND(I331*H331,2)</f>
        <v>0</v>
      </c>
      <c r="BL331" s="24" t="s">
        <v>1242</v>
      </c>
      <c r="BM331" s="24" t="s">
        <v>1243</v>
      </c>
    </row>
    <row r="332" spans="2:51" s="12" customFormat="1" ht="13.5">
      <c r="B332" s="217"/>
      <c r="C332" s="218"/>
      <c r="D332" s="219" t="s">
        <v>278</v>
      </c>
      <c r="E332" s="220" t="s">
        <v>76</v>
      </c>
      <c r="F332" s="221" t="s">
        <v>1244</v>
      </c>
      <c r="G332" s="218"/>
      <c r="H332" s="220" t="s">
        <v>76</v>
      </c>
      <c r="I332" s="222"/>
      <c r="J332" s="218"/>
      <c r="K332" s="218"/>
      <c r="L332" s="223"/>
      <c r="M332" s="224"/>
      <c r="N332" s="225"/>
      <c r="O332" s="225"/>
      <c r="P332" s="225"/>
      <c r="Q332" s="225"/>
      <c r="R332" s="225"/>
      <c r="S332" s="225"/>
      <c r="T332" s="226"/>
      <c r="AT332" s="227" t="s">
        <v>278</v>
      </c>
      <c r="AU332" s="227" t="s">
        <v>161</v>
      </c>
      <c r="AV332" s="12" t="s">
        <v>85</v>
      </c>
      <c r="AW332" s="12" t="s">
        <v>40</v>
      </c>
      <c r="AX332" s="12" t="s">
        <v>78</v>
      </c>
      <c r="AY332" s="227" t="s">
        <v>270</v>
      </c>
    </row>
    <row r="333" spans="2:51" s="13" customFormat="1" ht="13.5">
      <c r="B333" s="228"/>
      <c r="C333" s="229"/>
      <c r="D333" s="219" t="s">
        <v>278</v>
      </c>
      <c r="E333" s="230" t="s">
        <v>76</v>
      </c>
      <c r="F333" s="231" t="s">
        <v>85</v>
      </c>
      <c r="G333" s="229"/>
      <c r="H333" s="232">
        <v>1</v>
      </c>
      <c r="I333" s="233"/>
      <c r="J333" s="229"/>
      <c r="K333" s="229"/>
      <c r="L333" s="234"/>
      <c r="M333" s="235"/>
      <c r="N333" s="236"/>
      <c r="O333" s="236"/>
      <c r="P333" s="236"/>
      <c r="Q333" s="236"/>
      <c r="R333" s="236"/>
      <c r="S333" s="236"/>
      <c r="T333" s="237"/>
      <c r="AT333" s="238" t="s">
        <v>278</v>
      </c>
      <c r="AU333" s="238" t="s">
        <v>161</v>
      </c>
      <c r="AV333" s="13" t="s">
        <v>87</v>
      </c>
      <c r="AW333" s="13" t="s">
        <v>40</v>
      </c>
      <c r="AX333" s="13" t="s">
        <v>78</v>
      </c>
      <c r="AY333" s="238" t="s">
        <v>270</v>
      </c>
    </row>
    <row r="334" spans="2:51" s="14" customFormat="1" ht="13.5">
      <c r="B334" s="239"/>
      <c r="C334" s="240"/>
      <c r="D334" s="219" t="s">
        <v>278</v>
      </c>
      <c r="E334" s="241" t="s">
        <v>76</v>
      </c>
      <c r="F334" s="242" t="s">
        <v>281</v>
      </c>
      <c r="G334" s="240"/>
      <c r="H334" s="243">
        <v>1</v>
      </c>
      <c r="I334" s="244"/>
      <c r="J334" s="240"/>
      <c r="K334" s="240"/>
      <c r="L334" s="245"/>
      <c r="M334" s="246"/>
      <c r="N334" s="247"/>
      <c r="O334" s="247"/>
      <c r="P334" s="247"/>
      <c r="Q334" s="247"/>
      <c r="R334" s="247"/>
      <c r="S334" s="247"/>
      <c r="T334" s="248"/>
      <c r="AT334" s="249" t="s">
        <v>278</v>
      </c>
      <c r="AU334" s="249" t="s">
        <v>161</v>
      </c>
      <c r="AV334" s="14" t="s">
        <v>276</v>
      </c>
      <c r="AW334" s="14" t="s">
        <v>40</v>
      </c>
      <c r="AX334" s="14" t="s">
        <v>85</v>
      </c>
      <c r="AY334" s="249" t="s">
        <v>270</v>
      </c>
    </row>
    <row r="335" spans="2:65" s="1" customFormat="1" ht="25.5" customHeight="1">
      <c r="B335" s="41"/>
      <c r="C335" s="205" t="s">
        <v>554</v>
      </c>
      <c r="D335" s="205" t="s">
        <v>272</v>
      </c>
      <c r="E335" s="206" t="s">
        <v>1245</v>
      </c>
      <c r="F335" s="207" t="s">
        <v>1246</v>
      </c>
      <c r="G335" s="208" t="s">
        <v>1241</v>
      </c>
      <c r="H335" s="209">
        <v>1</v>
      </c>
      <c r="I335" s="210"/>
      <c r="J335" s="211">
        <f>ROUND(I335*H335,2)</f>
        <v>0</v>
      </c>
      <c r="K335" s="207" t="s">
        <v>275</v>
      </c>
      <c r="L335" s="61"/>
      <c r="M335" s="212" t="s">
        <v>76</v>
      </c>
      <c r="N335" s="213" t="s">
        <v>48</v>
      </c>
      <c r="O335" s="42"/>
      <c r="P335" s="214">
        <f>O335*H335</f>
        <v>0</v>
      </c>
      <c r="Q335" s="214">
        <v>0</v>
      </c>
      <c r="R335" s="214">
        <f>Q335*H335</f>
        <v>0</v>
      </c>
      <c r="S335" s="214">
        <v>0</v>
      </c>
      <c r="T335" s="215">
        <f>S335*H335</f>
        <v>0</v>
      </c>
      <c r="AR335" s="24" t="s">
        <v>1247</v>
      </c>
      <c r="AT335" s="24" t="s">
        <v>272</v>
      </c>
      <c r="AU335" s="24" t="s">
        <v>161</v>
      </c>
      <c r="AY335" s="24" t="s">
        <v>270</v>
      </c>
      <c r="BE335" s="216">
        <f>IF(N335="základní",J335,0)</f>
        <v>0</v>
      </c>
      <c r="BF335" s="216">
        <f>IF(N335="snížená",J335,0)</f>
        <v>0</v>
      </c>
      <c r="BG335" s="216">
        <f>IF(N335="zákl. přenesená",J335,0)</f>
        <v>0</v>
      </c>
      <c r="BH335" s="216">
        <f>IF(N335="sníž. přenesená",J335,0)</f>
        <v>0</v>
      </c>
      <c r="BI335" s="216">
        <f>IF(N335="nulová",J335,0)</f>
        <v>0</v>
      </c>
      <c r="BJ335" s="24" t="s">
        <v>85</v>
      </c>
      <c r="BK335" s="216">
        <f>ROUND(I335*H335,2)</f>
        <v>0</v>
      </c>
      <c r="BL335" s="24" t="s">
        <v>1247</v>
      </c>
      <c r="BM335" s="24" t="s">
        <v>1248</v>
      </c>
    </row>
    <row r="336" spans="2:65" s="1" customFormat="1" ht="16.5" customHeight="1">
      <c r="B336" s="41"/>
      <c r="C336" s="250" t="s">
        <v>560</v>
      </c>
      <c r="D336" s="250" t="s">
        <v>338</v>
      </c>
      <c r="E336" s="251" t="s">
        <v>1249</v>
      </c>
      <c r="F336" s="252" t="s">
        <v>1250</v>
      </c>
      <c r="G336" s="253" t="s">
        <v>469</v>
      </c>
      <c r="H336" s="254">
        <v>1</v>
      </c>
      <c r="I336" s="255"/>
      <c r="J336" s="256">
        <f>ROUND(I336*H336,2)</f>
        <v>0</v>
      </c>
      <c r="K336" s="252" t="s">
        <v>76</v>
      </c>
      <c r="L336" s="257"/>
      <c r="M336" s="258" t="s">
        <v>76</v>
      </c>
      <c r="N336" s="259" t="s">
        <v>48</v>
      </c>
      <c r="O336" s="42"/>
      <c r="P336" s="214">
        <f>O336*H336</f>
        <v>0</v>
      </c>
      <c r="Q336" s="214">
        <v>0</v>
      </c>
      <c r="R336" s="214">
        <f>Q336*H336</f>
        <v>0</v>
      </c>
      <c r="S336" s="214">
        <v>0</v>
      </c>
      <c r="T336" s="215">
        <f>S336*H336</f>
        <v>0</v>
      </c>
      <c r="AR336" s="24" t="s">
        <v>1247</v>
      </c>
      <c r="AT336" s="24" t="s">
        <v>338</v>
      </c>
      <c r="AU336" s="24" t="s">
        <v>161</v>
      </c>
      <c r="AY336" s="24" t="s">
        <v>270</v>
      </c>
      <c r="BE336" s="216">
        <f>IF(N336="základní",J336,0)</f>
        <v>0</v>
      </c>
      <c r="BF336" s="216">
        <f>IF(N336="snížená",J336,0)</f>
        <v>0</v>
      </c>
      <c r="BG336" s="216">
        <f>IF(N336="zákl. přenesená",J336,0)</f>
        <v>0</v>
      </c>
      <c r="BH336" s="216">
        <f>IF(N336="sníž. přenesená",J336,0)</f>
        <v>0</v>
      </c>
      <c r="BI336" s="216">
        <f>IF(N336="nulová",J336,0)</f>
        <v>0</v>
      </c>
      <c r="BJ336" s="24" t="s">
        <v>85</v>
      </c>
      <c r="BK336" s="216">
        <f>ROUND(I336*H336,2)</f>
        <v>0</v>
      </c>
      <c r="BL336" s="24" t="s">
        <v>1247</v>
      </c>
      <c r="BM336" s="24" t="s">
        <v>1251</v>
      </c>
    </row>
    <row r="337" spans="2:51" s="12" customFormat="1" ht="13.5">
      <c r="B337" s="217"/>
      <c r="C337" s="218"/>
      <c r="D337" s="219" t="s">
        <v>278</v>
      </c>
      <c r="E337" s="220" t="s">
        <v>76</v>
      </c>
      <c r="F337" s="221" t="s">
        <v>1252</v>
      </c>
      <c r="G337" s="218"/>
      <c r="H337" s="220" t="s">
        <v>76</v>
      </c>
      <c r="I337" s="222"/>
      <c r="J337" s="218"/>
      <c r="K337" s="218"/>
      <c r="L337" s="223"/>
      <c r="M337" s="224"/>
      <c r="N337" s="225"/>
      <c r="O337" s="225"/>
      <c r="P337" s="225"/>
      <c r="Q337" s="225"/>
      <c r="R337" s="225"/>
      <c r="S337" s="225"/>
      <c r="T337" s="226"/>
      <c r="AT337" s="227" t="s">
        <v>278</v>
      </c>
      <c r="AU337" s="227" t="s">
        <v>161</v>
      </c>
      <c r="AV337" s="12" t="s">
        <v>85</v>
      </c>
      <c r="AW337" s="12" t="s">
        <v>40</v>
      </c>
      <c r="AX337" s="12" t="s">
        <v>78</v>
      </c>
      <c r="AY337" s="227" t="s">
        <v>270</v>
      </c>
    </row>
    <row r="338" spans="2:51" s="13" customFormat="1" ht="13.5">
      <c r="B338" s="228"/>
      <c r="C338" s="229"/>
      <c r="D338" s="219" t="s">
        <v>278</v>
      </c>
      <c r="E338" s="230" t="s">
        <v>76</v>
      </c>
      <c r="F338" s="231" t="s">
        <v>85</v>
      </c>
      <c r="G338" s="229"/>
      <c r="H338" s="232">
        <v>1</v>
      </c>
      <c r="I338" s="233"/>
      <c r="J338" s="229"/>
      <c r="K338" s="229"/>
      <c r="L338" s="234"/>
      <c r="M338" s="235"/>
      <c r="N338" s="236"/>
      <c r="O338" s="236"/>
      <c r="P338" s="236"/>
      <c r="Q338" s="236"/>
      <c r="R338" s="236"/>
      <c r="S338" s="236"/>
      <c r="T338" s="237"/>
      <c r="AT338" s="238" t="s">
        <v>278</v>
      </c>
      <c r="AU338" s="238" t="s">
        <v>161</v>
      </c>
      <c r="AV338" s="13" t="s">
        <v>87</v>
      </c>
      <c r="AW338" s="13" t="s">
        <v>40</v>
      </c>
      <c r="AX338" s="13" t="s">
        <v>78</v>
      </c>
      <c r="AY338" s="238" t="s">
        <v>270</v>
      </c>
    </row>
    <row r="339" spans="2:51" s="14" customFormat="1" ht="13.5">
      <c r="B339" s="239"/>
      <c r="C339" s="240"/>
      <c r="D339" s="219" t="s">
        <v>278</v>
      </c>
      <c r="E339" s="241" t="s">
        <v>76</v>
      </c>
      <c r="F339" s="242" t="s">
        <v>281</v>
      </c>
      <c r="G339" s="240"/>
      <c r="H339" s="243">
        <v>1</v>
      </c>
      <c r="I339" s="244"/>
      <c r="J339" s="240"/>
      <c r="K339" s="240"/>
      <c r="L339" s="245"/>
      <c r="M339" s="246"/>
      <c r="N339" s="247"/>
      <c r="O339" s="247"/>
      <c r="P339" s="247"/>
      <c r="Q339" s="247"/>
      <c r="R339" s="247"/>
      <c r="S339" s="247"/>
      <c r="T339" s="248"/>
      <c r="AT339" s="249" t="s">
        <v>278</v>
      </c>
      <c r="AU339" s="249" t="s">
        <v>161</v>
      </c>
      <c r="AV339" s="14" t="s">
        <v>276</v>
      </c>
      <c r="AW339" s="14" t="s">
        <v>40</v>
      </c>
      <c r="AX339" s="14" t="s">
        <v>85</v>
      </c>
      <c r="AY339" s="249" t="s">
        <v>270</v>
      </c>
    </row>
    <row r="340" spans="2:65" s="1" customFormat="1" ht="16.5" customHeight="1">
      <c r="B340" s="41"/>
      <c r="C340" s="250" t="s">
        <v>565</v>
      </c>
      <c r="D340" s="250" t="s">
        <v>338</v>
      </c>
      <c r="E340" s="251" t="s">
        <v>1253</v>
      </c>
      <c r="F340" s="252" t="s">
        <v>1254</v>
      </c>
      <c r="G340" s="253" t="s">
        <v>469</v>
      </c>
      <c r="H340" s="254">
        <v>1</v>
      </c>
      <c r="I340" s="255"/>
      <c r="J340" s="256">
        <f>ROUND(I340*H340,2)</f>
        <v>0</v>
      </c>
      <c r="K340" s="252" t="s">
        <v>76</v>
      </c>
      <c r="L340" s="257"/>
      <c r="M340" s="258" t="s">
        <v>76</v>
      </c>
      <c r="N340" s="259" t="s">
        <v>48</v>
      </c>
      <c r="O340" s="42"/>
      <c r="P340" s="214">
        <f>O340*H340</f>
        <v>0</v>
      </c>
      <c r="Q340" s="214">
        <v>0</v>
      </c>
      <c r="R340" s="214">
        <f>Q340*H340</f>
        <v>0</v>
      </c>
      <c r="S340" s="214">
        <v>0</v>
      </c>
      <c r="T340" s="215">
        <f>S340*H340</f>
        <v>0</v>
      </c>
      <c r="AR340" s="24" t="s">
        <v>1058</v>
      </c>
      <c r="AT340" s="24" t="s">
        <v>338</v>
      </c>
      <c r="AU340" s="24" t="s">
        <v>161</v>
      </c>
      <c r="AY340" s="24" t="s">
        <v>270</v>
      </c>
      <c r="BE340" s="216">
        <f>IF(N340="základní",J340,0)</f>
        <v>0</v>
      </c>
      <c r="BF340" s="216">
        <f>IF(N340="snížená",J340,0)</f>
        <v>0</v>
      </c>
      <c r="BG340" s="216">
        <f>IF(N340="zákl. přenesená",J340,0)</f>
        <v>0</v>
      </c>
      <c r="BH340" s="216">
        <f>IF(N340="sníž. přenesená",J340,0)</f>
        <v>0</v>
      </c>
      <c r="BI340" s="216">
        <f>IF(N340="nulová",J340,0)</f>
        <v>0</v>
      </c>
      <c r="BJ340" s="24" t="s">
        <v>85</v>
      </c>
      <c r="BK340" s="216">
        <f>ROUND(I340*H340,2)</f>
        <v>0</v>
      </c>
      <c r="BL340" s="24" t="s">
        <v>581</v>
      </c>
      <c r="BM340" s="24" t="s">
        <v>1255</v>
      </c>
    </row>
    <row r="341" spans="2:51" s="12" customFormat="1" ht="13.5">
      <c r="B341" s="217"/>
      <c r="C341" s="218"/>
      <c r="D341" s="219" t="s">
        <v>278</v>
      </c>
      <c r="E341" s="220" t="s">
        <v>76</v>
      </c>
      <c r="F341" s="221" t="s">
        <v>362</v>
      </c>
      <c r="G341" s="218"/>
      <c r="H341" s="220" t="s">
        <v>76</v>
      </c>
      <c r="I341" s="222"/>
      <c r="J341" s="218"/>
      <c r="K341" s="218"/>
      <c r="L341" s="223"/>
      <c r="M341" s="224"/>
      <c r="N341" s="225"/>
      <c r="O341" s="225"/>
      <c r="P341" s="225"/>
      <c r="Q341" s="225"/>
      <c r="R341" s="225"/>
      <c r="S341" s="225"/>
      <c r="T341" s="226"/>
      <c r="AT341" s="227" t="s">
        <v>278</v>
      </c>
      <c r="AU341" s="227" t="s">
        <v>161</v>
      </c>
      <c r="AV341" s="12" t="s">
        <v>85</v>
      </c>
      <c r="AW341" s="12" t="s">
        <v>40</v>
      </c>
      <c r="AX341" s="12" t="s">
        <v>78</v>
      </c>
      <c r="AY341" s="227" t="s">
        <v>270</v>
      </c>
    </row>
    <row r="342" spans="2:51" s="13" customFormat="1" ht="13.5">
      <c r="B342" s="228"/>
      <c r="C342" s="229"/>
      <c r="D342" s="219" t="s">
        <v>278</v>
      </c>
      <c r="E342" s="230" t="s">
        <v>76</v>
      </c>
      <c r="F342" s="231" t="s">
        <v>85</v>
      </c>
      <c r="G342" s="229"/>
      <c r="H342" s="232">
        <v>1</v>
      </c>
      <c r="I342" s="233"/>
      <c r="J342" s="229"/>
      <c r="K342" s="229"/>
      <c r="L342" s="234"/>
      <c r="M342" s="235"/>
      <c r="N342" s="236"/>
      <c r="O342" s="236"/>
      <c r="P342" s="236"/>
      <c r="Q342" s="236"/>
      <c r="R342" s="236"/>
      <c r="S342" s="236"/>
      <c r="T342" s="237"/>
      <c r="AT342" s="238" t="s">
        <v>278</v>
      </c>
      <c r="AU342" s="238" t="s">
        <v>161</v>
      </c>
      <c r="AV342" s="13" t="s">
        <v>87</v>
      </c>
      <c r="AW342" s="13" t="s">
        <v>40</v>
      </c>
      <c r="AX342" s="13" t="s">
        <v>78</v>
      </c>
      <c r="AY342" s="238" t="s">
        <v>270</v>
      </c>
    </row>
    <row r="343" spans="2:51" s="14" customFormat="1" ht="13.5">
      <c r="B343" s="239"/>
      <c r="C343" s="240"/>
      <c r="D343" s="219" t="s">
        <v>278</v>
      </c>
      <c r="E343" s="241" t="s">
        <v>76</v>
      </c>
      <c r="F343" s="242" t="s">
        <v>281</v>
      </c>
      <c r="G343" s="240"/>
      <c r="H343" s="243">
        <v>1</v>
      </c>
      <c r="I343" s="244"/>
      <c r="J343" s="240"/>
      <c r="K343" s="240"/>
      <c r="L343" s="245"/>
      <c r="M343" s="246"/>
      <c r="N343" s="247"/>
      <c r="O343" s="247"/>
      <c r="P343" s="247"/>
      <c r="Q343" s="247"/>
      <c r="R343" s="247"/>
      <c r="S343" s="247"/>
      <c r="T343" s="248"/>
      <c r="AT343" s="249" t="s">
        <v>278</v>
      </c>
      <c r="AU343" s="249" t="s">
        <v>161</v>
      </c>
      <c r="AV343" s="14" t="s">
        <v>276</v>
      </c>
      <c r="AW343" s="14" t="s">
        <v>40</v>
      </c>
      <c r="AX343" s="14" t="s">
        <v>85</v>
      </c>
      <c r="AY343" s="249" t="s">
        <v>270</v>
      </c>
    </row>
    <row r="344" spans="2:65" s="1" customFormat="1" ht="38.25" customHeight="1">
      <c r="B344" s="41"/>
      <c r="C344" s="205" t="s">
        <v>571</v>
      </c>
      <c r="D344" s="205" t="s">
        <v>272</v>
      </c>
      <c r="E344" s="206" t="s">
        <v>1256</v>
      </c>
      <c r="F344" s="207" t="s">
        <v>1257</v>
      </c>
      <c r="G344" s="208" t="s">
        <v>155</v>
      </c>
      <c r="H344" s="209">
        <v>1</v>
      </c>
      <c r="I344" s="210"/>
      <c r="J344" s="211">
        <f>ROUND(I344*H344,2)</f>
        <v>0</v>
      </c>
      <c r="K344" s="207" t="s">
        <v>275</v>
      </c>
      <c r="L344" s="61"/>
      <c r="M344" s="212" t="s">
        <v>76</v>
      </c>
      <c r="N344" s="213" t="s">
        <v>48</v>
      </c>
      <c r="O344" s="42"/>
      <c r="P344" s="214">
        <f>O344*H344</f>
        <v>0</v>
      </c>
      <c r="Q344" s="214">
        <v>0</v>
      </c>
      <c r="R344" s="214">
        <f>Q344*H344</f>
        <v>0</v>
      </c>
      <c r="S344" s="214">
        <v>0</v>
      </c>
      <c r="T344" s="215">
        <f>S344*H344</f>
        <v>0</v>
      </c>
      <c r="AR344" s="24" t="s">
        <v>349</v>
      </c>
      <c r="AT344" s="24" t="s">
        <v>272</v>
      </c>
      <c r="AU344" s="24" t="s">
        <v>161</v>
      </c>
      <c r="AY344" s="24" t="s">
        <v>270</v>
      </c>
      <c r="BE344" s="216">
        <f>IF(N344="základní",J344,0)</f>
        <v>0</v>
      </c>
      <c r="BF344" s="216">
        <f>IF(N344="snížená",J344,0)</f>
        <v>0</v>
      </c>
      <c r="BG344" s="216">
        <f>IF(N344="zákl. přenesená",J344,0)</f>
        <v>0</v>
      </c>
      <c r="BH344" s="216">
        <f>IF(N344="sníž. přenesená",J344,0)</f>
        <v>0</v>
      </c>
      <c r="BI344" s="216">
        <f>IF(N344="nulová",J344,0)</f>
        <v>0</v>
      </c>
      <c r="BJ344" s="24" t="s">
        <v>85</v>
      </c>
      <c r="BK344" s="216">
        <f>ROUND(I344*H344,2)</f>
        <v>0</v>
      </c>
      <c r="BL344" s="24" t="s">
        <v>349</v>
      </c>
      <c r="BM344" s="24" t="s">
        <v>1258</v>
      </c>
    </row>
    <row r="345" spans="2:51" s="12" customFormat="1" ht="13.5">
      <c r="B345" s="217"/>
      <c r="C345" s="218"/>
      <c r="D345" s="219" t="s">
        <v>278</v>
      </c>
      <c r="E345" s="220" t="s">
        <v>76</v>
      </c>
      <c r="F345" s="221" t="s">
        <v>1259</v>
      </c>
      <c r="G345" s="218"/>
      <c r="H345" s="220" t="s">
        <v>76</v>
      </c>
      <c r="I345" s="222"/>
      <c r="J345" s="218"/>
      <c r="K345" s="218"/>
      <c r="L345" s="223"/>
      <c r="M345" s="224"/>
      <c r="N345" s="225"/>
      <c r="O345" s="225"/>
      <c r="P345" s="225"/>
      <c r="Q345" s="225"/>
      <c r="R345" s="225"/>
      <c r="S345" s="225"/>
      <c r="T345" s="226"/>
      <c r="AT345" s="227" t="s">
        <v>278</v>
      </c>
      <c r="AU345" s="227" t="s">
        <v>161</v>
      </c>
      <c r="AV345" s="12" t="s">
        <v>85</v>
      </c>
      <c r="AW345" s="12" t="s">
        <v>40</v>
      </c>
      <c r="AX345" s="12" t="s">
        <v>78</v>
      </c>
      <c r="AY345" s="227" t="s">
        <v>270</v>
      </c>
    </row>
    <row r="346" spans="2:51" s="13" customFormat="1" ht="13.5">
      <c r="B346" s="228"/>
      <c r="C346" s="229"/>
      <c r="D346" s="219" t="s">
        <v>278</v>
      </c>
      <c r="E346" s="230" t="s">
        <v>76</v>
      </c>
      <c r="F346" s="231" t="s">
        <v>85</v>
      </c>
      <c r="G346" s="229"/>
      <c r="H346" s="232">
        <v>1</v>
      </c>
      <c r="I346" s="233"/>
      <c r="J346" s="229"/>
      <c r="K346" s="229"/>
      <c r="L346" s="234"/>
      <c r="M346" s="235"/>
      <c r="N346" s="236"/>
      <c r="O346" s="236"/>
      <c r="P346" s="236"/>
      <c r="Q346" s="236"/>
      <c r="R346" s="236"/>
      <c r="S346" s="236"/>
      <c r="T346" s="237"/>
      <c r="AT346" s="238" t="s">
        <v>278</v>
      </c>
      <c r="AU346" s="238" t="s">
        <v>161</v>
      </c>
      <c r="AV346" s="13" t="s">
        <v>87</v>
      </c>
      <c r="AW346" s="13" t="s">
        <v>40</v>
      </c>
      <c r="AX346" s="13" t="s">
        <v>78</v>
      </c>
      <c r="AY346" s="238" t="s">
        <v>270</v>
      </c>
    </row>
    <row r="347" spans="2:51" s="14" customFormat="1" ht="13.5">
      <c r="B347" s="239"/>
      <c r="C347" s="240"/>
      <c r="D347" s="219" t="s">
        <v>278</v>
      </c>
      <c r="E347" s="241" t="s">
        <v>76</v>
      </c>
      <c r="F347" s="242" t="s">
        <v>281</v>
      </c>
      <c r="G347" s="240"/>
      <c r="H347" s="243">
        <v>1</v>
      </c>
      <c r="I347" s="244"/>
      <c r="J347" s="240"/>
      <c r="K347" s="240"/>
      <c r="L347" s="245"/>
      <c r="M347" s="246"/>
      <c r="N347" s="247"/>
      <c r="O347" s="247"/>
      <c r="P347" s="247"/>
      <c r="Q347" s="247"/>
      <c r="R347" s="247"/>
      <c r="S347" s="247"/>
      <c r="T347" s="248"/>
      <c r="AT347" s="249" t="s">
        <v>278</v>
      </c>
      <c r="AU347" s="249" t="s">
        <v>161</v>
      </c>
      <c r="AV347" s="14" t="s">
        <v>276</v>
      </c>
      <c r="AW347" s="14" t="s">
        <v>40</v>
      </c>
      <c r="AX347" s="14" t="s">
        <v>85</v>
      </c>
      <c r="AY347" s="249" t="s">
        <v>270</v>
      </c>
    </row>
    <row r="348" spans="2:65" s="1" customFormat="1" ht="25.5" customHeight="1">
      <c r="B348" s="41"/>
      <c r="C348" s="205" t="s">
        <v>575</v>
      </c>
      <c r="D348" s="205" t="s">
        <v>272</v>
      </c>
      <c r="E348" s="206" t="s">
        <v>1260</v>
      </c>
      <c r="F348" s="207" t="s">
        <v>1261</v>
      </c>
      <c r="G348" s="208" t="s">
        <v>1262</v>
      </c>
      <c r="H348" s="209">
        <v>4</v>
      </c>
      <c r="I348" s="210"/>
      <c r="J348" s="211">
        <f>ROUND(I348*H348,2)</f>
        <v>0</v>
      </c>
      <c r="K348" s="207" t="s">
        <v>275</v>
      </c>
      <c r="L348" s="61"/>
      <c r="M348" s="212" t="s">
        <v>76</v>
      </c>
      <c r="N348" s="213" t="s">
        <v>48</v>
      </c>
      <c r="O348" s="42"/>
      <c r="P348" s="214">
        <f>O348*H348</f>
        <v>0</v>
      </c>
      <c r="Q348" s="214">
        <v>0</v>
      </c>
      <c r="R348" s="214">
        <f>Q348*H348</f>
        <v>0</v>
      </c>
      <c r="S348" s="214">
        <v>0</v>
      </c>
      <c r="T348" s="215">
        <f>S348*H348</f>
        <v>0</v>
      </c>
      <c r="AR348" s="24" t="s">
        <v>1247</v>
      </c>
      <c r="AT348" s="24" t="s">
        <v>272</v>
      </c>
      <c r="AU348" s="24" t="s">
        <v>161</v>
      </c>
      <c r="AY348" s="24" t="s">
        <v>270</v>
      </c>
      <c r="BE348" s="216">
        <f>IF(N348="základní",J348,0)</f>
        <v>0</v>
      </c>
      <c r="BF348" s="216">
        <f>IF(N348="snížená",J348,0)</f>
        <v>0</v>
      </c>
      <c r="BG348" s="216">
        <f>IF(N348="zákl. přenesená",J348,0)</f>
        <v>0</v>
      </c>
      <c r="BH348" s="216">
        <f>IF(N348="sníž. přenesená",J348,0)</f>
        <v>0</v>
      </c>
      <c r="BI348" s="216">
        <f>IF(N348="nulová",J348,0)</f>
        <v>0</v>
      </c>
      <c r="BJ348" s="24" t="s">
        <v>85</v>
      </c>
      <c r="BK348" s="216">
        <f>ROUND(I348*H348,2)</f>
        <v>0</v>
      </c>
      <c r="BL348" s="24" t="s">
        <v>1247</v>
      </c>
      <c r="BM348" s="24" t="s">
        <v>1263</v>
      </c>
    </row>
    <row r="349" spans="2:51" s="12" customFormat="1" ht="13.5">
      <c r="B349" s="217"/>
      <c r="C349" s="218"/>
      <c r="D349" s="219" t="s">
        <v>278</v>
      </c>
      <c r="E349" s="220" t="s">
        <v>76</v>
      </c>
      <c r="F349" s="221" t="s">
        <v>1264</v>
      </c>
      <c r="G349" s="218"/>
      <c r="H349" s="220" t="s">
        <v>76</v>
      </c>
      <c r="I349" s="222"/>
      <c r="J349" s="218"/>
      <c r="K349" s="218"/>
      <c r="L349" s="223"/>
      <c r="M349" s="224"/>
      <c r="N349" s="225"/>
      <c r="O349" s="225"/>
      <c r="P349" s="225"/>
      <c r="Q349" s="225"/>
      <c r="R349" s="225"/>
      <c r="S349" s="225"/>
      <c r="T349" s="226"/>
      <c r="AT349" s="227" t="s">
        <v>278</v>
      </c>
      <c r="AU349" s="227" t="s">
        <v>161</v>
      </c>
      <c r="AV349" s="12" t="s">
        <v>85</v>
      </c>
      <c r="AW349" s="12" t="s">
        <v>40</v>
      </c>
      <c r="AX349" s="12" t="s">
        <v>78</v>
      </c>
      <c r="AY349" s="227" t="s">
        <v>270</v>
      </c>
    </row>
    <row r="350" spans="2:51" s="13" customFormat="1" ht="13.5">
      <c r="B350" s="228"/>
      <c r="C350" s="229"/>
      <c r="D350" s="219" t="s">
        <v>278</v>
      </c>
      <c r="E350" s="230" t="s">
        <v>76</v>
      </c>
      <c r="F350" s="231" t="s">
        <v>276</v>
      </c>
      <c r="G350" s="229"/>
      <c r="H350" s="232">
        <v>4</v>
      </c>
      <c r="I350" s="233"/>
      <c r="J350" s="229"/>
      <c r="K350" s="229"/>
      <c r="L350" s="234"/>
      <c r="M350" s="235"/>
      <c r="N350" s="236"/>
      <c r="O350" s="236"/>
      <c r="P350" s="236"/>
      <c r="Q350" s="236"/>
      <c r="R350" s="236"/>
      <c r="S350" s="236"/>
      <c r="T350" s="237"/>
      <c r="AT350" s="238" t="s">
        <v>278</v>
      </c>
      <c r="AU350" s="238" t="s">
        <v>161</v>
      </c>
      <c r="AV350" s="13" t="s">
        <v>87</v>
      </c>
      <c r="AW350" s="13" t="s">
        <v>40</v>
      </c>
      <c r="AX350" s="13" t="s">
        <v>78</v>
      </c>
      <c r="AY350" s="238" t="s">
        <v>270</v>
      </c>
    </row>
    <row r="351" spans="2:51" s="14" customFormat="1" ht="13.5">
      <c r="B351" s="239"/>
      <c r="C351" s="240"/>
      <c r="D351" s="219" t="s">
        <v>278</v>
      </c>
      <c r="E351" s="241" t="s">
        <v>76</v>
      </c>
      <c r="F351" s="242" t="s">
        <v>281</v>
      </c>
      <c r="G351" s="240"/>
      <c r="H351" s="243">
        <v>4</v>
      </c>
      <c r="I351" s="244"/>
      <c r="J351" s="240"/>
      <c r="K351" s="240"/>
      <c r="L351" s="245"/>
      <c r="M351" s="262"/>
      <c r="N351" s="263"/>
      <c r="O351" s="263"/>
      <c r="P351" s="263"/>
      <c r="Q351" s="263"/>
      <c r="R351" s="263"/>
      <c r="S351" s="263"/>
      <c r="T351" s="264"/>
      <c r="AT351" s="249" t="s">
        <v>278</v>
      </c>
      <c r="AU351" s="249" t="s">
        <v>161</v>
      </c>
      <c r="AV351" s="14" t="s">
        <v>276</v>
      </c>
      <c r="AW351" s="14" t="s">
        <v>40</v>
      </c>
      <c r="AX351" s="14" t="s">
        <v>85</v>
      </c>
      <c r="AY351" s="249" t="s">
        <v>270</v>
      </c>
    </row>
    <row r="352" spans="2:12" s="1" customFormat="1" ht="6.95" customHeight="1">
      <c r="B352" s="56"/>
      <c r="C352" s="57"/>
      <c r="D352" s="57"/>
      <c r="E352" s="57"/>
      <c r="F352" s="57"/>
      <c r="G352" s="57"/>
      <c r="H352" s="57"/>
      <c r="I352" s="150"/>
      <c r="J352" s="57"/>
      <c r="K352" s="57"/>
      <c r="L352" s="61"/>
    </row>
  </sheetData>
  <sheetProtection algorithmName="SHA-512" hashValue="jqXLPhs38xpuZNGYsfSJLJIHv/FybDAxnKHX83VoCohQPUSHYPOcxYFN1G3SQKRVZ2Yu1CEQq3uKoJAfufaMaQ==" saltValue="X4TLjOtHGgOcavlz4/wkO9xvxUZi8VnZ5arQqeBS+2i7mMBjz+lJtKNWRMQBuXcNSYPwuEBW9T6pFxL0kqp1UQ==" spinCount="100000" sheet="1" objects="1" scenarios="1" formatColumns="0" formatRows="0" autoFilter="0"/>
  <autoFilter ref="C86:K351"/>
  <mergeCells count="13">
    <mergeCell ref="E79:H79"/>
    <mergeCell ref="G1:H1"/>
    <mergeCell ref="L2:V2"/>
    <mergeCell ref="E49:H49"/>
    <mergeCell ref="E51:H51"/>
    <mergeCell ref="J55:J56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106</v>
      </c>
      <c r="G1" s="396" t="s">
        <v>107</v>
      </c>
      <c r="H1" s="396"/>
      <c r="I1" s="124"/>
      <c r="J1" s="123" t="s">
        <v>108</v>
      </c>
      <c r="K1" s="122" t="s">
        <v>109</v>
      </c>
      <c r="L1" s="123" t="s">
        <v>110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AT2" s="24" t="s">
        <v>105</v>
      </c>
    </row>
    <row r="3" spans="2:46" ht="6.95" customHeight="1">
      <c r="B3" s="25"/>
      <c r="C3" s="26"/>
      <c r="D3" s="26"/>
      <c r="E3" s="26"/>
      <c r="F3" s="26"/>
      <c r="G3" s="26"/>
      <c r="H3" s="26"/>
      <c r="I3" s="126"/>
      <c r="J3" s="26"/>
      <c r="K3" s="27"/>
      <c r="AT3" s="24" t="s">
        <v>87</v>
      </c>
    </row>
    <row r="4" spans="2:46" ht="36.95" customHeight="1">
      <c r="B4" s="28"/>
      <c r="C4" s="29"/>
      <c r="D4" s="30" t="s">
        <v>118</v>
      </c>
      <c r="E4" s="29"/>
      <c r="F4" s="29"/>
      <c r="G4" s="29"/>
      <c r="H4" s="29"/>
      <c r="I4" s="12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27"/>
      <c r="J6" s="29"/>
      <c r="K6" s="31"/>
    </row>
    <row r="7" spans="2:11" ht="16.5" customHeight="1">
      <c r="B7" s="28"/>
      <c r="C7" s="29"/>
      <c r="D7" s="29"/>
      <c r="E7" s="388" t="str">
        <f>'Rekapitulace stavby'!K6</f>
        <v>Parkoviště v ul. Křižíkova, Sokolov</v>
      </c>
      <c r="F7" s="389"/>
      <c r="G7" s="389"/>
      <c r="H7" s="389"/>
      <c r="I7" s="127"/>
      <c r="J7" s="29"/>
      <c r="K7" s="31"/>
    </row>
    <row r="8" spans="2:11" ht="13.5">
      <c r="B8" s="28"/>
      <c r="C8" s="29"/>
      <c r="D8" s="37" t="s">
        <v>131</v>
      </c>
      <c r="E8" s="29"/>
      <c r="F8" s="29"/>
      <c r="G8" s="29"/>
      <c r="H8" s="29"/>
      <c r="I8" s="127"/>
      <c r="J8" s="29"/>
      <c r="K8" s="31"/>
    </row>
    <row r="9" spans="2:11" s="1" customFormat="1" ht="16.5" customHeight="1">
      <c r="B9" s="41"/>
      <c r="C9" s="42"/>
      <c r="D9" s="42"/>
      <c r="E9" s="388" t="s">
        <v>1265</v>
      </c>
      <c r="F9" s="390"/>
      <c r="G9" s="390"/>
      <c r="H9" s="390"/>
      <c r="I9" s="128"/>
      <c r="J9" s="42"/>
      <c r="K9" s="45"/>
    </row>
    <row r="10" spans="2:11" s="1" customFormat="1" ht="13.5">
      <c r="B10" s="41"/>
      <c r="C10" s="42"/>
      <c r="D10" s="37" t="s">
        <v>137</v>
      </c>
      <c r="E10" s="42"/>
      <c r="F10" s="42"/>
      <c r="G10" s="42"/>
      <c r="H10" s="42"/>
      <c r="I10" s="128"/>
      <c r="J10" s="42"/>
      <c r="K10" s="45"/>
    </row>
    <row r="11" spans="2:11" s="1" customFormat="1" ht="36.95" customHeight="1">
      <c r="B11" s="41"/>
      <c r="C11" s="42"/>
      <c r="D11" s="42"/>
      <c r="E11" s="391" t="s">
        <v>1266</v>
      </c>
      <c r="F11" s="390"/>
      <c r="G11" s="390"/>
      <c r="H11" s="390"/>
      <c r="I11" s="128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8"/>
      <c r="J12" s="42"/>
      <c r="K12" s="45"/>
    </row>
    <row r="13" spans="2:11" s="1" customFormat="1" ht="14.45" customHeight="1">
      <c r="B13" s="41"/>
      <c r="C13" s="42"/>
      <c r="D13" s="37" t="s">
        <v>20</v>
      </c>
      <c r="E13" s="42"/>
      <c r="F13" s="35" t="s">
        <v>76</v>
      </c>
      <c r="G13" s="42"/>
      <c r="H13" s="42"/>
      <c r="I13" s="129" t="s">
        <v>22</v>
      </c>
      <c r="J13" s="35" t="s">
        <v>76</v>
      </c>
      <c r="K13" s="45"/>
    </row>
    <row r="14" spans="2:11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29" t="s">
        <v>26</v>
      </c>
      <c r="J14" s="130" t="str">
        <f>'Rekapitulace stavby'!AN8</f>
        <v>29.6.2017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8"/>
      <c r="J15" s="42"/>
      <c r="K15" s="45"/>
    </row>
    <row r="16" spans="2:11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29" t="s">
        <v>29</v>
      </c>
      <c r="J16" s="35" t="s">
        <v>30</v>
      </c>
      <c r="K16" s="45"/>
    </row>
    <row r="17" spans="2:11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29" t="s">
        <v>32</v>
      </c>
      <c r="J17" s="35" t="s">
        <v>33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8"/>
      <c r="J18" s="42"/>
      <c r="K18" s="45"/>
    </row>
    <row r="19" spans="2:11" s="1" customFormat="1" ht="14.45" customHeight="1">
      <c r="B19" s="41"/>
      <c r="C19" s="42"/>
      <c r="D19" s="37" t="s">
        <v>34</v>
      </c>
      <c r="E19" s="42"/>
      <c r="F19" s="42"/>
      <c r="G19" s="42"/>
      <c r="H19" s="42"/>
      <c r="I19" s="129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9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8"/>
      <c r="J21" s="42"/>
      <c r="K21" s="45"/>
    </row>
    <row r="22" spans="2:11" s="1" customFormat="1" ht="14.45" customHeight="1">
      <c r="B22" s="41"/>
      <c r="C22" s="42"/>
      <c r="D22" s="37" t="s">
        <v>36</v>
      </c>
      <c r="E22" s="42"/>
      <c r="F22" s="42"/>
      <c r="G22" s="42"/>
      <c r="H22" s="42"/>
      <c r="I22" s="129" t="s">
        <v>29</v>
      </c>
      <c r="J22" s="35" t="s">
        <v>37</v>
      </c>
      <c r="K22" s="45"/>
    </row>
    <row r="23" spans="2:11" s="1" customFormat="1" ht="18" customHeight="1">
      <c r="B23" s="41"/>
      <c r="C23" s="42"/>
      <c r="D23" s="42"/>
      <c r="E23" s="35" t="s">
        <v>38</v>
      </c>
      <c r="F23" s="42"/>
      <c r="G23" s="42"/>
      <c r="H23" s="42"/>
      <c r="I23" s="129" t="s">
        <v>32</v>
      </c>
      <c r="J23" s="35" t="s">
        <v>39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8"/>
      <c r="J24" s="42"/>
      <c r="K24" s="45"/>
    </row>
    <row r="25" spans="2:11" s="1" customFormat="1" ht="14.45" customHeight="1">
      <c r="B25" s="41"/>
      <c r="C25" s="42"/>
      <c r="D25" s="37" t="s">
        <v>41</v>
      </c>
      <c r="E25" s="42"/>
      <c r="F25" s="42"/>
      <c r="G25" s="42"/>
      <c r="H25" s="42"/>
      <c r="I25" s="128"/>
      <c r="J25" s="42"/>
      <c r="K25" s="45"/>
    </row>
    <row r="26" spans="2:11" s="7" customFormat="1" ht="16.5" customHeight="1">
      <c r="B26" s="131"/>
      <c r="C26" s="132"/>
      <c r="D26" s="132"/>
      <c r="E26" s="353" t="s">
        <v>76</v>
      </c>
      <c r="F26" s="353"/>
      <c r="G26" s="353"/>
      <c r="H26" s="353"/>
      <c r="I26" s="133"/>
      <c r="J26" s="132"/>
      <c r="K26" s="134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8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6"/>
      <c r="J28" s="85"/>
      <c r="K28" s="137"/>
    </row>
    <row r="29" spans="2:11" s="1" customFormat="1" ht="25.35" customHeight="1">
      <c r="B29" s="41"/>
      <c r="C29" s="42"/>
      <c r="D29" s="138" t="s">
        <v>43</v>
      </c>
      <c r="E29" s="42"/>
      <c r="F29" s="42"/>
      <c r="G29" s="42"/>
      <c r="H29" s="42"/>
      <c r="I29" s="128"/>
      <c r="J29" s="139">
        <f>ROUND(J86,2)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6"/>
      <c r="J30" s="85"/>
      <c r="K30" s="137"/>
    </row>
    <row r="31" spans="2:11" s="1" customFormat="1" ht="14.45" customHeight="1">
      <c r="B31" s="41"/>
      <c r="C31" s="42"/>
      <c r="D31" s="42"/>
      <c r="E31" s="42"/>
      <c r="F31" s="46" t="s">
        <v>45</v>
      </c>
      <c r="G31" s="42"/>
      <c r="H31" s="42"/>
      <c r="I31" s="140" t="s">
        <v>44</v>
      </c>
      <c r="J31" s="46" t="s">
        <v>46</v>
      </c>
      <c r="K31" s="45"/>
    </row>
    <row r="32" spans="2:11" s="1" customFormat="1" ht="14.45" customHeight="1">
      <c r="B32" s="41"/>
      <c r="C32" s="42"/>
      <c r="D32" s="49" t="s">
        <v>47</v>
      </c>
      <c r="E32" s="49" t="s">
        <v>48</v>
      </c>
      <c r="F32" s="141">
        <f>ROUND(SUM(BE86:BE106),2)</f>
        <v>0</v>
      </c>
      <c r="G32" s="42"/>
      <c r="H32" s="42"/>
      <c r="I32" s="142">
        <v>0.21</v>
      </c>
      <c r="J32" s="141">
        <f>ROUND(ROUND((SUM(BE86:BE106)),2)*I32,2)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49</v>
      </c>
      <c r="F33" s="141">
        <f>ROUND(SUM(BF86:BF106),2)</f>
        <v>0</v>
      </c>
      <c r="G33" s="42"/>
      <c r="H33" s="42"/>
      <c r="I33" s="142">
        <v>0.15</v>
      </c>
      <c r="J33" s="141">
        <f>ROUND(ROUND((SUM(BF86:BF106)),2)*I33,2)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41">
        <f>ROUND(SUM(BG86:BG106),2)</f>
        <v>0</v>
      </c>
      <c r="G34" s="42"/>
      <c r="H34" s="42"/>
      <c r="I34" s="142">
        <v>0.21</v>
      </c>
      <c r="J34" s="141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51</v>
      </c>
      <c r="F35" s="141">
        <f>ROUND(SUM(BH86:BH106),2)</f>
        <v>0</v>
      </c>
      <c r="G35" s="42"/>
      <c r="H35" s="42"/>
      <c r="I35" s="142">
        <v>0.15</v>
      </c>
      <c r="J35" s="141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52</v>
      </c>
      <c r="F36" s="141">
        <f>ROUND(SUM(BI86:BI106),2)</f>
        <v>0</v>
      </c>
      <c r="G36" s="42"/>
      <c r="H36" s="42"/>
      <c r="I36" s="142">
        <v>0</v>
      </c>
      <c r="J36" s="141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8"/>
      <c r="J37" s="42"/>
      <c r="K37" s="45"/>
    </row>
    <row r="38" spans="2:11" s="1" customFormat="1" ht="25.35" customHeight="1">
      <c r="B38" s="41"/>
      <c r="C38" s="143"/>
      <c r="D38" s="144" t="s">
        <v>53</v>
      </c>
      <c r="E38" s="79"/>
      <c r="F38" s="79"/>
      <c r="G38" s="145" t="s">
        <v>54</v>
      </c>
      <c r="H38" s="146" t="s">
        <v>55</v>
      </c>
      <c r="I38" s="147"/>
      <c r="J38" s="148">
        <f>SUM(J29:J36)</f>
        <v>0</v>
      </c>
      <c r="K38" s="149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50"/>
      <c r="J39" s="57"/>
      <c r="K39" s="58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1"/>
      <c r="C44" s="30" t="s">
        <v>220</v>
      </c>
      <c r="D44" s="42"/>
      <c r="E44" s="42"/>
      <c r="F44" s="42"/>
      <c r="G44" s="42"/>
      <c r="H44" s="42"/>
      <c r="I44" s="128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8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8"/>
      <c r="J46" s="42"/>
      <c r="K46" s="45"/>
    </row>
    <row r="47" spans="2:11" s="1" customFormat="1" ht="16.5" customHeight="1">
      <c r="B47" s="41"/>
      <c r="C47" s="42"/>
      <c r="D47" s="42"/>
      <c r="E47" s="388" t="str">
        <f>E7</f>
        <v>Parkoviště v ul. Křižíkova, Sokolov</v>
      </c>
      <c r="F47" s="389"/>
      <c r="G47" s="389"/>
      <c r="H47" s="389"/>
      <c r="I47" s="128"/>
      <c r="J47" s="42"/>
      <c r="K47" s="45"/>
    </row>
    <row r="48" spans="2:11" ht="13.5">
      <c r="B48" s="28"/>
      <c r="C48" s="37" t="s">
        <v>131</v>
      </c>
      <c r="D48" s="29"/>
      <c r="E48" s="29"/>
      <c r="F48" s="29"/>
      <c r="G48" s="29"/>
      <c r="H48" s="29"/>
      <c r="I48" s="127"/>
      <c r="J48" s="29"/>
      <c r="K48" s="31"/>
    </row>
    <row r="49" spans="2:11" s="1" customFormat="1" ht="16.5" customHeight="1">
      <c r="B49" s="41"/>
      <c r="C49" s="42"/>
      <c r="D49" s="42"/>
      <c r="E49" s="388" t="s">
        <v>1265</v>
      </c>
      <c r="F49" s="390"/>
      <c r="G49" s="390"/>
      <c r="H49" s="390"/>
      <c r="I49" s="128"/>
      <c r="J49" s="42"/>
      <c r="K49" s="45"/>
    </row>
    <row r="50" spans="2:11" s="1" customFormat="1" ht="14.45" customHeight="1">
      <c r="B50" s="41"/>
      <c r="C50" s="37" t="s">
        <v>137</v>
      </c>
      <c r="D50" s="42"/>
      <c r="E50" s="42"/>
      <c r="F50" s="42"/>
      <c r="G50" s="42"/>
      <c r="H50" s="42"/>
      <c r="I50" s="128"/>
      <c r="J50" s="42"/>
      <c r="K50" s="45"/>
    </row>
    <row r="51" spans="2:11" s="1" customFormat="1" ht="17.25" customHeight="1">
      <c r="B51" s="41"/>
      <c r="C51" s="42"/>
      <c r="D51" s="42"/>
      <c r="E51" s="391" t="str">
        <f>E11</f>
        <v>2016-41-VON-SP - VON - Soupis prací - Vedlejší a ostatní náklady</v>
      </c>
      <c r="F51" s="390"/>
      <c r="G51" s="390"/>
      <c r="H51" s="390"/>
      <c r="I51" s="128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8"/>
      <c r="J52" s="42"/>
      <c r="K52" s="45"/>
    </row>
    <row r="53" spans="2:11" s="1" customFormat="1" ht="18" customHeight="1">
      <c r="B53" s="41"/>
      <c r="C53" s="37" t="s">
        <v>24</v>
      </c>
      <c r="D53" s="42"/>
      <c r="E53" s="42"/>
      <c r="F53" s="35" t="str">
        <f>F14</f>
        <v>ul. Křižíkova a areál 8. ZŠ v Sokolově, KK</v>
      </c>
      <c r="G53" s="42"/>
      <c r="H53" s="42"/>
      <c r="I53" s="129" t="s">
        <v>26</v>
      </c>
      <c r="J53" s="130" t="str">
        <f>IF(J14="","",J14)</f>
        <v>29.6.2017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8"/>
      <c r="J54" s="42"/>
      <c r="K54" s="45"/>
    </row>
    <row r="55" spans="2:11" s="1" customFormat="1" ht="13.5">
      <c r="B55" s="41"/>
      <c r="C55" s="37" t="s">
        <v>28</v>
      </c>
      <c r="D55" s="42"/>
      <c r="E55" s="42"/>
      <c r="F55" s="35" t="str">
        <f>E17</f>
        <v>Město Sokolov</v>
      </c>
      <c r="G55" s="42"/>
      <c r="H55" s="42"/>
      <c r="I55" s="129" t="s">
        <v>36</v>
      </c>
      <c r="J55" s="353" t="str">
        <f>E23</f>
        <v>Ing. Martin Haueisen</v>
      </c>
      <c r="K55" s="45"/>
    </row>
    <row r="56" spans="2:11" s="1" customFormat="1" ht="14.45" customHeight="1">
      <c r="B56" s="41"/>
      <c r="C56" s="37" t="s">
        <v>34</v>
      </c>
      <c r="D56" s="42"/>
      <c r="E56" s="42"/>
      <c r="F56" s="35" t="str">
        <f>IF(E20="","",E20)</f>
        <v/>
      </c>
      <c r="G56" s="42"/>
      <c r="H56" s="42"/>
      <c r="I56" s="128"/>
      <c r="J56" s="39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8"/>
      <c r="J57" s="42"/>
      <c r="K57" s="45"/>
    </row>
    <row r="58" spans="2:11" s="1" customFormat="1" ht="29.25" customHeight="1">
      <c r="B58" s="41"/>
      <c r="C58" s="155" t="s">
        <v>235</v>
      </c>
      <c r="D58" s="143"/>
      <c r="E58" s="143"/>
      <c r="F58" s="143"/>
      <c r="G58" s="143"/>
      <c r="H58" s="143"/>
      <c r="I58" s="156"/>
      <c r="J58" s="157" t="s">
        <v>236</v>
      </c>
      <c r="K58" s="158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8"/>
      <c r="J59" s="42"/>
      <c r="K59" s="45"/>
    </row>
    <row r="60" spans="2:47" s="1" customFormat="1" ht="29.25" customHeight="1">
      <c r="B60" s="41"/>
      <c r="C60" s="159" t="s">
        <v>237</v>
      </c>
      <c r="D60" s="42"/>
      <c r="E60" s="42"/>
      <c r="F60" s="42"/>
      <c r="G60" s="42"/>
      <c r="H60" s="42"/>
      <c r="I60" s="128"/>
      <c r="J60" s="139">
        <f>J86</f>
        <v>0</v>
      </c>
      <c r="K60" s="45"/>
      <c r="AU60" s="24" t="s">
        <v>238</v>
      </c>
    </row>
    <row r="61" spans="2:11" s="8" customFormat="1" ht="24.95" customHeight="1">
      <c r="B61" s="160"/>
      <c r="C61" s="161"/>
      <c r="D61" s="162" t="s">
        <v>1267</v>
      </c>
      <c r="E61" s="163"/>
      <c r="F61" s="163"/>
      <c r="G61" s="163"/>
      <c r="H61" s="163"/>
      <c r="I61" s="164"/>
      <c r="J61" s="165">
        <f>J87</f>
        <v>0</v>
      </c>
      <c r="K61" s="166"/>
    </row>
    <row r="62" spans="2:11" s="9" customFormat="1" ht="19.9" customHeight="1">
      <c r="B62" s="167"/>
      <c r="C62" s="168"/>
      <c r="D62" s="169" t="s">
        <v>1268</v>
      </c>
      <c r="E62" s="170"/>
      <c r="F62" s="170"/>
      <c r="G62" s="170"/>
      <c r="H62" s="170"/>
      <c r="I62" s="171"/>
      <c r="J62" s="172">
        <f>J88</f>
        <v>0</v>
      </c>
      <c r="K62" s="173"/>
    </row>
    <row r="63" spans="2:11" s="9" customFormat="1" ht="19.9" customHeight="1">
      <c r="B63" s="167"/>
      <c r="C63" s="168"/>
      <c r="D63" s="169" t="s">
        <v>1269</v>
      </c>
      <c r="E63" s="170"/>
      <c r="F63" s="170"/>
      <c r="G63" s="170"/>
      <c r="H63" s="170"/>
      <c r="I63" s="171"/>
      <c r="J63" s="172">
        <f>J100</f>
        <v>0</v>
      </c>
      <c r="K63" s="173"/>
    </row>
    <row r="64" spans="2:11" s="9" customFormat="1" ht="19.9" customHeight="1">
      <c r="B64" s="167"/>
      <c r="C64" s="168"/>
      <c r="D64" s="169" t="s">
        <v>1270</v>
      </c>
      <c r="E64" s="170"/>
      <c r="F64" s="170"/>
      <c r="G64" s="170"/>
      <c r="H64" s="170"/>
      <c r="I64" s="171"/>
      <c r="J64" s="172">
        <f>J103</f>
        <v>0</v>
      </c>
      <c r="K64" s="173"/>
    </row>
    <row r="65" spans="2:11" s="1" customFormat="1" ht="21.75" customHeight="1">
      <c r="B65" s="41"/>
      <c r="C65" s="42"/>
      <c r="D65" s="42"/>
      <c r="E65" s="42"/>
      <c r="F65" s="42"/>
      <c r="G65" s="42"/>
      <c r="H65" s="42"/>
      <c r="I65" s="128"/>
      <c r="J65" s="42"/>
      <c r="K65" s="45"/>
    </row>
    <row r="66" spans="2:11" s="1" customFormat="1" ht="6.95" customHeight="1">
      <c r="B66" s="56"/>
      <c r="C66" s="57"/>
      <c r="D66" s="57"/>
      <c r="E66" s="57"/>
      <c r="F66" s="57"/>
      <c r="G66" s="57"/>
      <c r="H66" s="57"/>
      <c r="I66" s="150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53"/>
      <c r="J70" s="60"/>
      <c r="K70" s="60"/>
      <c r="L70" s="61"/>
    </row>
    <row r="71" spans="2:12" s="1" customFormat="1" ht="36.95" customHeight="1">
      <c r="B71" s="41"/>
      <c r="C71" s="62" t="s">
        <v>254</v>
      </c>
      <c r="D71" s="63"/>
      <c r="E71" s="63"/>
      <c r="F71" s="63"/>
      <c r="G71" s="63"/>
      <c r="H71" s="63"/>
      <c r="I71" s="174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74"/>
      <c r="J72" s="63"/>
      <c r="K72" s="63"/>
      <c r="L72" s="61"/>
    </row>
    <row r="73" spans="2:12" s="1" customFormat="1" ht="14.45" customHeight="1">
      <c r="B73" s="41"/>
      <c r="C73" s="65" t="s">
        <v>18</v>
      </c>
      <c r="D73" s="63"/>
      <c r="E73" s="63"/>
      <c r="F73" s="63"/>
      <c r="G73" s="63"/>
      <c r="H73" s="63"/>
      <c r="I73" s="174"/>
      <c r="J73" s="63"/>
      <c r="K73" s="63"/>
      <c r="L73" s="61"/>
    </row>
    <row r="74" spans="2:12" s="1" customFormat="1" ht="16.5" customHeight="1">
      <c r="B74" s="41"/>
      <c r="C74" s="63"/>
      <c r="D74" s="63"/>
      <c r="E74" s="393" t="str">
        <f>E7</f>
        <v>Parkoviště v ul. Křižíkova, Sokolov</v>
      </c>
      <c r="F74" s="394"/>
      <c r="G74" s="394"/>
      <c r="H74" s="394"/>
      <c r="I74" s="174"/>
      <c r="J74" s="63"/>
      <c r="K74" s="63"/>
      <c r="L74" s="61"/>
    </row>
    <row r="75" spans="2:12" ht="13.5">
      <c r="B75" s="28"/>
      <c r="C75" s="65" t="s">
        <v>131</v>
      </c>
      <c r="D75" s="175"/>
      <c r="E75" s="175"/>
      <c r="F75" s="175"/>
      <c r="G75" s="175"/>
      <c r="H75" s="175"/>
      <c r="J75" s="175"/>
      <c r="K75" s="175"/>
      <c r="L75" s="176"/>
    </row>
    <row r="76" spans="2:12" s="1" customFormat="1" ht="16.5" customHeight="1">
      <c r="B76" s="41"/>
      <c r="C76" s="63"/>
      <c r="D76" s="63"/>
      <c r="E76" s="393" t="s">
        <v>1265</v>
      </c>
      <c r="F76" s="395"/>
      <c r="G76" s="395"/>
      <c r="H76" s="395"/>
      <c r="I76" s="174"/>
      <c r="J76" s="63"/>
      <c r="K76" s="63"/>
      <c r="L76" s="61"/>
    </row>
    <row r="77" spans="2:12" s="1" customFormat="1" ht="14.45" customHeight="1">
      <c r="B77" s="41"/>
      <c r="C77" s="65" t="s">
        <v>137</v>
      </c>
      <c r="D77" s="63"/>
      <c r="E77" s="63"/>
      <c r="F77" s="63"/>
      <c r="G77" s="63"/>
      <c r="H77" s="63"/>
      <c r="I77" s="174"/>
      <c r="J77" s="63"/>
      <c r="K77" s="63"/>
      <c r="L77" s="61"/>
    </row>
    <row r="78" spans="2:12" s="1" customFormat="1" ht="17.25" customHeight="1">
      <c r="B78" s="41"/>
      <c r="C78" s="63"/>
      <c r="D78" s="63"/>
      <c r="E78" s="364" t="str">
        <f>E11</f>
        <v>2016-41-VON-SP - VON - Soupis prací - Vedlejší a ostatní náklady</v>
      </c>
      <c r="F78" s="395"/>
      <c r="G78" s="395"/>
      <c r="H78" s="395"/>
      <c r="I78" s="174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4"/>
      <c r="J79" s="63"/>
      <c r="K79" s="63"/>
      <c r="L79" s="61"/>
    </row>
    <row r="80" spans="2:12" s="1" customFormat="1" ht="18" customHeight="1">
      <c r="B80" s="41"/>
      <c r="C80" s="65" t="s">
        <v>24</v>
      </c>
      <c r="D80" s="63"/>
      <c r="E80" s="63"/>
      <c r="F80" s="177" t="str">
        <f>F14</f>
        <v>ul. Křižíkova a areál 8. ZŠ v Sokolově, KK</v>
      </c>
      <c r="G80" s="63"/>
      <c r="H80" s="63"/>
      <c r="I80" s="178" t="s">
        <v>26</v>
      </c>
      <c r="J80" s="73" t="str">
        <f>IF(J14="","",J14)</f>
        <v>29.6.2017</v>
      </c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74"/>
      <c r="J81" s="63"/>
      <c r="K81" s="63"/>
      <c r="L81" s="61"/>
    </row>
    <row r="82" spans="2:12" s="1" customFormat="1" ht="13.5">
      <c r="B82" s="41"/>
      <c r="C82" s="65" t="s">
        <v>28</v>
      </c>
      <c r="D82" s="63"/>
      <c r="E82" s="63"/>
      <c r="F82" s="177" t="str">
        <f>E17</f>
        <v>Město Sokolov</v>
      </c>
      <c r="G82" s="63"/>
      <c r="H82" s="63"/>
      <c r="I82" s="178" t="s">
        <v>36</v>
      </c>
      <c r="J82" s="177" t="str">
        <f>E23</f>
        <v>Ing. Martin Haueisen</v>
      </c>
      <c r="K82" s="63"/>
      <c r="L82" s="61"/>
    </row>
    <row r="83" spans="2:12" s="1" customFormat="1" ht="14.45" customHeight="1">
      <c r="B83" s="41"/>
      <c r="C83" s="65" t="s">
        <v>34</v>
      </c>
      <c r="D83" s="63"/>
      <c r="E83" s="63"/>
      <c r="F83" s="177" t="str">
        <f>IF(E20="","",E20)</f>
        <v/>
      </c>
      <c r="G83" s="63"/>
      <c r="H83" s="63"/>
      <c r="I83" s="174"/>
      <c r="J83" s="63"/>
      <c r="K83" s="63"/>
      <c r="L83" s="61"/>
    </row>
    <row r="84" spans="2:12" s="1" customFormat="1" ht="10.35" customHeight="1">
      <c r="B84" s="41"/>
      <c r="C84" s="63"/>
      <c r="D84" s="63"/>
      <c r="E84" s="63"/>
      <c r="F84" s="63"/>
      <c r="G84" s="63"/>
      <c r="H84" s="63"/>
      <c r="I84" s="174"/>
      <c r="J84" s="63"/>
      <c r="K84" s="63"/>
      <c r="L84" s="61"/>
    </row>
    <row r="85" spans="2:20" s="10" customFormat="1" ht="29.25" customHeight="1">
      <c r="B85" s="179"/>
      <c r="C85" s="180" t="s">
        <v>255</v>
      </c>
      <c r="D85" s="181" t="s">
        <v>62</v>
      </c>
      <c r="E85" s="181" t="s">
        <v>58</v>
      </c>
      <c r="F85" s="181" t="s">
        <v>256</v>
      </c>
      <c r="G85" s="181" t="s">
        <v>257</v>
      </c>
      <c r="H85" s="181" t="s">
        <v>258</v>
      </c>
      <c r="I85" s="182" t="s">
        <v>259</v>
      </c>
      <c r="J85" s="181" t="s">
        <v>236</v>
      </c>
      <c r="K85" s="183" t="s">
        <v>260</v>
      </c>
      <c r="L85" s="184"/>
      <c r="M85" s="81" t="s">
        <v>261</v>
      </c>
      <c r="N85" s="82" t="s">
        <v>47</v>
      </c>
      <c r="O85" s="82" t="s">
        <v>262</v>
      </c>
      <c r="P85" s="82" t="s">
        <v>263</v>
      </c>
      <c r="Q85" s="82" t="s">
        <v>264</v>
      </c>
      <c r="R85" s="82" t="s">
        <v>265</v>
      </c>
      <c r="S85" s="82" t="s">
        <v>266</v>
      </c>
      <c r="T85" s="83" t="s">
        <v>267</v>
      </c>
    </row>
    <row r="86" spans="2:63" s="1" customFormat="1" ht="29.25" customHeight="1">
      <c r="B86" s="41"/>
      <c r="C86" s="87" t="s">
        <v>237</v>
      </c>
      <c r="D86" s="63"/>
      <c r="E86" s="63"/>
      <c r="F86" s="63"/>
      <c r="G86" s="63"/>
      <c r="H86" s="63"/>
      <c r="I86" s="174"/>
      <c r="J86" s="185">
        <f>BK86</f>
        <v>0</v>
      </c>
      <c r="K86" s="63"/>
      <c r="L86" s="61"/>
      <c r="M86" s="84"/>
      <c r="N86" s="85"/>
      <c r="O86" s="85"/>
      <c r="P86" s="186">
        <f>P87</f>
        <v>0</v>
      </c>
      <c r="Q86" s="85"/>
      <c r="R86" s="186">
        <f>R87</f>
        <v>0</v>
      </c>
      <c r="S86" s="85"/>
      <c r="T86" s="187">
        <f>T87</f>
        <v>0</v>
      </c>
      <c r="AT86" s="24" t="s">
        <v>77</v>
      </c>
      <c r="AU86" s="24" t="s">
        <v>238</v>
      </c>
      <c r="BK86" s="188">
        <f>BK87</f>
        <v>0</v>
      </c>
    </row>
    <row r="87" spans="2:63" s="11" customFormat="1" ht="37.35" customHeight="1">
      <c r="B87" s="189"/>
      <c r="C87" s="190"/>
      <c r="D87" s="191" t="s">
        <v>77</v>
      </c>
      <c r="E87" s="192" t="s">
        <v>1271</v>
      </c>
      <c r="F87" s="192" t="s">
        <v>1272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P88+P100+P103</f>
        <v>0</v>
      </c>
      <c r="Q87" s="197"/>
      <c r="R87" s="198">
        <f>R88+R100+R103</f>
        <v>0</v>
      </c>
      <c r="S87" s="197"/>
      <c r="T87" s="199">
        <f>T88+T100+T103</f>
        <v>0</v>
      </c>
      <c r="AR87" s="200" t="s">
        <v>125</v>
      </c>
      <c r="AT87" s="201" t="s">
        <v>77</v>
      </c>
      <c r="AU87" s="201" t="s">
        <v>78</v>
      </c>
      <c r="AY87" s="200" t="s">
        <v>270</v>
      </c>
      <c r="BK87" s="202">
        <f>BK88+BK100+BK103</f>
        <v>0</v>
      </c>
    </row>
    <row r="88" spans="2:63" s="11" customFormat="1" ht="19.9" customHeight="1">
      <c r="B88" s="189"/>
      <c r="C88" s="190"/>
      <c r="D88" s="191" t="s">
        <v>77</v>
      </c>
      <c r="E88" s="203" t="s">
        <v>1273</v>
      </c>
      <c r="F88" s="203" t="s">
        <v>1274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SUM(P89:P99)</f>
        <v>0</v>
      </c>
      <c r="Q88" s="197"/>
      <c r="R88" s="198">
        <f>SUM(R89:R99)</f>
        <v>0</v>
      </c>
      <c r="S88" s="197"/>
      <c r="T88" s="199">
        <f>SUM(T89:T99)</f>
        <v>0</v>
      </c>
      <c r="AR88" s="200" t="s">
        <v>125</v>
      </c>
      <c r="AT88" s="201" t="s">
        <v>77</v>
      </c>
      <c r="AU88" s="201" t="s">
        <v>85</v>
      </c>
      <c r="AY88" s="200" t="s">
        <v>270</v>
      </c>
      <c r="BK88" s="202">
        <f>SUM(BK89:BK99)</f>
        <v>0</v>
      </c>
    </row>
    <row r="89" spans="2:65" s="1" customFormat="1" ht="16.5" customHeight="1">
      <c r="B89" s="41"/>
      <c r="C89" s="205" t="s">
        <v>85</v>
      </c>
      <c r="D89" s="205" t="s">
        <v>272</v>
      </c>
      <c r="E89" s="206" t="s">
        <v>1275</v>
      </c>
      <c r="F89" s="207" t="s">
        <v>1276</v>
      </c>
      <c r="G89" s="208" t="s">
        <v>1241</v>
      </c>
      <c r="H89" s="209">
        <v>1</v>
      </c>
      <c r="I89" s="210"/>
      <c r="J89" s="211">
        <f>ROUND(I89*H89,2)</f>
        <v>0</v>
      </c>
      <c r="K89" s="207" t="s">
        <v>275</v>
      </c>
      <c r="L89" s="61"/>
      <c r="M89" s="212" t="s">
        <v>76</v>
      </c>
      <c r="N89" s="213" t="s">
        <v>48</v>
      </c>
      <c r="O89" s="42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AR89" s="24" t="s">
        <v>1277</v>
      </c>
      <c r="AT89" s="24" t="s">
        <v>272</v>
      </c>
      <c r="AU89" s="24" t="s">
        <v>87</v>
      </c>
      <c r="AY89" s="24" t="s">
        <v>270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24" t="s">
        <v>85</v>
      </c>
      <c r="BK89" s="216">
        <f>ROUND(I89*H89,2)</f>
        <v>0</v>
      </c>
      <c r="BL89" s="24" t="s">
        <v>1277</v>
      </c>
      <c r="BM89" s="24" t="s">
        <v>1278</v>
      </c>
    </row>
    <row r="90" spans="2:47" s="1" customFormat="1" ht="40.5">
      <c r="B90" s="41"/>
      <c r="C90" s="63"/>
      <c r="D90" s="219" t="s">
        <v>416</v>
      </c>
      <c r="E90" s="63"/>
      <c r="F90" s="260" t="s">
        <v>1279</v>
      </c>
      <c r="G90" s="63"/>
      <c r="H90" s="63"/>
      <c r="I90" s="174"/>
      <c r="J90" s="63"/>
      <c r="K90" s="63"/>
      <c r="L90" s="61"/>
      <c r="M90" s="261"/>
      <c r="N90" s="42"/>
      <c r="O90" s="42"/>
      <c r="P90" s="42"/>
      <c r="Q90" s="42"/>
      <c r="R90" s="42"/>
      <c r="S90" s="42"/>
      <c r="T90" s="78"/>
      <c r="AT90" s="24" t="s">
        <v>416</v>
      </c>
      <c r="AU90" s="24" t="s">
        <v>87</v>
      </c>
    </row>
    <row r="91" spans="2:65" s="1" customFormat="1" ht="25.5" customHeight="1">
      <c r="B91" s="41"/>
      <c r="C91" s="205" t="s">
        <v>87</v>
      </c>
      <c r="D91" s="205" t="s">
        <v>272</v>
      </c>
      <c r="E91" s="206" t="s">
        <v>1280</v>
      </c>
      <c r="F91" s="207" t="s">
        <v>1281</v>
      </c>
      <c r="G91" s="208" t="s">
        <v>1241</v>
      </c>
      <c r="H91" s="209">
        <v>1</v>
      </c>
      <c r="I91" s="210"/>
      <c r="J91" s="211">
        <f>ROUND(I91*H91,2)</f>
        <v>0</v>
      </c>
      <c r="K91" s="207" t="s">
        <v>275</v>
      </c>
      <c r="L91" s="61"/>
      <c r="M91" s="212" t="s">
        <v>76</v>
      </c>
      <c r="N91" s="213" t="s">
        <v>48</v>
      </c>
      <c r="O91" s="42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AR91" s="24" t="s">
        <v>1277</v>
      </c>
      <c r="AT91" s="24" t="s">
        <v>272</v>
      </c>
      <c r="AU91" s="24" t="s">
        <v>87</v>
      </c>
      <c r="AY91" s="24" t="s">
        <v>270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24" t="s">
        <v>85</v>
      </c>
      <c r="BK91" s="216">
        <f>ROUND(I91*H91,2)</f>
        <v>0</v>
      </c>
      <c r="BL91" s="24" t="s">
        <v>1277</v>
      </c>
      <c r="BM91" s="24" t="s">
        <v>1282</v>
      </c>
    </row>
    <row r="92" spans="2:47" s="1" customFormat="1" ht="27">
      <c r="B92" s="41"/>
      <c r="C92" s="63"/>
      <c r="D92" s="219" t="s">
        <v>416</v>
      </c>
      <c r="E92" s="63"/>
      <c r="F92" s="260" t="s">
        <v>1283</v>
      </c>
      <c r="G92" s="63"/>
      <c r="H92" s="63"/>
      <c r="I92" s="174"/>
      <c r="J92" s="63"/>
      <c r="K92" s="63"/>
      <c r="L92" s="61"/>
      <c r="M92" s="261"/>
      <c r="N92" s="42"/>
      <c r="O92" s="42"/>
      <c r="P92" s="42"/>
      <c r="Q92" s="42"/>
      <c r="R92" s="42"/>
      <c r="S92" s="42"/>
      <c r="T92" s="78"/>
      <c r="AT92" s="24" t="s">
        <v>416</v>
      </c>
      <c r="AU92" s="24" t="s">
        <v>87</v>
      </c>
    </row>
    <row r="93" spans="2:65" s="1" customFormat="1" ht="16.5" customHeight="1">
      <c r="B93" s="41"/>
      <c r="C93" s="205" t="s">
        <v>161</v>
      </c>
      <c r="D93" s="205" t="s">
        <v>272</v>
      </c>
      <c r="E93" s="206" t="s">
        <v>1284</v>
      </c>
      <c r="F93" s="207" t="s">
        <v>1285</v>
      </c>
      <c r="G93" s="208" t="s">
        <v>1241</v>
      </c>
      <c r="H93" s="209">
        <v>1</v>
      </c>
      <c r="I93" s="210"/>
      <c r="J93" s="211">
        <f>ROUND(I93*H93,2)</f>
        <v>0</v>
      </c>
      <c r="K93" s="207" t="s">
        <v>275</v>
      </c>
      <c r="L93" s="61"/>
      <c r="M93" s="212" t="s">
        <v>76</v>
      </c>
      <c r="N93" s="213" t="s">
        <v>48</v>
      </c>
      <c r="O93" s="42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AR93" s="24" t="s">
        <v>1277</v>
      </c>
      <c r="AT93" s="24" t="s">
        <v>272</v>
      </c>
      <c r="AU93" s="24" t="s">
        <v>87</v>
      </c>
      <c r="AY93" s="24" t="s">
        <v>270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24" t="s">
        <v>85</v>
      </c>
      <c r="BK93" s="216">
        <f>ROUND(I93*H93,2)</f>
        <v>0</v>
      </c>
      <c r="BL93" s="24" t="s">
        <v>1277</v>
      </c>
      <c r="BM93" s="24" t="s">
        <v>1286</v>
      </c>
    </row>
    <row r="94" spans="2:47" s="1" customFormat="1" ht="54">
      <c r="B94" s="41"/>
      <c r="C94" s="63"/>
      <c r="D94" s="219" t="s">
        <v>416</v>
      </c>
      <c r="E94" s="63"/>
      <c r="F94" s="260" t="s">
        <v>1287</v>
      </c>
      <c r="G94" s="63"/>
      <c r="H94" s="63"/>
      <c r="I94" s="174"/>
      <c r="J94" s="63"/>
      <c r="K94" s="63"/>
      <c r="L94" s="61"/>
      <c r="M94" s="261"/>
      <c r="N94" s="42"/>
      <c r="O94" s="42"/>
      <c r="P94" s="42"/>
      <c r="Q94" s="42"/>
      <c r="R94" s="42"/>
      <c r="S94" s="42"/>
      <c r="T94" s="78"/>
      <c r="AT94" s="24" t="s">
        <v>416</v>
      </c>
      <c r="AU94" s="24" t="s">
        <v>87</v>
      </c>
    </row>
    <row r="95" spans="2:65" s="1" customFormat="1" ht="25.5" customHeight="1">
      <c r="B95" s="41"/>
      <c r="C95" s="205" t="s">
        <v>276</v>
      </c>
      <c r="D95" s="205" t="s">
        <v>272</v>
      </c>
      <c r="E95" s="206" t="s">
        <v>1288</v>
      </c>
      <c r="F95" s="207" t="s">
        <v>1289</v>
      </c>
      <c r="G95" s="208" t="s">
        <v>1241</v>
      </c>
      <c r="H95" s="209">
        <v>1</v>
      </c>
      <c r="I95" s="210"/>
      <c r="J95" s="211">
        <f>ROUND(I95*H95,2)</f>
        <v>0</v>
      </c>
      <c r="K95" s="207" t="s">
        <v>275</v>
      </c>
      <c r="L95" s="61"/>
      <c r="M95" s="212" t="s">
        <v>76</v>
      </c>
      <c r="N95" s="213" t="s">
        <v>48</v>
      </c>
      <c r="O95" s="42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AR95" s="24" t="s">
        <v>1277</v>
      </c>
      <c r="AT95" s="24" t="s">
        <v>272</v>
      </c>
      <c r="AU95" s="24" t="s">
        <v>87</v>
      </c>
      <c r="AY95" s="24" t="s">
        <v>270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24" t="s">
        <v>85</v>
      </c>
      <c r="BK95" s="216">
        <f>ROUND(I95*H95,2)</f>
        <v>0</v>
      </c>
      <c r="BL95" s="24" t="s">
        <v>1277</v>
      </c>
      <c r="BM95" s="24" t="s">
        <v>1290</v>
      </c>
    </row>
    <row r="96" spans="2:47" s="1" customFormat="1" ht="40.5">
      <c r="B96" s="41"/>
      <c r="C96" s="63"/>
      <c r="D96" s="219" t="s">
        <v>416</v>
      </c>
      <c r="E96" s="63"/>
      <c r="F96" s="260" t="s">
        <v>1291</v>
      </c>
      <c r="G96" s="63"/>
      <c r="H96" s="63"/>
      <c r="I96" s="174"/>
      <c r="J96" s="63"/>
      <c r="K96" s="63"/>
      <c r="L96" s="61"/>
      <c r="M96" s="261"/>
      <c r="N96" s="42"/>
      <c r="O96" s="42"/>
      <c r="P96" s="42"/>
      <c r="Q96" s="42"/>
      <c r="R96" s="42"/>
      <c r="S96" s="42"/>
      <c r="T96" s="78"/>
      <c r="AT96" s="24" t="s">
        <v>416</v>
      </c>
      <c r="AU96" s="24" t="s">
        <v>87</v>
      </c>
    </row>
    <row r="97" spans="2:65" s="1" customFormat="1" ht="25.5" customHeight="1">
      <c r="B97" s="41"/>
      <c r="C97" s="205" t="s">
        <v>125</v>
      </c>
      <c r="D97" s="205" t="s">
        <v>272</v>
      </c>
      <c r="E97" s="206" t="s">
        <v>1292</v>
      </c>
      <c r="F97" s="207" t="s">
        <v>1293</v>
      </c>
      <c r="G97" s="208" t="s">
        <v>1241</v>
      </c>
      <c r="H97" s="209">
        <v>1</v>
      </c>
      <c r="I97" s="210"/>
      <c r="J97" s="211">
        <f>ROUND(I97*H97,2)</f>
        <v>0</v>
      </c>
      <c r="K97" s="207" t="s">
        <v>76</v>
      </c>
      <c r="L97" s="61"/>
      <c r="M97" s="212" t="s">
        <v>76</v>
      </c>
      <c r="N97" s="213" t="s">
        <v>48</v>
      </c>
      <c r="O97" s="42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AR97" s="24" t="s">
        <v>1277</v>
      </c>
      <c r="AT97" s="24" t="s">
        <v>272</v>
      </c>
      <c r="AU97" s="24" t="s">
        <v>87</v>
      </c>
      <c r="AY97" s="24" t="s">
        <v>270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24" t="s">
        <v>85</v>
      </c>
      <c r="BK97" s="216">
        <f>ROUND(I97*H97,2)</f>
        <v>0</v>
      </c>
      <c r="BL97" s="24" t="s">
        <v>1277</v>
      </c>
      <c r="BM97" s="24" t="s">
        <v>1294</v>
      </c>
    </row>
    <row r="98" spans="2:65" s="1" customFormat="1" ht="25.5" customHeight="1">
      <c r="B98" s="41"/>
      <c r="C98" s="205" t="s">
        <v>188</v>
      </c>
      <c r="D98" s="205" t="s">
        <v>272</v>
      </c>
      <c r="E98" s="206" t="s">
        <v>1239</v>
      </c>
      <c r="F98" s="207" t="s">
        <v>1240</v>
      </c>
      <c r="G98" s="208" t="s">
        <v>1241</v>
      </c>
      <c r="H98" s="209">
        <v>1</v>
      </c>
      <c r="I98" s="210"/>
      <c r="J98" s="211">
        <f>ROUND(I98*H98,2)</f>
        <v>0</v>
      </c>
      <c r="K98" s="207" t="s">
        <v>275</v>
      </c>
      <c r="L98" s="61"/>
      <c r="M98" s="212" t="s">
        <v>76</v>
      </c>
      <c r="N98" s="213" t="s">
        <v>48</v>
      </c>
      <c r="O98" s="42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AR98" s="24" t="s">
        <v>1277</v>
      </c>
      <c r="AT98" s="24" t="s">
        <v>272</v>
      </c>
      <c r="AU98" s="24" t="s">
        <v>87</v>
      </c>
      <c r="AY98" s="24" t="s">
        <v>270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24" t="s">
        <v>85</v>
      </c>
      <c r="BK98" s="216">
        <f>ROUND(I98*H98,2)</f>
        <v>0</v>
      </c>
      <c r="BL98" s="24" t="s">
        <v>1277</v>
      </c>
      <c r="BM98" s="24" t="s">
        <v>1295</v>
      </c>
    </row>
    <row r="99" spans="2:47" s="1" customFormat="1" ht="27">
      <c r="B99" s="41"/>
      <c r="C99" s="63"/>
      <c r="D99" s="219" t="s">
        <v>416</v>
      </c>
      <c r="E99" s="63"/>
      <c r="F99" s="260" t="s">
        <v>1296</v>
      </c>
      <c r="G99" s="63"/>
      <c r="H99" s="63"/>
      <c r="I99" s="174"/>
      <c r="J99" s="63"/>
      <c r="K99" s="63"/>
      <c r="L99" s="61"/>
      <c r="M99" s="261"/>
      <c r="N99" s="42"/>
      <c r="O99" s="42"/>
      <c r="P99" s="42"/>
      <c r="Q99" s="42"/>
      <c r="R99" s="42"/>
      <c r="S99" s="42"/>
      <c r="T99" s="78"/>
      <c r="AT99" s="24" t="s">
        <v>416</v>
      </c>
      <c r="AU99" s="24" t="s">
        <v>87</v>
      </c>
    </row>
    <row r="100" spans="2:63" s="11" customFormat="1" ht="29.85" customHeight="1">
      <c r="B100" s="189"/>
      <c r="C100" s="190"/>
      <c r="D100" s="191" t="s">
        <v>77</v>
      </c>
      <c r="E100" s="203" t="s">
        <v>1297</v>
      </c>
      <c r="F100" s="203" t="s">
        <v>1298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SUM(P101:P102)</f>
        <v>0</v>
      </c>
      <c r="Q100" s="197"/>
      <c r="R100" s="198">
        <f>SUM(R101:R102)</f>
        <v>0</v>
      </c>
      <c r="S100" s="197"/>
      <c r="T100" s="199">
        <f>SUM(T101:T102)</f>
        <v>0</v>
      </c>
      <c r="AR100" s="200" t="s">
        <v>125</v>
      </c>
      <c r="AT100" s="201" t="s">
        <v>77</v>
      </c>
      <c r="AU100" s="201" t="s">
        <v>85</v>
      </c>
      <c r="AY100" s="200" t="s">
        <v>270</v>
      </c>
      <c r="BK100" s="202">
        <f>SUM(BK101:BK102)</f>
        <v>0</v>
      </c>
    </row>
    <row r="101" spans="2:65" s="1" customFormat="1" ht="16.5" customHeight="1">
      <c r="B101" s="41"/>
      <c r="C101" s="205" t="s">
        <v>158</v>
      </c>
      <c r="D101" s="205" t="s">
        <v>272</v>
      </c>
      <c r="E101" s="206" t="s">
        <v>1299</v>
      </c>
      <c r="F101" s="207" t="s">
        <v>1300</v>
      </c>
      <c r="G101" s="208" t="s">
        <v>1241</v>
      </c>
      <c r="H101" s="209">
        <v>1</v>
      </c>
      <c r="I101" s="210"/>
      <c r="J101" s="211">
        <f>ROUND(I101*H101,2)</f>
        <v>0</v>
      </c>
      <c r="K101" s="207" t="s">
        <v>275</v>
      </c>
      <c r="L101" s="61"/>
      <c r="M101" s="212" t="s">
        <v>76</v>
      </c>
      <c r="N101" s="213" t="s">
        <v>48</v>
      </c>
      <c r="O101" s="42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AR101" s="24" t="s">
        <v>1277</v>
      </c>
      <c r="AT101" s="24" t="s">
        <v>272</v>
      </c>
      <c r="AU101" s="24" t="s">
        <v>87</v>
      </c>
      <c r="AY101" s="24" t="s">
        <v>270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24" t="s">
        <v>85</v>
      </c>
      <c r="BK101" s="216">
        <f>ROUND(I101*H101,2)</f>
        <v>0</v>
      </c>
      <c r="BL101" s="24" t="s">
        <v>1277</v>
      </c>
      <c r="BM101" s="24" t="s">
        <v>1301</v>
      </c>
    </row>
    <row r="102" spans="2:47" s="1" customFormat="1" ht="40.5">
      <c r="B102" s="41"/>
      <c r="C102" s="63"/>
      <c r="D102" s="219" t="s">
        <v>416</v>
      </c>
      <c r="E102" s="63"/>
      <c r="F102" s="260" t="s">
        <v>1302</v>
      </c>
      <c r="G102" s="63"/>
      <c r="H102" s="63"/>
      <c r="I102" s="174"/>
      <c r="J102" s="63"/>
      <c r="K102" s="63"/>
      <c r="L102" s="61"/>
      <c r="M102" s="261"/>
      <c r="N102" s="42"/>
      <c r="O102" s="42"/>
      <c r="P102" s="42"/>
      <c r="Q102" s="42"/>
      <c r="R102" s="42"/>
      <c r="S102" s="42"/>
      <c r="T102" s="78"/>
      <c r="AT102" s="24" t="s">
        <v>416</v>
      </c>
      <c r="AU102" s="24" t="s">
        <v>87</v>
      </c>
    </row>
    <row r="103" spans="2:63" s="11" customFormat="1" ht="29.85" customHeight="1">
      <c r="B103" s="189"/>
      <c r="C103" s="190"/>
      <c r="D103" s="191" t="s">
        <v>77</v>
      </c>
      <c r="E103" s="203" t="s">
        <v>1303</v>
      </c>
      <c r="F103" s="203" t="s">
        <v>1304</v>
      </c>
      <c r="G103" s="190"/>
      <c r="H103" s="190"/>
      <c r="I103" s="193"/>
      <c r="J103" s="204">
        <f>BK103</f>
        <v>0</v>
      </c>
      <c r="K103" s="190"/>
      <c r="L103" s="195"/>
      <c r="M103" s="196"/>
      <c r="N103" s="197"/>
      <c r="O103" s="197"/>
      <c r="P103" s="198">
        <f>SUM(P104:P106)</f>
        <v>0</v>
      </c>
      <c r="Q103" s="197"/>
      <c r="R103" s="198">
        <f>SUM(R104:R106)</f>
        <v>0</v>
      </c>
      <c r="S103" s="197"/>
      <c r="T103" s="199">
        <f>SUM(T104:T106)</f>
        <v>0</v>
      </c>
      <c r="AR103" s="200" t="s">
        <v>125</v>
      </c>
      <c r="AT103" s="201" t="s">
        <v>77</v>
      </c>
      <c r="AU103" s="201" t="s">
        <v>85</v>
      </c>
      <c r="AY103" s="200" t="s">
        <v>270</v>
      </c>
      <c r="BK103" s="202">
        <f>SUM(BK104:BK106)</f>
        <v>0</v>
      </c>
    </row>
    <row r="104" spans="2:65" s="1" customFormat="1" ht="16.5" customHeight="1">
      <c r="B104" s="41"/>
      <c r="C104" s="205" t="s">
        <v>139</v>
      </c>
      <c r="D104" s="205" t="s">
        <v>272</v>
      </c>
      <c r="E104" s="206" t="s">
        <v>1305</v>
      </c>
      <c r="F104" s="207" t="s">
        <v>1306</v>
      </c>
      <c r="G104" s="208" t="s">
        <v>155</v>
      </c>
      <c r="H104" s="209">
        <v>1</v>
      </c>
      <c r="I104" s="210"/>
      <c r="J104" s="211">
        <f>ROUND(I104*H104,2)</f>
        <v>0</v>
      </c>
      <c r="K104" s="207" t="s">
        <v>76</v>
      </c>
      <c r="L104" s="61"/>
      <c r="M104" s="212" t="s">
        <v>76</v>
      </c>
      <c r="N104" s="213" t="s">
        <v>48</v>
      </c>
      <c r="O104" s="42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AR104" s="24" t="s">
        <v>1277</v>
      </c>
      <c r="AT104" s="24" t="s">
        <v>272</v>
      </c>
      <c r="AU104" s="24" t="s">
        <v>87</v>
      </c>
      <c r="AY104" s="24" t="s">
        <v>270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24" t="s">
        <v>85</v>
      </c>
      <c r="BK104" s="216">
        <f>ROUND(I104*H104,2)</f>
        <v>0</v>
      </c>
      <c r="BL104" s="24" t="s">
        <v>1277</v>
      </c>
      <c r="BM104" s="24" t="s">
        <v>1307</v>
      </c>
    </row>
    <row r="105" spans="2:65" s="1" customFormat="1" ht="16.5" customHeight="1">
      <c r="B105" s="41"/>
      <c r="C105" s="205" t="s">
        <v>309</v>
      </c>
      <c r="D105" s="205" t="s">
        <v>272</v>
      </c>
      <c r="E105" s="206" t="s">
        <v>1308</v>
      </c>
      <c r="F105" s="207" t="s">
        <v>1309</v>
      </c>
      <c r="G105" s="208" t="s">
        <v>980</v>
      </c>
      <c r="H105" s="209">
        <v>1</v>
      </c>
      <c r="I105" s="210"/>
      <c r="J105" s="211">
        <f>ROUND(I105*H105,2)</f>
        <v>0</v>
      </c>
      <c r="K105" s="207" t="s">
        <v>76</v>
      </c>
      <c r="L105" s="61"/>
      <c r="M105" s="212" t="s">
        <v>76</v>
      </c>
      <c r="N105" s="213" t="s">
        <v>48</v>
      </c>
      <c r="O105" s="42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AR105" s="24" t="s">
        <v>1277</v>
      </c>
      <c r="AT105" s="24" t="s">
        <v>272</v>
      </c>
      <c r="AU105" s="24" t="s">
        <v>87</v>
      </c>
      <c r="AY105" s="24" t="s">
        <v>270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24" t="s">
        <v>85</v>
      </c>
      <c r="BK105" s="216">
        <f>ROUND(I105*H105,2)</f>
        <v>0</v>
      </c>
      <c r="BL105" s="24" t="s">
        <v>1277</v>
      </c>
      <c r="BM105" s="24" t="s">
        <v>1310</v>
      </c>
    </row>
    <row r="106" spans="2:47" s="1" customFormat="1" ht="108">
      <c r="B106" s="41"/>
      <c r="C106" s="63"/>
      <c r="D106" s="219" t="s">
        <v>416</v>
      </c>
      <c r="E106" s="63"/>
      <c r="F106" s="260" t="s">
        <v>1311</v>
      </c>
      <c r="G106" s="63"/>
      <c r="H106" s="63"/>
      <c r="I106" s="174"/>
      <c r="J106" s="63"/>
      <c r="K106" s="63"/>
      <c r="L106" s="61"/>
      <c r="M106" s="265"/>
      <c r="N106" s="266"/>
      <c r="O106" s="266"/>
      <c r="P106" s="266"/>
      <c r="Q106" s="266"/>
      <c r="R106" s="266"/>
      <c r="S106" s="266"/>
      <c r="T106" s="267"/>
      <c r="AT106" s="24" t="s">
        <v>416</v>
      </c>
      <c r="AU106" s="24" t="s">
        <v>87</v>
      </c>
    </row>
    <row r="107" spans="2:12" s="1" customFormat="1" ht="6.95" customHeight="1">
      <c r="B107" s="56"/>
      <c r="C107" s="57"/>
      <c r="D107" s="57"/>
      <c r="E107" s="57"/>
      <c r="F107" s="57"/>
      <c r="G107" s="57"/>
      <c r="H107" s="57"/>
      <c r="I107" s="150"/>
      <c r="J107" s="57"/>
      <c r="K107" s="57"/>
      <c r="L107" s="61"/>
    </row>
  </sheetData>
  <sheetProtection algorithmName="SHA-512" hashValue="i8SC77/LwqLYnX23Lms36Vot09zwGVqrwn/cxUGMM95t4RjYXyqSJVSK2Lvkq4/a1fpYBwbOTklqh2DpRMDqig==" saltValue="KLqhUQet2wZLC3jnNXL/zGnGUXKv667urxPusXzRsGBgA1BUIzlCbHKqtFsuY0siV2paUNm3tYtsF2PC9od7Uw==" spinCount="100000" sheet="1" objects="1" scenarios="1" formatColumns="0" formatRows="0" autoFilter="0"/>
  <autoFilter ref="C85:K106"/>
  <mergeCells count="13">
    <mergeCell ref="E78:H78"/>
    <mergeCell ref="G1:H1"/>
    <mergeCell ref="L2:V2"/>
    <mergeCell ref="E49:H49"/>
    <mergeCell ref="E51:H51"/>
    <mergeCell ref="J55:J56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8" customWidth="1"/>
    <col min="2" max="2" width="1.66796875" style="268" customWidth="1"/>
    <col min="3" max="4" width="5" style="268" customWidth="1"/>
    <col min="5" max="5" width="11.66015625" style="268" customWidth="1"/>
    <col min="6" max="6" width="9.16015625" style="268" customWidth="1"/>
    <col min="7" max="7" width="5" style="268" customWidth="1"/>
    <col min="8" max="8" width="77.83203125" style="268" customWidth="1"/>
    <col min="9" max="10" width="20" style="268" customWidth="1"/>
    <col min="11" max="11" width="1.66796875" style="268" customWidth="1"/>
  </cols>
  <sheetData>
    <row r="1" ht="37.5" customHeight="1"/>
    <row r="2" spans="2:11" ht="7.5" customHeight="1">
      <c r="B2" s="269"/>
      <c r="C2" s="270"/>
      <c r="D2" s="270"/>
      <c r="E2" s="270"/>
      <c r="F2" s="270"/>
      <c r="G2" s="270"/>
      <c r="H2" s="270"/>
      <c r="I2" s="270"/>
      <c r="J2" s="270"/>
      <c r="K2" s="271"/>
    </row>
    <row r="3" spans="2:11" s="15" customFormat="1" ht="45" customHeight="1">
      <c r="B3" s="272"/>
      <c r="C3" s="400" t="s">
        <v>1312</v>
      </c>
      <c r="D3" s="400"/>
      <c r="E3" s="400"/>
      <c r="F3" s="400"/>
      <c r="G3" s="400"/>
      <c r="H3" s="400"/>
      <c r="I3" s="400"/>
      <c r="J3" s="400"/>
      <c r="K3" s="273"/>
    </row>
    <row r="4" spans="2:11" ht="25.5" customHeight="1">
      <c r="B4" s="274"/>
      <c r="C4" s="404" t="s">
        <v>1313</v>
      </c>
      <c r="D4" s="404"/>
      <c r="E4" s="404"/>
      <c r="F4" s="404"/>
      <c r="G4" s="404"/>
      <c r="H4" s="404"/>
      <c r="I4" s="404"/>
      <c r="J4" s="404"/>
      <c r="K4" s="275"/>
    </row>
    <row r="5" spans="2:11" ht="5.25" customHeight="1">
      <c r="B5" s="274"/>
      <c r="C5" s="276"/>
      <c r="D5" s="276"/>
      <c r="E5" s="276"/>
      <c r="F5" s="276"/>
      <c r="G5" s="276"/>
      <c r="H5" s="276"/>
      <c r="I5" s="276"/>
      <c r="J5" s="276"/>
      <c r="K5" s="275"/>
    </row>
    <row r="6" spans="2:11" ht="15" customHeight="1">
      <c r="B6" s="274"/>
      <c r="C6" s="403" t="s">
        <v>1314</v>
      </c>
      <c r="D6" s="403"/>
      <c r="E6" s="403"/>
      <c r="F6" s="403"/>
      <c r="G6" s="403"/>
      <c r="H6" s="403"/>
      <c r="I6" s="403"/>
      <c r="J6" s="403"/>
      <c r="K6" s="275"/>
    </row>
    <row r="7" spans="2:11" ht="15" customHeight="1">
      <c r="B7" s="278"/>
      <c r="C7" s="403" t="s">
        <v>1315</v>
      </c>
      <c r="D7" s="403"/>
      <c r="E7" s="403"/>
      <c r="F7" s="403"/>
      <c r="G7" s="403"/>
      <c r="H7" s="403"/>
      <c r="I7" s="403"/>
      <c r="J7" s="403"/>
      <c r="K7" s="275"/>
    </row>
    <row r="8" spans="2:11" ht="12.75" customHeight="1">
      <c r="B8" s="278"/>
      <c r="C8" s="277"/>
      <c r="D8" s="277"/>
      <c r="E8" s="277"/>
      <c r="F8" s="277"/>
      <c r="G8" s="277"/>
      <c r="H8" s="277"/>
      <c r="I8" s="277"/>
      <c r="J8" s="277"/>
      <c r="K8" s="275"/>
    </row>
    <row r="9" spans="2:11" ht="15" customHeight="1">
      <c r="B9" s="278"/>
      <c r="C9" s="403" t="s">
        <v>1316</v>
      </c>
      <c r="D9" s="403"/>
      <c r="E9" s="403"/>
      <c r="F9" s="403"/>
      <c r="G9" s="403"/>
      <c r="H9" s="403"/>
      <c r="I9" s="403"/>
      <c r="J9" s="403"/>
      <c r="K9" s="275"/>
    </row>
    <row r="10" spans="2:11" ht="15" customHeight="1">
      <c r="B10" s="278"/>
      <c r="C10" s="277"/>
      <c r="D10" s="403" t="s">
        <v>1317</v>
      </c>
      <c r="E10" s="403"/>
      <c r="F10" s="403"/>
      <c r="G10" s="403"/>
      <c r="H10" s="403"/>
      <c r="I10" s="403"/>
      <c r="J10" s="403"/>
      <c r="K10" s="275"/>
    </row>
    <row r="11" spans="2:11" ht="15" customHeight="1">
      <c r="B11" s="278"/>
      <c r="C11" s="279"/>
      <c r="D11" s="403" t="s">
        <v>1318</v>
      </c>
      <c r="E11" s="403"/>
      <c r="F11" s="403"/>
      <c r="G11" s="403"/>
      <c r="H11" s="403"/>
      <c r="I11" s="403"/>
      <c r="J11" s="403"/>
      <c r="K11" s="275"/>
    </row>
    <row r="12" spans="2:11" ht="12.75" customHeight="1">
      <c r="B12" s="278"/>
      <c r="C12" s="279"/>
      <c r="D12" s="279"/>
      <c r="E12" s="279"/>
      <c r="F12" s="279"/>
      <c r="G12" s="279"/>
      <c r="H12" s="279"/>
      <c r="I12" s="279"/>
      <c r="J12" s="279"/>
      <c r="K12" s="275"/>
    </row>
    <row r="13" spans="2:11" ht="15" customHeight="1">
      <c r="B13" s="278"/>
      <c r="C13" s="279"/>
      <c r="D13" s="403" t="s">
        <v>1319</v>
      </c>
      <c r="E13" s="403"/>
      <c r="F13" s="403"/>
      <c r="G13" s="403"/>
      <c r="H13" s="403"/>
      <c r="I13" s="403"/>
      <c r="J13" s="403"/>
      <c r="K13" s="275"/>
    </row>
    <row r="14" spans="2:11" ht="15" customHeight="1">
      <c r="B14" s="278"/>
      <c r="C14" s="279"/>
      <c r="D14" s="403" t="s">
        <v>1320</v>
      </c>
      <c r="E14" s="403"/>
      <c r="F14" s="403"/>
      <c r="G14" s="403"/>
      <c r="H14" s="403"/>
      <c r="I14" s="403"/>
      <c r="J14" s="403"/>
      <c r="K14" s="275"/>
    </row>
    <row r="15" spans="2:11" ht="15" customHeight="1">
      <c r="B15" s="278"/>
      <c r="C15" s="279"/>
      <c r="D15" s="403" t="s">
        <v>1321</v>
      </c>
      <c r="E15" s="403"/>
      <c r="F15" s="403"/>
      <c r="G15" s="403"/>
      <c r="H15" s="403"/>
      <c r="I15" s="403"/>
      <c r="J15" s="403"/>
      <c r="K15" s="275"/>
    </row>
    <row r="16" spans="2:11" ht="15" customHeight="1">
      <c r="B16" s="278"/>
      <c r="C16" s="279"/>
      <c r="D16" s="279"/>
      <c r="E16" s="280" t="s">
        <v>84</v>
      </c>
      <c r="F16" s="403" t="s">
        <v>1322</v>
      </c>
      <c r="G16" s="403"/>
      <c r="H16" s="403"/>
      <c r="I16" s="403"/>
      <c r="J16" s="403"/>
      <c r="K16" s="275"/>
    </row>
    <row r="17" spans="2:11" ht="15" customHeight="1">
      <c r="B17" s="278"/>
      <c r="C17" s="279"/>
      <c r="D17" s="279"/>
      <c r="E17" s="280" t="s">
        <v>1323</v>
      </c>
      <c r="F17" s="403" t="s">
        <v>1324</v>
      </c>
      <c r="G17" s="403"/>
      <c r="H17" s="403"/>
      <c r="I17" s="403"/>
      <c r="J17" s="403"/>
      <c r="K17" s="275"/>
    </row>
    <row r="18" spans="2:11" ht="15" customHeight="1">
      <c r="B18" s="278"/>
      <c r="C18" s="279"/>
      <c r="D18" s="279"/>
      <c r="E18" s="280" t="s">
        <v>1325</v>
      </c>
      <c r="F18" s="403" t="s">
        <v>1326</v>
      </c>
      <c r="G18" s="403"/>
      <c r="H18" s="403"/>
      <c r="I18" s="403"/>
      <c r="J18" s="403"/>
      <c r="K18" s="275"/>
    </row>
    <row r="19" spans="2:11" ht="15" customHeight="1">
      <c r="B19" s="278"/>
      <c r="C19" s="279"/>
      <c r="D19" s="279"/>
      <c r="E19" s="280" t="s">
        <v>1327</v>
      </c>
      <c r="F19" s="403" t="s">
        <v>1328</v>
      </c>
      <c r="G19" s="403"/>
      <c r="H19" s="403"/>
      <c r="I19" s="403"/>
      <c r="J19" s="403"/>
      <c r="K19" s="275"/>
    </row>
    <row r="20" spans="2:11" ht="15" customHeight="1">
      <c r="B20" s="278"/>
      <c r="C20" s="279"/>
      <c r="D20" s="279"/>
      <c r="E20" s="280" t="s">
        <v>1237</v>
      </c>
      <c r="F20" s="403" t="s">
        <v>1238</v>
      </c>
      <c r="G20" s="403"/>
      <c r="H20" s="403"/>
      <c r="I20" s="403"/>
      <c r="J20" s="403"/>
      <c r="K20" s="275"/>
    </row>
    <row r="21" spans="2:11" ht="15" customHeight="1">
      <c r="B21" s="278"/>
      <c r="C21" s="279"/>
      <c r="D21" s="279"/>
      <c r="E21" s="280" t="s">
        <v>91</v>
      </c>
      <c r="F21" s="403" t="s">
        <v>1329</v>
      </c>
      <c r="G21" s="403"/>
      <c r="H21" s="403"/>
      <c r="I21" s="403"/>
      <c r="J21" s="403"/>
      <c r="K21" s="275"/>
    </row>
    <row r="22" spans="2:11" ht="12.75" customHeight="1">
      <c r="B22" s="278"/>
      <c r="C22" s="279"/>
      <c r="D22" s="279"/>
      <c r="E22" s="279"/>
      <c r="F22" s="279"/>
      <c r="G22" s="279"/>
      <c r="H22" s="279"/>
      <c r="I22" s="279"/>
      <c r="J22" s="279"/>
      <c r="K22" s="275"/>
    </row>
    <row r="23" spans="2:11" ht="15" customHeight="1">
      <c r="B23" s="278"/>
      <c r="C23" s="403" t="s">
        <v>1330</v>
      </c>
      <c r="D23" s="403"/>
      <c r="E23" s="403"/>
      <c r="F23" s="403"/>
      <c r="G23" s="403"/>
      <c r="H23" s="403"/>
      <c r="I23" s="403"/>
      <c r="J23" s="403"/>
      <c r="K23" s="275"/>
    </row>
    <row r="24" spans="2:11" ht="15" customHeight="1">
      <c r="B24" s="278"/>
      <c r="C24" s="403" t="s">
        <v>1331</v>
      </c>
      <c r="D24" s="403"/>
      <c r="E24" s="403"/>
      <c r="F24" s="403"/>
      <c r="G24" s="403"/>
      <c r="H24" s="403"/>
      <c r="I24" s="403"/>
      <c r="J24" s="403"/>
      <c r="K24" s="275"/>
    </row>
    <row r="25" spans="2:11" ht="15" customHeight="1">
      <c r="B25" s="278"/>
      <c r="C25" s="277"/>
      <c r="D25" s="403" t="s">
        <v>1332</v>
      </c>
      <c r="E25" s="403"/>
      <c r="F25" s="403"/>
      <c r="G25" s="403"/>
      <c r="H25" s="403"/>
      <c r="I25" s="403"/>
      <c r="J25" s="403"/>
      <c r="K25" s="275"/>
    </row>
    <row r="26" spans="2:11" ht="15" customHeight="1">
      <c r="B26" s="278"/>
      <c r="C26" s="279"/>
      <c r="D26" s="403" t="s">
        <v>1333</v>
      </c>
      <c r="E26" s="403"/>
      <c r="F26" s="403"/>
      <c r="G26" s="403"/>
      <c r="H26" s="403"/>
      <c r="I26" s="403"/>
      <c r="J26" s="403"/>
      <c r="K26" s="275"/>
    </row>
    <row r="27" spans="2:11" ht="12.75" customHeight="1">
      <c r="B27" s="278"/>
      <c r="C27" s="279"/>
      <c r="D27" s="279"/>
      <c r="E27" s="279"/>
      <c r="F27" s="279"/>
      <c r="G27" s="279"/>
      <c r="H27" s="279"/>
      <c r="I27" s="279"/>
      <c r="J27" s="279"/>
      <c r="K27" s="275"/>
    </row>
    <row r="28" spans="2:11" ht="15" customHeight="1">
      <c r="B28" s="278"/>
      <c r="C28" s="279"/>
      <c r="D28" s="403" t="s">
        <v>1334</v>
      </c>
      <c r="E28" s="403"/>
      <c r="F28" s="403"/>
      <c r="G28" s="403"/>
      <c r="H28" s="403"/>
      <c r="I28" s="403"/>
      <c r="J28" s="403"/>
      <c r="K28" s="275"/>
    </row>
    <row r="29" spans="2:11" ht="15" customHeight="1">
      <c r="B29" s="278"/>
      <c r="C29" s="279"/>
      <c r="D29" s="403" t="s">
        <v>1335</v>
      </c>
      <c r="E29" s="403"/>
      <c r="F29" s="403"/>
      <c r="G29" s="403"/>
      <c r="H29" s="403"/>
      <c r="I29" s="403"/>
      <c r="J29" s="403"/>
      <c r="K29" s="275"/>
    </row>
    <row r="30" spans="2:11" ht="12.75" customHeight="1">
      <c r="B30" s="278"/>
      <c r="C30" s="279"/>
      <c r="D30" s="279"/>
      <c r="E30" s="279"/>
      <c r="F30" s="279"/>
      <c r="G30" s="279"/>
      <c r="H30" s="279"/>
      <c r="I30" s="279"/>
      <c r="J30" s="279"/>
      <c r="K30" s="275"/>
    </row>
    <row r="31" spans="2:11" ht="15" customHeight="1">
      <c r="B31" s="278"/>
      <c r="C31" s="279"/>
      <c r="D31" s="403" t="s">
        <v>1336</v>
      </c>
      <c r="E31" s="403"/>
      <c r="F31" s="403"/>
      <c r="G31" s="403"/>
      <c r="H31" s="403"/>
      <c r="I31" s="403"/>
      <c r="J31" s="403"/>
      <c r="K31" s="275"/>
    </row>
    <row r="32" spans="2:11" ht="15" customHeight="1">
      <c r="B32" s="278"/>
      <c r="C32" s="279"/>
      <c r="D32" s="403" t="s">
        <v>1337</v>
      </c>
      <c r="E32" s="403"/>
      <c r="F32" s="403"/>
      <c r="G32" s="403"/>
      <c r="H32" s="403"/>
      <c r="I32" s="403"/>
      <c r="J32" s="403"/>
      <c r="K32" s="275"/>
    </row>
    <row r="33" spans="2:11" ht="15" customHeight="1">
      <c r="B33" s="278"/>
      <c r="C33" s="279"/>
      <c r="D33" s="403" t="s">
        <v>1338</v>
      </c>
      <c r="E33" s="403"/>
      <c r="F33" s="403"/>
      <c r="G33" s="403"/>
      <c r="H33" s="403"/>
      <c r="I33" s="403"/>
      <c r="J33" s="403"/>
      <c r="K33" s="275"/>
    </row>
    <row r="34" spans="2:11" ht="15" customHeight="1">
      <c r="B34" s="278"/>
      <c r="C34" s="279"/>
      <c r="D34" s="277"/>
      <c r="E34" s="281" t="s">
        <v>255</v>
      </c>
      <c r="F34" s="277"/>
      <c r="G34" s="403" t="s">
        <v>1339</v>
      </c>
      <c r="H34" s="403"/>
      <c r="I34" s="403"/>
      <c r="J34" s="403"/>
      <c r="K34" s="275"/>
    </row>
    <row r="35" spans="2:11" ht="30.75" customHeight="1">
      <c r="B35" s="278"/>
      <c r="C35" s="279"/>
      <c r="D35" s="277"/>
      <c r="E35" s="281" t="s">
        <v>1340</v>
      </c>
      <c r="F35" s="277"/>
      <c r="G35" s="403" t="s">
        <v>1341</v>
      </c>
      <c r="H35" s="403"/>
      <c r="I35" s="403"/>
      <c r="J35" s="403"/>
      <c r="K35" s="275"/>
    </row>
    <row r="36" spans="2:11" ht="15" customHeight="1">
      <c r="B36" s="278"/>
      <c r="C36" s="279"/>
      <c r="D36" s="277"/>
      <c r="E36" s="281" t="s">
        <v>58</v>
      </c>
      <c r="F36" s="277"/>
      <c r="G36" s="403" t="s">
        <v>1342</v>
      </c>
      <c r="H36" s="403"/>
      <c r="I36" s="403"/>
      <c r="J36" s="403"/>
      <c r="K36" s="275"/>
    </row>
    <row r="37" spans="2:11" ht="15" customHeight="1">
      <c r="B37" s="278"/>
      <c r="C37" s="279"/>
      <c r="D37" s="277"/>
      <c r="E37" s="281" t="s">
        <v>256</v>
      </c>
      <c r="F37" s="277"/>
      <c r="G37" s="403" t="s">
        <v>1343</v>
      </c>
      <c r="H37" s="403"/>
      <c r="I37" s="403"/>
      <c r="J37" s="403"/>
      <c r="K37" s="275"/>
    </row>
    <row r="38" spans="2:11" ht="15" customHeight="1">
      <c r="B38" s="278"/>
      <c r="C38" s="279"/>
      <c r="D38" s="277"/>
      <c r="E38" s="281" t="s">
        <v>257</v>
      </c>
      <c r="F38" s="277"/>
      <c r="G38" s="403" t="s">
        <v>1344</v>
      </c>
      <c r="H38" s="403"/>
      <c r="I38" s="403"/>
      <c r="J38" s="403"/>
      <c r="K38" s="275"/>
    </row>
    <row r="39" spans="2:11" ht="15" customHeight="1">
      <c r="B39" s="278"/>
      <c r="C39" s="279"/>
      <c r="D39" s="277"/>
      <c r="E39" s="281" t="s">
        <v>258</v>
      </c>
      <c r="F39" s="277"/>
      <c r="G39" s="403" t="s">
        <v>1345</v>
      </c>
      <c r="H39" s="403"/>
      <c r="I39" s="403"/>
      <c r="J39" s="403"/>
      <c r="K39" s="275"/>
    </row>
    <row r="40" spans="2:11" ht="15" customHeight="1">
      <c r="B40" s="278"/>
      <c r="C40" s="279"/>
      <c r="D40" s="277"/>
      <c r="E40" s="281" t="s">
        <v>1346</v>
      </c>
      <c r="F40" s="277"/>
      <c r="G40" s="403" t="s">
        <v>1347</v>
      </c>
      <c r="H40" s="403"/>
      <c r="I40" s="403"/>
      <c r="J40" s="403"/>
      <c r="K40" s="275"/>
    </row>
    <row r="41" spans="2:11" ht="15" customHeight="1">
      <c r="B41" s="278"/>
      <c r="C41" s="279"/>
      <c r="D41" s="277"/>
      <c r="E41" s="281"/>
      <c r="F41" s="277"/>
      <c r="G41" s="403" t="s">
        <v>1348</v>
      </c>
      <c r="H41" s="403"/>
      <c r="I41" s="403"/>
      <c r="J41" s="403"/>
      <c r="K41" s="275"/>
    </row>
    <row r="42" spans="2:11" ht="15" customHeight="1">
      <c r="B42" s="278"/>
      <c r="C42" s="279"/>
      <c r="D42" s="277"/>
      <c r="E42" s="281" t="s">
        <v>1349</v>
      </c>
      <c r="F42" s="277"/>
      <c r="G42" s="403" t="s">
        <v>1350</v>
      </c>
      <c r="H42" s="403"/>
      <c r="I42" s="403"/>
      <c r="J42" s="403"/>
      <c r="K42" s="275"/>
    </row>
    <row r="43" spans="2:11" ht="15" customHeight="1">
      <c r="B43" s="278"/>
      <c r="C43" s="279"/>
      <c r="D43" s="277"/>
      <c r="E43" s="281" t="s">
        <v>260</v>
      </c>
      <c r="F43" s="277"/>
      <c r="G43" s="403" t="s">
        <v>1351</v>
      </c>
      <c r="H43" s="403"/>
      <c r="I43" s="403"/>
      <c r="J43" s="403"/>
      <c r="K43" s="275"/>
    </row>
    <row r="44" spans="2:11" ht="12.75" customHeight="1">
      <c r="B44" s="278"/>
      <c r="C44" s="279"/>
      <c r="D44" s="277"/>
      <c r="E44" s="277"/>
      <c r="F44" s="277"/>
      <c r="G44" s="277"/>
      <c r="H44" s="277"/>
      <c r="I44" s="277"/>
      <c r="J44" s="277"/>
      <c r="K44" s="275"/>
    </row>
    <row r="45" spans="2:11" ht="15" customHeight="1">
      <c r="B45" s="278"/>
      <c r="C45" s="279"/>
      <c r="D45" s="403" t="s">
        <v>1352</v>
      </c>
      <c r="E45" s="403"/>
      <c r="F45" s="403"/>
      <c r="G45" s="403"/>
      <c r="H45" s="403"/>
      <c r="I45" s="403"/>
      <c r="J45" s="403"/>
      <c r="K45" s="275"/>
    </row>
    <row r="46" spans="2:11" ht="15" customHeight="1">
      <c r="B46" s="278"/>
      <c r="C46" s="279"/>
      <c r="D46" s="279"/>
      <c r="E46" s="403" t="s">
        <v>1353</v>
      </c>
      <c r="F46" s="403"/>
      <c r="G46" s="403"/>
      <c r="H46" s="403"/>
      <c r="I46" s="403"/>
      <c r="J46" s="403"/>
      <c r="K46" s="275"/>
    </row>
    <row r="47" spans="2:11" ht="15" customHeight="1">
      <c r="B47" s="278"/>
      <c r="C47" s="279"/>
      <c r="D47" s="279"/>
      <c r="E47" s="403" t="s">
        <v>1354</v>
      </c>
      <c r="F47" s="403"/>
      <c r="G47" s="403"/>
      <c r="H47" s="403"/>
      <c r="I47" s="403"/>
      <c r="J47" s="403"/>
      <c r="K47" s="275"/>
    </row>
    <row r="48" spans="2:11" ht="15" customHeight="1">
      <c r="B48" s="278"/>
      <c r="C48" s="279"/>
      <c r="D48" s="279"/>
      <c r="E48" s="403" t="s">
        <v>1355</v>
      </c>
      <c r="F48" s="403"/>
      <c r="G48" s="403"/>
      <c r="H48" s="403"/>
      <c r="I48" s="403"/>
      <c r="J48" s="403"/>
      <c r="K48" s="275"/>
    </row>
    <row r="49" spans="2:11" ht="15" customHeight="1">
      <c r="B49" s="278"/>
      <c r="C49" s="279"/>
      <c r="D49" s="403" t="s">
        <v>1356</v>
      </c>
      <c r="E49" s="403"/>
      <c r="F49" s="403"/>
      <c r="G49" s="403"/>
      <c r="H49" s="403"/>
      <c r="I49" s="403"/>
      <c r="J49" s="403"/>
      <c r="K49" s="275"/>
    </row>
    <row r="50" spans="2:11" ht="25.5" customHeight="1">
      <c r="B50" s="274"/>
      <c r="C50" s="404" t="s">
        <v>1357</v>
      </c>
      <c r="D50" s="404"/>
      <c r="E50" s="404"/>
      <c r="F50" s="404"/>
      <c r="G50" s="404"/>
      <c r="H50" s="404"/>
      <c r="I50" s="404"/>
      <c r="J50" s="404"/>
      <c r="K50" s="275"/>
    </row>
    <row r="51" spans="2:11" ht="5.25" customHeight="1">
      <c r="B51" s="274"/>
      <c r="C51" s="276"/>
      <c r="D51" s="276"/>
      <c r="E51" s="276"/>
      <c r="F51" s="276"/>
      <c r="G51" s="276"/>
      <c r="H51" s="276"/>
      <c r="I51" s="276"/>
      <c r="J51" s="276"/>
      <c r="K51" s="275"/>
    </row>
    <row r="52" spans="2:11" ht="15" customHeight="1">
      <c r="B52" s="274"/>
      <c r="C52" s="403" t="s">
        <v>1358</v>
      </c>
      <c r="D52" s="403"/>
      <c r="E52" s="403"/>
      <c r="F52" s="403"/>
      <c r="G52" s="403"/>
      <c r="H52" s="403"/>
      <c r="I52" s="403"/>
      <c r="J52" s="403"/>
      <c r="K52" s="275"/>
    </row>
    <row r="53" spans="2:11" ht="15" customHeight="1">
      <c r="B53" s="274"/>
      <c r="C53" s="403" t="s">
        <v>1359</v>
      </c>
      <c r="D53" s="403"/>
      <c r="E53" s="403"/>
      <c r="F53" s="403"/>
      <c r="G53" s="403"/>
      <c r="H53" s="403"/>
      <c r="I53" s="403"/>
      <c r="J53" s="403"/>
      <c r="K53" s="275"/>
    </row>
    <row r="54" spans="2:11" ht="12.75" customHeight="1">
      <c r="B54" s="274"/>
      <c r="C54" s="277"/>
      <c r="D54" s="277"/>
      <c r="E54" s="277"/>
      <c r="F54" s="277"/>
      <c r="G54" s="277"/>
      <c r="H54" s="277"/>
      <c r="I54" s="277"/>
      <c r="J54" s="277"/>
      <c r="K54" s="275"/>
    </row>
    <row r="55" spans="2:11" ht="15" customHeight="1">
      <c r="B55" s="274"/>
      <c r="C55" s="403" t="s">
        <v>1360</v>
      </c>
      <c r="D55" s="403"/>
      <c r="E55" s="403"/>
      <c r="F55" s="403"/>
      <c r="G55" s="403"/>
      <c r="H55" s="403"/>
      <c r="I55" s="403"/>
      <c r="J55" s="403"/>
      <c r="K55" s="275"/>
    </row>
    <row r="56" spans="2:11" ht="15" customHeight="1">
      <c r="B56" s="274"/>
      <c r="C56" s="279"/>
      <c r="D56" s="403" t="s">
        <v>1361</v>
      </c>
      <c r="E56" s="403"/>
      <c r="F56" s="403"/>
      <c r="G56" s="403"/>
      <c r="H56" s="403"/>
      <c r="I56" s="403"/>
      <c r="J56" s="403"/>
      <c r="K56" s="275"/>
    </row>
    <row r="57" spans="2:11" ht="15" customHeight="1">
      <c r="B57" s="274"/>
      <c r="C57" s="279"/>
      <c r="D57" s="403" t="s">
        <v>1362</v>
      </c>
      <c r="E57" s="403"/>
      <c r="F57" s="403"/>
      <c r="G57" s="403"/>
      <c r="H57" s="403"/>
      <c r="I57" s="403"/>
      <c r="J57" s="403"/>
      <c r="K57" s="275"/>
    </row>
    <row r="58" spans="2:11" ht="15" customHeight="1">
      <c r="B58" s="274"/>
      <c r="C58" s="279"/>
      <c r="D58" s="403" t="s">
        <v>1363</v>
      </c>
      <c r="E58" s="403"/>
      <c r="F58" s="403"/>
      <c r="G58" s="403"/>
      <c r="H58" s="403"/>
      <c r="I58" s="403"/>
      <c r="J58" s="403"/>
      <c r="K58" s="275"/>
    </row>
    <row r="59" spans="2:11" ht="15" customHeight="1">
      <c r="B59" s="274"/>
      <c r="C59" s="279"/>
      <c r="D59" s="403" t="s">
        <v>1364</v>
      </c>
      <c r="E59" s="403"/>
      <c r="F59" s="403"/>
      <c r="G59" s="403"/>
      <c r="H59" s="403"/>
      <c r="I59" s="403"/>
      <c r="J59" s="403"/>
      <c r="K59" s="275"/>
    </row>
    <row r="60" spans="2:11" ht="15" customHeight="1">
      <c r="B60" s="274"/>
      <c r="C60" s="279"/>
      <c r="D60" s="402" t="s">
        <v>1365</v>
      </c>
      <c r="E60" s="402"/>
      <c r="F60" s="402"/>
      <c r="G60" s="402"/>
      <c r="H60" s="402"/>
      <c r="I60" s="402"/>
      <c r="J60" s="402"/>
      <c r="K60" s="275"/>
    </row>
    <row r="61" spans="2:11" ht="15" customHeight="1">
      <c r="B61" s="274"/>
      <c r="C61" s="279"/>
      <c r="D61" s="403" t="s">
        <v>1366</v>
      </c>
      <c r="E61" s="403"/>
      <c r="F61" s="403"/>
      <c r="G61" s="403"/>
      <c r="H61" s="403"/>
      <c r="I61" s="403"/>
      <c r="J61" s="403"/>
      <c r="K61" s="275"/>
    </row>
    <row r="62" spans="2:11" ht="12.75" customHeight="1">
      <c r="B62" s="274"/>
      <c r="C62" s="279"/>
      <c r="D62" s="279"/>
      <c r="E62" s="282"/>
      <c r="F62" s="279"/>
      <c r="G62" s="279"/>
      <c r="H62" s="279"/>
      <c r="I62" s="279"/>
      <c r="J62" s="279"/>
      <c r="K62" s="275"/>
    </row>
    <row r="63" spans="2:11" ht="15" customHeight="1">
      <c r="B63" s="274"/>
      <c r="C63" s="279"/>
      <c r="D63" s="403" t="s">
        <v>1367</v>
      </c>
      <c r="E63" s="403"/>
      <c r="F63" s="403"/>
      <c r="G63" s="403"/>
      <c r="H63" s="403"/>
      <c r="I63" s="403"/>
      <c r="J63" s="403"/>
      <c r="K63" s="275"/>
    </row>
    <row r="64" spans="2:11" ht="15" customHeight="1">
      <c r="B64" s="274"/>
      <c r="C64" s="279"/>
      <c r="D64" s="402" t="s">
        <v>1368</v>
      </c>
      <c r="E64" s="402"/>
      <c r="F64" s="402"/>
      <c r="G64" s="402"/>
      <c r="H64" s="402"/>
      <c r="I64" s="402"/>
      <c r="J64" s="402"/>
      <c r="K64" s="275"/>
    </row>
    <row r="65" spans="2:11" ht="15" customHeight="1">
      <c r="B65" s="274"/>
      <c r="C65" s="279"/>
      <c r="D65" s="403" t="s">
        <v>1369</v>
      </c>
      <c r="E65" s="403"/>
      <c r="F65" s="403"/>
      <c r="G65" s="403"/>
      <c r="H65" s="403"/>
      <c r="I65" s="403"/>
      <c r="J65" s="403"/>
      <c r="K65" s="275"/>
    </row>
    <row r="66" spans="2:11" ht="15" customHeight="1">
      <c r="B66" s="274"/>
      <c r="C66" s="279"/>
      <c r="D66" s="403" t="s">
        <v>1370</v>
      </c>
      <c r="E66" s="403"/>
      <c r="F66" s="403"/>
      <c r="G66" s="403"/>
      <c r="H66" s="403"/>
      <c r="I66" s="403"/>
      <c r="J66" s="403"/>
      <c r="K66" s="275"/>
    </row>
    <row r="67" spans="2:11" ht="15" customHeight="1">
      <c r="B67" s="274"/>
      <c r="C67" s="279"/>
      <c r="D67" s="403" t="s">
        <v>1371</v>
      </c>
      <c r="E67" s="403"/>
      <c r="F67" s="403"/>
      <c r="G67" s="403"/>
      <c r="H67" s="403"/>
      <c r="I67" s="403"/>
      <c r="J67" s="403"/>
      <c r="K67" s="275"/>
    </row>
    <row r="68" spans="2:11" ht="15" customHeight="1">
      <c r="B68" s="274"/>
      <c r="C68" s="279"/>
      <c r="D68" s="403" t="s">
        <v>1372</v>
      </c>
      <c r="E68" s="403"/>
      <c r="F68" s="403"/>
      <c r="G68" s="403"/>
      <c r="H68" s="403"/>
      <c r="I68" s="403"/>
      <c r="J68" s="403"/>
      <c r="K68" s="275"/>
    </row>
    <row r="69" spans="2:11" ht="12.75" customHeight="1">
      <c r="B69" s="283"/>
      <c r="C69" s="284"/>
      <c r="D69" s="284"/>
      <c r="E69" s="284"/>
      <c r="F69" s="284"/>
      <c r="G69" s="284"/>
      <c r="H69" s="284"/>
      <c r="I69" s="284"/>
      <c r="J69" s="284"/>
      <c r="K69" s="285"/>
    </row>
    <row r="70" spans="2:11" ht="18.75" customHeight="1">
      <c r="B70" s="286"/>
      <c r="C70" s="286"/>
      <c r="D70" s="286"/>
      <c r="E70" s="286"/>
      <c r="F70" s="286"/>
      <c r="G70" s="286"/>
      <c r="H70" s="286"/>
      <c r="I70" s="286"/>
      <c r="J70" s="286"/>
      <c r="K70" s="287"/>
    </row>
    <row r="71" spans="2:11" ht="18.75" customHeight="1">
      <c r="B71" s="287"/>
      <c r="C71" s="287"/>
      <c r="D71" s="287"/>
      <c r="E71" s="287"/>
      <c r="F71" s="287"/>
      <c r="G71" s="287"/>
      <c r="H71" s="287"/>
      <c r="I71" s="287"/>
      <c r="J71" s="287"/>
      <c r="K71" s="287"/>
    </row>
    <row r="72" spans="2:11" ht="7.5" customHeight="1">
      <c r="B72" s="288"/>
      <c r="C72" s="289"/>
      <c r="D72" s="289"/>
      <c r="E72" s="289"/>
      <c r="F72" s="289"/>
      <c r="G72" s="289"/>
      <c r="H72" s="289"/>
      <c r="I72" s="289"/>
      <c r="J72" s="289"/>
      <c r="K72" s="290"/>
    </row>
    <row r="73" spans="2:11" ht="45" customHeight="1">
      <c r="B73" s="291"/>
      <c r="C73" s="401" t="s">
        <v>110</v>
      </c>
      <c r="D73" s="401"/>
      <c r="E73" s="401"/>
      <c r="F73" s="401"/>
      <c r="G73" s="401"/>
      <c r="H73" s="401"/>
      <c r="I73" s="401"/>
      <c r="J73" s="401"/>
      <c r="K73" s="292"/>
    </row>
    <row r="74" spans="2:11" ht="17.25" customHeight="1">
      <c r="B74" s="291"/>
      <c r="C74" s="293" t="s">
        <v>1373</v>
      </c>
      <c r="D74" s="293"/>
      <c r="E74" s="293"/>
      <c r="F74" s="293" t="s">
        <v>1374</v>
      </c>
      <c r="G74" s="294"/>
      <c r="H74" s="293" t="s">
        <v>256</v>
      </c>
      <c r="I74" s="293" t="s">
        <v>62</v>
      </c>
      <c r="J74" s="293" t="s">
        <v>1375</v>
      </c>
      <c r="K74" s="292"/>
    </row>
    <row r="75" spans="2:11" ht="17.25" customHeight="1">
      <c r="B75" s="291"/>
      <c r="C75" s="295" t="s">
        <v>1376</v>
      </c>
      <c r="D75" s="295"/>
      <c r="E75" s="295"/>
      <c r="F75" s="296" t="s">
        <v>1377</v>
      </c>
      <c r="G75" s="297"/>
      <c r="H75" s="295"/>
      <c r="I75" s="295"/>
      <c r="J75" s="295" t="s">
        <v>1378</v>
      </c>
      <c r="K75" s="292"/>
    </row>
    <row r="76" spans="2:11" ht="5.25" customHeight="1">
      <c r="B76" s="291"/>
      <c r="C76" s="298"/>
      <c r="D76" s="298"/>
      <c r="E76" s="298"/>
      <c r="F76" s="298"/>
      <c r="G76" s="299"/>
      <c r="H76" s="298"/>
      <c r="I76" s="298"/>
      <c r="J76" s="298"/>
      <c r="K76" s="292"/>
    </row>
    <row r="77" spans="2:11" ht="15" customHeight="1">
      <c r="B77" s="291"/>
      <c r="C77" s="281" t="s">
        <v>58</v>
      </c>
      <c r="D77" s="298"/>
      <c r="E77" s="298"/>
      <c r="F77" s="300" t="s">
        <v>1379</v>
      </c>
      <c r="G77" s="299"/>
      <c r="H77" s="281" t="s">
        <v>1380</v>
      </c>
      <c r="I77" s="281" t="s">
        <v>1381</v>
      </c>
      <c r="J77" s="281">
        <v>20</v>
      </c>
      <c r="K77" s="292"/>
    </row>
    <row r="78" spans="2:11" ht="15" customHeight="1">
      <c r="B78" s="291"/>
      <c r="C78" s="281" t="s">
        <v>1382</v>
      </c>
      <c r="D78" s="281"/>
      <c r="E78" s="281"/>
      <c r="F78" s="300" t="s">
        <v>1379</v>
      </c>
      <c r="G78" s="299"/>
      <c r="H78" s="281" t="s">
        <v>1383</v>
      </c>
      <c r="I78" s="281" t="s">
        <v>1381</v>
      </c>
      <c r="J78" s="281">
        <v>120</v>
      </c>
      <c r="K78" s="292"/>
    </row>
    <row r="79" spans="2:11" ht="15" customHeight="1">
      <c r="B79" s="301"/>
      <c r="C79" s="281" t="s">
        <v>1384</v>
      </c>
      <c r="D79" s="281"/>
      <c r="E79" s="281"/>
      <c r="F79" s="300" t="s">
        <v>1385</v>
      </c>
      <c r="G79" s="299"/>
      <c r="H79" s="281" t="s">
        <v>1386</v>
      </c>
      <c r="I79" s="281" t="s">
        <v>1381</v>
      </c>
      <c r="J79" s="281">
        <v>50</v>
      </c>
      <c r="K79" s="292"/>
    </row>
    <row r="80" spans="2:11" ht="15" customHeight="1">
      <c r="B80" s="301"/>
      <c r="C80" s="281" t="s">
        <v>1387</v>
      </c>
      <c r="D80" s="281"/>
      <c r="E80" s="281"/>
      <c r="F80" s="300" t="s">
        <v>1379</v>
      </c>
      <c r="G80" s="299"/>
      <c r="H80" s="281" t="s">
        <v>1388</v>
      </c>
      <c r="I80" s="281" t="s">
        <v>1389</v>
      </c>
      <c r="J80" s="281"/>
      <c r="K80" s="292"/>
    </row>
    <row r="81" spans="2:11" ht="15" customHeight="1">
      <c r="B81" s="301"/>
      <c r="C81" s="302" t="s">
        <v>1390</v>
      </c>
      <c r="D81" s="302"/>
      <c r="E81" s="302"/>
      <c r="F81" s="303" t="s">
        <v>1385</v>
      </c>
      <c r="G81" s="302"/>
      <c r="H81" s="302" t="s">
        <v>1391</v>
      </c>
      <c r="I81" s="302" t="s">
        <v>1381</v>
      </c>
      <c r="J81" s="302">
        <v>15</v>
      </c>
      <c r="K81" s="292"/>
    </row>
    <row r="82" spans="2:11" ht="15" customHeight="1">
      <c r="B82" s="301"/>
      <c r="C82" s="302" t="s">
        <v>1392</v>
      </c>
      <c r="D82" s="302"/>
      <c r="E82" s="302"/>
      <c r="F82" s="303" t="s">
        <v>1385</v>
      </c>
      <c r="G82" s="302"/>
      <c r="H82" s="302" t="s">
        <v>1393</v>
      </c>
      <c r="I82" s="302" t="s">
        <v>1381</v>
      </c>
      <c r="J82" s="302">
        <v>15</v>
      </c>
      <c r="K82" s="292"/>
    </row>
    <row r="83" spans="2:11" ht="15" customHeight="1">
      <c r="B83" s="301"/>
      <c r="C83" s="302" t="s">
        <v>1394</v>
      </c>
      <c r="D83" s="302"/>
      <c r="E83" s="302"/>
      <c r="F83" s="303" t="s">
        <v>1385</v>
      </c>
      <c r="G83" s="302"/>
      <c r="H83" s="302" t="s">
        <v>1395</v>
      </c>
      <c r="I83" s="302" t="s">
        <v>1381</v>
      </c>
      <c r="J83" s="302">
        <v>20</v>
      </c>
      <c r="K83" s="292"/>
    </row>
    <row r="84" spans="2:11" ht="15" customHeight="1">
      <c r="B84" s="301"/>
      <c r="C84" s="302" t="s">
        <v>1396</v>
      </c>
      <c r="D84" s="302"/>
      <c r="E84" s="302"/>
      <c r="F84" s="303" t="s">
        <v>1385</v>
      </c>
      <c r="G84" s="302"/>
      <c r="H84" s="302" t="s">
        <v>1397</v>
      </c>
      <c r="I84" s="302" t="s">
        <v>1381</v>
      </c>
      <c r="J84" s="302">
        <v>20</v>
      </c>
      <c r="K84" s="292"/>
    </row>
    <row r="85" spans="2:11" ht="15" customHeight="1">
      <c r="B85" s="301"/>
      <c r="C85" s="281" t="s">
        <v>1398</v>
      </c>
      <c r="D85" s="281"/>
      <c r="E85" s="281"/>
      <c r="F85" s="300" t="s">
        <v>1385</v>
      </c>
      <c r="G85" s="299"/>
      <c r="H85" s="281" t="s">
        <v>1399</v>
      </c>
      <c r="I85" s="281" t="s">
        <v>1381</v>
      </c>
      <c r="J85" s="281">
        <v>50</v>
      </c>
      <c r="K85" s="292"/>
    </row>
    <row r="86" spans="2:11" ht="15" customHeight="1">
      <c r="B86" s="301"/>
      <c r="C86" s="281" t="s">
        <v>1400</v>
      </c>
      <c r="D86" s="281"/>
      <c r="E86" s="281"/>
      <c r="F86" s="300" t="s">
        <v>1385</v>
      </c>
      <c r="G86" s="299"/>
      <c r="H86" s="281" t="s">
        <v>1401</v>
      </c>
      <c r="I86" s="281" t="s">
        <v>1381</v>
      </c>
      <c r="J86" s="281">
        <v>20</v>
      </c>
      <c r="K86" s="292"/>
    </row>
    <row r="87" spans="2:11" ht="15" customHeight="1">
      <c r="B87" s="301"/>
      <c r="C87" s="281" t="s">
        <v>1402</v>
      </c>
      <c r="D87" s="281"/>
      <c r="E87" s="281"/>
      <c r="F87" s="300" t="s">
        <v>1385</v>
      </c>
      <c r="G87" s="299"/>
      <c r="H87" s="281" t="s">
        <v>1403</v>
      </c>
      <c r="I87" s="281" t="s">
        <v>1381</v>
      </c>
      <c r="J87" s="281">
        <v>20</v>
      </c>
      <c r="K87" s="292"/>
    </row>
    <row r="88" spans="2:11" ht="15" customHeight="1">
      <c r="B88" s="301"/>
      <c r="C88" s="281" t="s">
        <v>1404</v>
      </c>
      <c r="D88" s="281"/>
      <c r="E88" s="281"/>
      <c r="F88" s="300" t="s">
        <v>1385</v>
      </c>
      <c r="G88" s="299"/>
      <c r="H88" s="281" t="s">
        <v>1405</v>
      </c>
      <c r="I88" s="281" t="s">
        <v>1381</v>
      </c>
      <c r="J88" s="281">
        <v>50</v>
      </c>
      <c r="K88" s="292"/>
    </row>
    <row r="89" spans="2:11" ht="15" customHeight="1">
      <c r="B89" s="301"/>
      <c r="C89" s="281" t="s">
        <v>1406</v>
      </c>
      <c r="D89" s="281"/>
      <c r="E89" s="281"/>
      <c r="F89" s="300" t="s">
        <v>1385</v>
      </c>
      <c r="G89" s="299"/>
      <c r="H89" s="281" t="s">
        <v>1406</v>
      </c>
      <c r="I89" s="281" t="s">
        <v>1381</v>
      </c>
      <c r="J89" s="281">
        <v>50</v>
      </c>
      <c r="K89" s="292"/>
    </row>
    <row r="90" spans="2:11" ht="15" customHeight="1">
      <c r="B90" s="301"/>
      <c r="C90" s="281" t="s">
        <v>261</v>
      </c>
      <c r="D90" s="281"/>
      <c r="E90" s="281"/>
      <c r="F90" s="300" t="s">
        <v>1385</v>
      </c>
      <c r="G90" s="299"/>
      <c r="H90" s="281" t="s">
        <v>1407</v>
      </c>
      <c r="I90" s="281" t="s">
        <v>1381</v>
      </c>
      <c r="J90" s="281">
        <v>255</v>
      </c>
      <c r="K90" s="292"/>
    </row>
    <row r="91" spans="2:11" ht="15" customHeight="1">
      <c r="B91" s="301"/>
      <c r="C91" s="281" t="s">
        <v>1408</v>
      </c>
      <c r="D91" s="281"/>
      <c r="E91" s="281"/>
      <c r="F91" s="300" t="s">
        <v>1379</v>
      </c>
      <c r="G91" s="299"/>
      <c r="H91" s="281" t="s">
        <v>1409</v>
      </c>
      <c r="I91" s="281" t="s">
        <v>1410</v>
      </c>
      <c r="J91" s="281"/>
      <c r="K91" s="292"/>
    </row>
    <row r="92" spans="2:11" ht="15" customHeight="1">
      <c r="B92" s="301"/>
      <c r="C92" s="281" t="s">
        <v>1411</v>
      </c>
      <c r="D92" s="281"/>
      <c r="E92" s="281"/>
      <c r="F92" s="300" t="s">
        <v>1379</v>
      </c>
      <c r="G92" s="299"/>
      <c r="H92" s="281" t="s">
        <v>1412</v>
      </c>
      <c r="I92" s="281" t="s">
        <v>1413</v>
      </c>
      <c r="J92" s="281"/>
      <c r="K92" s="292"/>
    </row>
    <row r="93" spans="2:11" ht="15" customHeight="1">
      <c r="B93" s="301"/>
      <c r="C93" s="281" t="s">
        <v>1414</v>
      </c>
      <c r="D93" s="281"/>
      <c r="E93" s="281"/>
      <c r="F93" s="300" t="s">
        <v>1379</v>
      </c>
      <c r="G93" s="299"/>
      <c r="H93" s="281" t="s">
        <v>1414</v>
      </c>
      <c r="I93" s="281" t="s">
        <v>1413</v>
      </c>
      <c r="J93" s="281"/>
      <c r="K93" s="292"/>
    </row>
    <row r="94" spans="2:11" ht="15" customHeight="1">
      <c r="B94" s="301"/>
      <c r="C94" s="281" t="s">
        <v>43</v>
      </c>
      <c r="D94" s="281"/>
      <c r="E94" s="281"/>
      <c r="F94" s="300" t="s">
        <v>1379</v>
      </c>
      <c r="G94" s="299"/>
      <c r="H94" s="281" t="s">
        <v>1415</v>
      </c>
      <c r="I94" s="281" t="s">
        <v>1413</v>
      </c>
      <c r="J94" s="281"/>
      <c r="K94" s="292"/>
    </row>
    <row r="95" spans="2:11" ht="15" customHeight="1">
      <c r="B95" s="301"/>
      <c r="C95" s="281" t="s">
        <v>53</v>
      </c>
      <c r="D95" s="281"/>
      <c r="E95" s="281"/>
      <c r="F95" s="300" t="s">
        <v>1379</v>
      </c>
      <c r="G95" s="299"/>
      <c r="H95" s="281" t="s">
        <v>1416</v>
      </c>
      <c r="I95" s="281" t="s">
        <v>1413</v>
      </c>
      <c r="J95" s="281"/>
      <c r="K95" s="292"/>
    </row>
    <row r="96" spans="2:11" ht="15" customHeight="1">
      <c r="B96" s="304"/>
      <c r="C96" s="305"/>
      <c r="D96" s="305"/>
      <c r="E96" s="305"/>
      <c r="F96" s="305"/>
      <c r="G96" s="305"/>
      <c r="H96" s="305"/>
      <c r="I96" s="305"/>
      <c r="J96" s="305"/>
      <c r="K96" s="306"/>
    </row>
    <row r="97" spans="2:11" ht="18.75" customHeight="1">
      <c r="B97" s="307"/>
      <c r="C97" s="308"/>
      <c r="D97" s="308"/>
      <c r="E97" s="308"/>
      <c r="F97" s="308"/>
      <c r="G97" s="308"/>
      <c r="H97" s="308"/>
      <c r="I97" s="308"/>
      <c r="J97" s="308"/>
      <c r="K97" s="307"/>
    </row>
    <row r="98" spans="2:11" ht="18.75" customHeight="1">
      <c r="B98" s="287"/>
      <c r="C98" s="287"/>
      <c r="D98" s="287"/>
      <c r="E98" s="287"/>
      <c r="F98" s="287"/>
      <c r="G98" s="287"/>
      <c r="H98" s="287"/>
      <c r="I98" s="287"/>
      <c r="J98" s="287"/>
      <c r="K98" s="287"/>
    </row>
    <row r="99" spans="2:11" ht="7.5" customHeight="1">
      <c r="B99" s="288"/>
      <c r="C99" s="289"/>
      <c r="D99" s="289"/>
      <c r="E99" s="289"/>
      <c r="F99" s="289"/>
      <c r="G99" s="289"/>
      <c r="H99" s="289"/>
      <c r="I99" s="289"/>
      <c r="J99" s="289"/>
      <c r="K99" s="290"/>
    </row>
    <row r="100" spans="2:11" ht="45" customHeight="1">
      <c r="B100" s="291"/>
      <c r="C100" s="401" t="s">
        <v>1417</v>
      </c>
      <c r="D100" s="401"/>
      <c r="E100" s="401"/>
      <c r="F100" s="401"/>
      <c r="G100" s="401"/>
      <c r="H100" s="401"/>
      <c r="I100" s="401"/>
      <c r="J100" s="401"/>
      <c r="K100" s="292"/>
    </row>
    <row r="101" spans="2:11" ht="17.25" customHeight="1">
      <c r="B101" s="291"/>
      <c r="C101" s="293" t="s">
        <v>1373</v>
      </c>
      <c r="D101" s="293"/>
      <c r="E101" s="293"/>
      <c r="F101" s="293" t="s">
        <v>1374</v>
      </c>
      <c r="G101" s="294"/>
      <c r="H101" s="293" t="s">
        <v>256</v>
      </c>
      <c r="I101" s="293" t="s">
        <v>62</v>
      </c>
      <c r="J101" s="293" t="s">
        <v>1375</v>
      </c>
      <c r="K101" s="292"/>
    </row>
    <row r="102" spans="2:11" ht="17.25" customHeight="1">
      <c r="B102" s="291"/>
      <c r="C102" s="295" t="s">
        <v>1376</v>
      </c>
      <c r="D102" s="295"/>
      <c r="E102" s="295"/>
      <c r="F102" s="296" t="s">
        <v>1377</v>
      </c>
      <c r="G102" s="297"/>
      <c r="H102" s="295"/>
      <c r="I102" s="295"/>
      <c r="J102" s="295" t="s">
        <v>1378</v>
      </c>
      <c r="K102" s="292"/>
    </row>
    <row r="103" spans="2:11" ht="5.25" customHeight="1">
      <c r="B103" s="291"/>
      <c r="C103" s="293"/>
      <c r="D103" s="293"/>
      <c r="E103" s="293"/>
      <c r="F103" s="293"/>
      <c r="G103" s="309"/>
      <c r="H103" s="293"/>
      <c r="I103" s="293"/>
      <c r="J103" s="293"/>
      <c r="K103" s="292"/>
    </row>
    <row r="104" spans="2:11" ht="15" customHeight="1">
      <c r="B104" s="291"/>
      <c r="C104" s="281" t="s">
        <v>58</v>
      </c>
      <c r="D104" s="298"/>
      <c r="E104" s="298"/>
      <c r="F104" s="300" t="s">
        <v>1379</v>
      </c>
      <c r="G104" s="309"/>
      <c r="H104" s="281" t="s">
        <v>1418</v>
      </c>
      <c r="I104" s="281" t="s">
        <v>1381</v>
      </c>
      <c r="J104" s="281">
        <v>20</v>
      </c>
      <c r="K104" s="292"/>
    </row>
    <row r="105" spans="2:11" ht="15" customHeight="1">
      <c r="B105" s="291"/>
      <c r="C105" s="281" t="s">
        <v>1382</v>
      </c>
      <c r="D105" s="281"/>
      <c r="E105" s="281"/>
      <c r="F105" s="300" t="s">
        <v>1379</v>
      </c>
      <c r="G105" s="281"/>
      <c r="H105" s="281" t="s">
        <v>1418</v>
      </c>
      <c r="I105" s="281" t="s">
        <v>1381</v>
      </c>
      <c r="J105" s="281">
        <v>120</v>
      </c>
      <c r="K105" s="292"/>
    </row>
    <row r="106" spans="2:11" ht="15" customHeight="1">
      <c r="B106" s="301"/>
      <c r="C106" s="281" t="s">
        <v>1384</v>
      </c>
      <c r="D106" s="281"/>
      <c r="E106" s="281"/>
      <c r="F106" s="300" t="s">
        <v>1385</v>
      </c>
      <c r="G106" s="281"/>
      <c r="H106" s="281" t="s">
        <v>1418</v>
      </c>
      <c r="I106" s="281" t="s">
        <v>1381</v>
      </c>
      <c r="J106" s="281">
        <v>50</v>
      </c>
      <c r="K106" s="292"/>
    </row>
    <row r="107" spans="2:11" ht="15" customHeight="1">
      <c r="B107" s="301"/>
      <c r="C107" s="281" t="s">
        <v>1387</v>
      </c>
      <c r="D107" s="281"/>
      <c r="E107" s="281"/>
      <c r="F107" s="300" t="s">
        <v>1379</v>
      </c>
      <c r="G107" s="281"/>
      <c r="H107" s="281" t="s">
        <v>1418</v>
      </c>
      <c r="I107" s="281" t="s">
        <v>1389</v>
      </c>
      <c r="J107" s="281"/>
      <c r="K107" s="292"/>
    </row>
    <row r="108" spans="2:11" ht="15" customHeight="1">
      <c r="B108" s="301"/>
      <c r="C108" s="281" t="s">
        <v>1398</v>
      </c>
      <c r="D108" s="281"/>
      <c r="E108" s="281"/>
      <c r="F108" s="300" t="s">
        <v>1385</v>
      </c>
      <c r="G108" s="281"/>
      <c r="H108" s="281" t="s">
        <v>1418</v>
      </c>
      <c r="I108" s="281" t="s">
        <v>1381</v>
      </c>
      <c r="J108" s="281">
        <v>50</v>
      </c>
      <c r="K108" s="292"/>
    </row>
    <row r="109" spans="2:11" ht="15" customHeight="1">
      <c r="B109" s="301"/>
      <c r="C109" s="281" t="s">
        <v>1406</v>
      </c>
      <c r="D109" s="281"/>
      <c r="E109" s="281"/>
      <c r="F109" s="300" t="s">
        <v>1385</v>
      </c>
      <c r="G109" s="281"/>
      <c r="H109" s="281" t="s">
        <v>1418</v>
      </c>
      <c r="I109" s="281" t="s">
        <v>1381</v>
      </c>
      <c r="J109" s="281">
        <v>50</v>
      </c>
      <c r="K109" s="292"/>
    </row>
    <row r="110" spans="2:11" ht="15" customHeight="1">
      <c r="B110" s="301"/>
      <c r="C110" s="281" t="s">
        <v>1404</v>
      </c>
      <c r="D110" s="281"/>
      <c r="E110" s="281"/>
      <c r="F110" s="300" t="s">
        <v>1385</v>
      </c>
      <c r="G110" s="281"/>
      <c r="H110" s="281" t="s">
        <v>1418</v>
      </c>
      <c r="I110" s="281" t="s">
        <v>1381</v>
      </c>
      <c r="J110" s="281">
        <v>50</v>
      </c>
      <c r="K110" s="292"/>
    </row>
    <row r="111" spans="2:11" ht="15" customHeight="1">
      <c r="B111" s="301"/>
      <c r="C111" s="281" t="s">
        <v>58</v>
      </c>
      <c r="D111" s="281"/>
      <c r="E111" s="281"/>
      <c r="F111" s="300" t="s">
        <v>1379</v>
      </c>
      <c r="G111" s="281"/>
      <c r="H111" s="281" t="s">
        <v>1419</v>
      </c>
      <c r="I111" s="281" t="s">
        <v>1381</v>
      </c>
      <c r="J111" s="281">
        <v>20</v>
      </c>
      <c r="K111" s="292"/>
    </row>
    <row r="112" spans="2:11" ht="15" customHeight="1">
      <c r="B112" s="301"/>
      <c r="C112" s="281" t="s">
        <v>1420</v>
      </c>
      <c r="D112" s="281"/>
      <c r="E112" s="281"/>
      <c r="F112" s="300" t="s">
        <v>1379</v>
      </c>
      <c r="G112" s="281"/>
      <c r="H112" s="281" t="s">
        <v>1421</v>
      </c>
      <c r="I112" s="281" t="s">
        <v>1381</v>
      </c>
      <c r="J112" s="281">
        <v>120</v>
      </c>
      <c r="K112" s="292"/>
    </row>
    <row r="113" spans="2:11" ht="15" customHeight="1">
      <c r="B113" s="301"/>
      <c r="C113" s="281" t="s">
        <v>43</v>
      </c>
      <c r="D113" s="281"/>
      <c r="E113" s="281"/>
      <c r="F113" s="300" t="s">
        <v>1379</v>
      </c>
      <c r="G113" s="281"/>
      <c r="H113" s="281" t="s">
        <v>1422</v>
      </c>
      <c r="I113" s="281" t="s">
        <v>1413</v>
      </c>
      <c r="J113" s="281"/>
      <c r="K113" s="292"/>
    </row>
    <row r="114" spans="2:11" ht="15" customHeight="1">
      <c r="B114" s="301"/>
      <c r="C114" s="281" t="s">
        <v>53</v>
      </c>
      <c r="D114" s="281"/>
      <c r="E114" s="281"/>
      <c r="F114" s="300" t="s">
        <v>1379</v>
      </c>
      <c r="G114" s="281"/>
      <c r="H114" s="281" t="s">
        <v>1423</v>
      </c>
      <c r="I114" s="281" t="s">
        <v>1413</v>
      </c>
      <c r="J114" s="281"/>
      <c r="K114" s="292"/>
    </row>
    <row r="115" spans="2:11" ht="15" customHeight="1">
      <c r="B115" s="301"/>
      <c r="C115" s="281" t="s">
        <v>62</v>
      </c>
      <c r="D115" s="281"/>
      <c r="E115" s="281"/>
      <c r="F115" s="300" t="s">
        <v>1379</v>
      </c>
      <c r="G115" s="281"/>
      <c r="H115" s="281" t="s">
        <v>1424</v>
      </c>
      <c r="I115" s="281" t="s">
        <v>1425</v>
      </c>
      <c r="J115" s="281"/>
      <c r="K115" s="292"/>
    </row>
    <row r="116" spans="2:11" ht="15" customHeight="1">
      <c r="B116" s="304"/>
      <c r="C116" s="310"/>
      <c r="D116" s="310"/>
      <c r="E116" s="310"/>
      <c r="F116" s="310"/>
      <c r="G116" s="310"/>
      <c r="H116" s="310"/>
      <c r="I116" s="310"/>
      <c r="J116" s="310"/>
      <c r="K116" s="306"/>
    </row>
    <row r="117" spans="2:11" ht="18.75" customHeight="1">
      <c r="B117" s="311"/>
      <c r="C117" s="277"/>
      <c r="D117" s="277"/>
      <c r="E117" s="277"/>
      <c r="F117" s="312"/>
      <c r="G117" s="277"/>
      <c r="H117" s="277"/>
      <c r="I117" s="277"/>
      <c r="J117" s="277"/>
      <c r="K117" s="311"/>
    </row>
    <row r="118" spans="2:11" ht="18.75" customHeight="1">
      <c r="B118" s="287"/>
      <c r="C118" s="287"/>
      <c r="D118" s="287"/>
      <c r="E118" s="287"/>
      <c r="F118" s="287"/>
      <c r="G118" s="287"/>
      <c r="H118" s="287"/>
      <c r="I118" s="287"/>
      <c r="J118" s="287"/>
      <c r="K118" s="287"/>
    </row>
    <row r="119" spans="2:11" ht="7.5" customHeight="1">
      <c r="B119" s="313"/>
      <c r="C119" s="314"/>
      <c r="D119" s="314"/>
      <c r="E119" s="314"/>
      <c r="F119" s="314"/>
      <c r="G119" s="314"/>
      <c r="H119" s="314"/>
      <c r="I119" s="314"/>
      <c r="J119" s="314"/>
      <c r="K119" s="315"/>
    </row>
    <row r="120" spans="2:11" ht="45" customHeight="1">
      <c r="B120" s="316"/>
      <c r="C120" s="400" t="s">
        <v>1426</v>
      </c>
      <c r="D120" s="400"/>
      <c r="E120" s="400"/>
      <c r="F120" s="400"/>
      <c r="G120" s="400"/>
      <c r="H120" s="400"/>
      <c r="I120" s="400"/>
      <c r="J120" s="400"/>
      <c r="K120" s="317"/>
    </row>
    <row r="121" spans="2:11" ht="17.25" customHeight="1">
      <c r="B121" s="318"/>
      <c r="C121" s="293" t="s">
        <v>1373</v>
      </c>
      <c r="D121" s="293"/>
      <c r="E121" s="293"/>
      <c r="F121" s="293" t="s">
        <v>1374</v>
      </c>
      <c r="G121" s="294"/>
      <c r="H121" s="293" t="s">
        <v>256</v>
      </c>
      <c r="I121" s="293" t="s">
        <v>62</v>
      </c>
      <c r="J121" s="293" t="s">
        <v>1375</v>
      </c>
      <c r="K121" s="319"/>
    </row>
    <row r="122" spans="2:11" ht="17.25" customHeight="1">
      <c r="B122" s="318"/>
      <c r="C122" s="295" t="s">
        <v>1376</v>
      </c>
      <c r="D122" s="295"/>
      <c r="E122" s="295"/>
      <c r="F122" s="296" t="s">
        <v>1377</v>
      </c>
      <c r="G122" s="297"/>
      <c r="H122" s="295"/>
      <c r="I122" s="295"/>
      <c r="J122" s="295" t="s">
        <v>1378</v>
      </c>
      <c r="K122" s="319"/>
    </row>
    <row r="123" spans="2:11" ht="5.25" customHeight="1">
      <c r="B123" s="320"/>
      <c r="C123" s="298"/>
      <c r="D123" s="298"/>
      <c r="E123" s="298"/>
      <c r="F123" s="298"/>
      <c r="G123" s="281"/>
      <c r="H123" s="298"/>
      <c r="I123" s="298"/>
      <c r="J123" s="298"/>
      <c r="K123" s="321"/>
    </row>
    <row r="124" spans="2:11" ht="15" customHeight="1">
      <c r="B124" s="320"/>
      <c r="C124" s="281" t="s">
        <v>1382</v>
      </c>
      <c r="D124" s="298"/>
      <c r="E124" s="298"/>
      <c r="F124" s="300" t="s">
        <v>1379</v>
      </c>
      <c r="G124" s="281"/>
      <c r="H124" s="281" t="s">
        <v>1418</v>
      </c>
      <c r="I124" s="281" t="s">
        <v>1381</v>
      </c>
      <c r="J124" s="281">
        <v>120</v>
      </c>
      <c r="K124" s="322"/>
    </row>
    <row r="125" spans="2:11" ht="15" customHeight="1">
      <c r="B125" s="320"/>
      <c r="C125" s="281" t="s">
        <v>1427</v>
      </c>
      <c r="D125" s="281"/>
      <c r="E125" s="281"/>
      <c r="F125" s="300" t="s">
        <v>1379</v>
      </c>
      <c r="G125" s="281"/>
      <c r="H125" s="281" t="s">
        <v>1428</v>
      </c>
      <c r="I125" s="281" t="s">
        <v>1381</v>
      </c>
      <c r="J125" s="281" t="s">
        <v>1429</v>
      </c>
      <c r="K125" s="322"/>
    </row>
    <row r="126" spans="2:11" ht="15" customHeight="1">
      <c r="B126" s="320"/>
      <c r="C126" s="281" t="s">
        <v>91</v>
      </c>
      <c r="D126" s="281"/>
      <c r="E126" s="281"/>
      <c r="F126" s="300" t="s">
        <v>1379</v>
      </c>
      <c r="G126" s="281"/>
      <c r="H126" s="281" t="s">
        <v>1430</v>
      </c>
      <c r="I126" s="281" t="s">
        <v>1381</v>
      </c>
      <c r="J126" s="281" t="s">
        <v>1429</v>
      </c>
      <c r="K126" s="322"/>
    </row>
    <row r="127" spans="2:11" ht="15" customHeight="1">
      <c r="B127" s="320"/>
      <c r="C127" s="281" t="s">
        <v>1390</v>
      </c>
      <c r="D127" s="281"/>
      <c r="E127" s="281"/>
      <c r="F127" s="300" t="s">
        <v>1385</v>
      </c>
      <c r="G127" s="281"/>
      <c r="H127" s="281" t="s">
        <v>1391</v>
      </c>
      <c r="I127" s="281" t="s">
        <v>1381</v>
      </c>
      <c r="J127" s="281">
        <v>15</v>
      </c>
      <c r="K127" s="322"/>
    </row>
    <row r="128" spans="2:11" ht="15" customHeight="1">
      <c r="B128" s="320"/>
      <c r="C128" s="302" t="s">
        <v>1392</v>
      </c>
      <c r="D128" s="302"/>
      <c r="E128" s="302"/>
      <c r="F128" s="303" t="s">
        <v>1385</v>
      </c>
      <c r="G128" s="302"/>
      <c r="H128" s="302" t="s">
        <v>1393</v>
      </c>
      <c r="I128" s="302" t="s">
        <v>1381</v>
      </c>
      <c r="J128" s="302">
        <v>15</v>
      </c>
      <c r="K128" s="322"/>
    </row>
    <row r="129" spans="2:11" ht="15" customHeight="1">
      <c r="B129" s="320"/>
      <c r="C129" s="302" t="s">
        <v>1394</v>
      </c>
      <c r="D129" s="302"/>
      <c r="E129" s="302"/>
      <c r="F129" s="303" t="s">
        <v>1385</v>
      </c>
      <c r="G129" s="302"/>
      <c r="H129" s="302" t="s">
        <v>1395</v>
      </c>
      <c r="I129" s="302" t="s">
        <v>1381</v>
      </c>
      <c r="J129" s="302">
        <v>20</v>
      </c>
      <c r="K129" s="322"/>
    </row>
    <row r="130" spans="2:11" ht="15" customHeight="1">
      <c r="B130" s="320"/>
      <c r="C130" s="302" t="s">
        <v>1396</v>
      </c>
      <c r="D130" s="302"/>
      <c r="E130" s="302"/>
      <c r="F130" s="303" t="s">
        <v>1385</v>
      </c>
      <c r="G130" s="302"/>
      <c r="H130" s="302" t="s">
        <v>1397</v>
      </c>
      <c r="I130" s="302" t="s">
        <v>1381</v>
      </c>
      <c r="J130" s="302">
        <v>20</v>
      </c>
      <c r="K130" s="322"/>
    </row>
    <row r="131" spans="2:11" ht="15" customHeight="1">
      <c r="B131" s="320"/>
      <c r="C131" s="281" t="s">
        <v>1384</v>
      </c>
      <c r="D131" s="281"/>
      <c r="E131" s="281"/>
      <c r="F131" s="300" t="s">
        <v>1385</v>
      </c>
      <c r="G131" s="281"/>
      <c r="H131" s="281" t="s">
        <v>1418</v>
      </c>
      <c r="I131" s="281" t="s">
        <v>1381</v>
      </c>
      <c r="J131" s="281">
        <v>50</v>
      </c>
      <c r="K131" s="322"/>
    </row>
    <row r="132" spans="2:11" ht="15" customHeight="1">
      <c r="B132" s="320"/>
      <c r="C132" s="281" t="s">
        <v>1398</v>
      </c>
      <c r="D132" s="281"/>
      <c r="E132" s="281"/>
      <c r="F132" s="300" t="s">
        <v>1385</v>
      </c>
      <c r="G132" s="281"/>
      <c r="H132" s="281" t="s">
        <v>1418</v>
      </c>
      <c r="I132" s="281" t="s">
        <v>1381</v>
      </c>
      <c r="J132" s="281">
        <v>50</v>
      </c>
      <c r="K132" s="322"/>
    </row>
    <row r="133" spans="2:11" ht="15" customHeight="1">
      <c r="B133" s="320"/>
      <c r="C133" s="281" t="s">
        <v>1404</v>
      </c>
      <c r="D133" s="281"/>
      <c r="E133" s="281"/>
      <c r="F133" s="300" t="s">
        <v>1385</v>
      </c>
      <c r="G133" s="281"/>
      <c r="H133" s="281" t="s">
        <v>1418</v>
      </c>
      <c r="I133" s="281" t="s">
        <v>1381</v>
      </c>
      <c r="J133" s="281">
        <v>50</v>
      </c>
      <c r="K133" s="322"/>
    </row>
    <row r="134" spans="2:11" ht="15" customHeight="1">
      <c r="B134" s="320"/>
      <c r="C134" s="281" t="s">
        <v>1406</v>
      </c>
      <c r="D134" s="281"/>
      <c r="E134" s="281"/>
      <c r="F134" s="300" t="s">
        <v>1385</v>
      </c>
      <c r="G134" s="281"/>
      <c r="H134" s="281" t="s">
        <v>1418</v>
      </c>
      <c r="I134" s="281" t="s">
        <v>1381</v>
      </c>
      <c r="J134" s="281">
        <v>50</v>
      </c>
      <c r="K134" s="322"/>
    </row>
    <row r="135" spans="2:11" ht="15" customHeight="1">
      <c r="B135" s="320"/>
      <c r="C135" s="281" t="s">
        <v>261</v>
      </c>
      <c r="D135" s="281"/>
      <c r="E135" s="281"/>
      <c r="F135" s="300" t="s">
        <v>1385</v>
      </c>
      <c r="G135" s="281"/>
      <c r="H135" s="281" t="s">
        <v>1431</v>
      </c>
      <c r="I135" s="281" t="s">
        <v>1381</v>
      </c>
      <c r="J135" s="281">
        <v>255</v>
      </c>
      <c r="K135" s="322"/>
    </row>
    <row r="136" spans="2:11" ht="15" customHeight="1">
      <c r="B136" s="320"/>
      <c r="C136" s="281" t="s">
        <v>1408</v>
      </c>
      <c r="D136" s="281"/>
      <c r="E136" s="281"/>
      <c r="F136" s="300" t="s">
        <v>1379</v>
      </c>
      <c r="G136" s="281"/>
      <c r="H136" s="281" t="s">
        <v>1432</v>
      </c>
      <c r="I136" s="281" t="s">
        <v>1410</v>
      </c>
      <c r="J136" s="281"/>
      <c r="K136" s="322"/>
    </row>
    <row r="137" spans="2:11" ht="15" customHeight="1">
      <c r="B137" s="320"/>
      <c r="C137" s="281" t="s">
        <v>1411</v>
      </c>
      <c r="D137" s="281"/>
      <c r="E137" s="281"/>
      <c r="F137" s="300" t="s">
        <v>1379</v>
      </c>
      <c r="G137" s="281"/>
      <c r="H137" s="281" t="s">
        <v>1433</v>
      </c>
      <c r="I137" s="281" t="s">
        <v>1413</v>
      </c>
      <c r="J137" s="281"/>
      <c r="K137" s="322"/>
    </row>
    <row r="138" spans="2:11" ht="15" customHeight="1">
      <c r="B138" s="320"/>
      <c r="C138" s="281" t="s">
        <v>1414</v>
      </c>
      <c r="D138" s="281"/>
      <c r="E138" s="281"/>
      <c r="F138" s="300" t="s">
        <v>1379</v>
      </c>
      <c r="G138" s="281"/>
      <c r="H138" s="281" t="s">
        <v>1414</v>
      </c>
      <c r="I138" s="281" t="s">
        <v>1413</v>
      </c>
      <c r="J138" s="281"/>
      <c r="K138" s="322"/>
    </row>
    <row r="139" spans="2:11" ht="15" customHeight="1">
      <c r="B139" s="320"/>
      <c r="C139" s="281" t="s">
        <v>43</v>
      </c>
      <c r="D139" s="281"/>
      <c r="E139" s="281"/>
      <c r="F139" s="300" t="s">
        <v>1379</v>
      </c>
      <c r="G139" s="281"/>
      <c r="H139" s="281" t="s">
        <v>1434</v>
      </c>
      <c r="I139" s="281" t="s">
        <v>1413</v>
      </c>
      <c r="J139" s="281"/>
      <c r="K139" s="322"/>
    </row>
    <row r="140" spans="2:11" ht="15" customHeight="1">
      <c r="B140" s="320"/>
      <c r="C140" s="281" t="s">
        <v>1435</v>
      </c>
      <c r="D140" s="281"/>
      <c r="E140" s="281"/>
      <c r="F140" s="300" t="s">
        <v>1379</v>
      </c>
      <c r="G140" s="281"/>
      <c r="H140" s="281" t="s">
        <v>1436</v>
      </c>
      <c r="I140" s="281" t="s">
        <v>1413</v>
      </c>
      <c r="J140" s="281"/>
      <c r="K140" s="322"/>
    </row>
    <row r="141" spans="2:11" ht="15" customHeight="1">
      <c r="B141" s="323"/>
      <c r="C141" s="324"/>
      <c r="D141" s="324"/>
      <c r="E141" s="324"/>
      <c r="F141" s="324"/>
      <c r="G141" s="324"/>
      <c r="H141" s="324"/>
      <c r="I141" s="324"/>
      <c r="J141" s="324"/>
      <c r="K141" s="325"/>
    </row>
    <row r="142" spans="2:11" ht="18.75" customHeight="1">
      <c r="B142" s="277"/>
      <c r="C142" s="277"/>
      <c r="D142" s="277"/>
      <c r="E142" s="277"/>
      <c r="F142" s="312"/>
      <c r="G142" s="277"/>
      <c r="H142" s="277"/>
      <c r="I142" s="277"/>
      <c r="J142" s="277"/>
      <c r="K142" s="277"/>
    </row>
    <row r="143" spans="2:11" ht="18.75" customHeight="1">
      <c r="B143" s="287"/>
      <c r="C143" s="287"/>
      <c r="D143" s="287"/>
      <c r="E143" s="287"/>
      <c r="F143" s="287"/>
      <c r="G143" s="287"/>
      <c r="H143" s="287"/>
      <c r="I143" s="287"/>
      <c r="J143" s="287"/>
      <c r="K143" s="287"/>
    </row>
    <row r="144" spans="2:11" ht="7.5" customHeight="1">
      <c r="B144" s="288"/>
      <c r="C144" s="289"/>
      <c r="D144" s="289"/>
      <c r="E144" s="289"/>
      <c r="F144" s="289"/>
      <c r="G144" s="289"/>
      <c r="H144" s="289"/>
      <c r="I144" s="289"/>
      <c r="J144" s="289"/>
      <c r="K144" s="290"/>
    </row>
    <row r="145" spans="2:11" ht="45" customHeight="1">
      <c r="B145" s="291"/>
      <c r="C145" s="401" t="s">
        <v>1437</v>
      </c>
      <c r="D145" s="401"/>
      <c r="E145" s="401"/>
      <c r="F145" s="401"/>
      <c r="G145" s="401"/>
      <c r="H145" s="401"/>
      <c r="I145" s="401"/>
      <c r="J145" s="401"/>
      <c r="K145" s="292"/>
    </row>
    <row r="146" spans="2:11" ht="17.25" customHeight="1">
      <c r="B146" s="291"/>
      <c r="C146" s="293" t="s">
        <v>1373</v>
      </c>
      <c r="D146" s="293"/>
      <c r="E146" s="293"/>
      <c r="F146" s="293" t="s">
        <v>1374</v>
      </c>
      <c r="G146" s="294"/>
      <c r="H146" s="293" t="s">
        <v>256</v>
      </c>
      <c r="I146" s="293" t="s">
        <v>62</v>
      </c>
      <c r="J146" s="293" t="s">
        <v>1375</v>
      </c>
      <c r="K146" s="292"/>
    </row>
    <row r="147" spans="2:11" ht="17.25" customHeight="1">
      <c r="B147" s="291"/>
      <c r="C147" s="295" t="s">
        <v>1376</v>
      </c>
      <c r="D147" s="295"/>
      <c r="E147" s="295"/>
      <c r="F147" s="296" t="s">
        <v>1377</v>
      </c>
      <c r="G147" s="297"/>
      <c r="H147" s="295"/>
      <c r="I147" s="295"/>
      <c r="J147" s="295" t="s">
        <v>1378</v>
      </c>
      <c r="K147" s="292"/>
    </row>
    <row r="148" spans="2:11" ht="5.25" customHeight="1">
      <c r="B148" s="301"/>
      <c r="C148" s="298"/>
      <c r="D148" s="298"/>
      <c r="E148" s="298"/>
      <c r="F148" s="298"/>
      <c r="G148" s="299"/>
      <c r="H148" s="298"/>
      <c r="I148" s="298"/>
      <c r="J148" s="298"/>
      <c r="K148" s="322"/>
    </row>
    <row r="149" spans="2:11" ht="15" customHeight="1">
      <c r="B149" s="301"/>
      <c r="C149" s="326" t="s">
        <v>1382</v>
      </c>
      <c r="D149" s="281"/>
      <c r="E149" s="281"/>
      <c r="F149" s="327" t="s">
        <v>1379</v>
      </c>
      <c r="G149" s="281"/>
      <c r="H149" s="326" t="s">
        <v>1418</v>
      </c>
      <c r="I149" s="326" t="s">
        <v>1381</v>
      </c>
      <c r="J149" s="326">
        <v>120</v>
      </c>
      <c r="K149" s="322"/>
    </row>
    <row r="150" spans="2:11" ht="15" customHeight="1">
      <c r="B150" s="301"/>
      <c r="C150" s="326" t="s">
        <v>1427</v>
      </c>
      <c r="D150" s="281"/>
      <c r="E150" s="281"/>
      <c r="F150" s="327" t="s">
        <v>1379</v>
      </c>
      <c r="G150" s="281"/>
      <c r="H150" s="326" t="s">
        <v>1438</v>
      </c>
      <c r="I150" s="326" t="s">
        <v>1381</v>
      </c>
      <c r="J150" s="326" t="s">
        <v>1429</v>
      </c>
      <c r="K150" s="322"/>
    </row>
    <row r="151" spans="2:11" ht="15" customHeight="1">
      <c r="B151" s="301"/>
      <c r="C151" s="326" t="s">
        <v>91</v>
      </c>
      <c r="D151" s="281"/>
      <c r="E151" s="281"/>
      <c r="F151" s="327" t="s">
        <v>1379</v>
      </c>
      <c r="G151" s="281"/>
      <c r="H151" s="326" t="s">
        <v>1439</v>
      </c>
      <c r="I151" s="326" t="s">
        <v>1381</v>
      </c>
      <c r="J151" s="326" t="s">
        <v>1429</v>
      </c>
      <c r="K151" s="322"/>
    </row>
    <row r="152" spans="2:11" ht="15" customHeight="1">
      <c r="B152" s="301"/>
      <c r="C152" s="326" t="s">
        <v>1384</v>
      </c>
      <c r="D152" s="281"/>
      <c r="E152" s="281"/>
      <c r="F152" s="327" t="s">
        <v>1385</v>
      </c>
      <c r="G152" s="281"/>
      <c r="H152" s="326" t="s">
        <v>1418</v>
      </c>
      <c r="I152" s="326" t="s">
        <v>1381</v>
      </c>
      <c r="J152" s="326">
        <v>50</v>
      </c>
      <c r="K152" s="322"/>
    </row>
    <row r="153" spans="2:11" ht="15" customHeight="1">
      <c r="B153" s="301"/>
      <c r="C153" s="326" t="s">
        <v>1387</v>
      </c>
      <c r="D153" s="281"/>
      <c r="E153" s="281"/>
      <c r="F153" s="327" t="s">
        <v>1379</v>
      </c>
      <c r="G153" s="281"/>
      <c r="H153" s="326" t="s">
        <v>1418</v>
      </c>
      <c r="I153" s="326" t="s">
        <v>1389</v>
      </c>
      <c r="J153" s="326"/>
      <c r="K153" s="322"/>
    </row>
    <row r="154" spans="2:11" ht="15" customHeight="1">
      <c r="B154" s="301"/>
      <c r="C154" s="326" t="s">
        <v>1398</v>
      </c>
      <c r="D154" s="281"/>
      <c r="E154" s="281"/>
      <c r="F154" s="327" t="s">
        <v>1385</v>
      </c>
      <c r="G154" s="281"/>
      <c r="H154" s="326" t="s">
        <v>1418</v>
      </c>
      <c r="I154" s="326" t="s">
        <v>1381</v>
      </c>
      <c r="J154" s="326">
        <v>50</v>
      </c>
      <c r="K154" s="322"/>
    </row>
    <row r="155" spans="2:11" ht="15" customHeight="1">
      <c r="B155" s="301"/>
      <c r="C155" s="326" t="s">
        <v>1406</v>
      </c>
      <c r="D155" s="281"/>
      <c r="E155" s="281"/>
      <c r="F155" s="327" t="s">
        <v>1385</v>
      </c>
      <c r="G155" s="281"/>
      <c r="H155" s="326" t="s">
        <v>1418</v>
      </c>
      <c r="I155" s="326" t="s">
        <v>1381</v>
      </c>
      <c r="J155" s="326">
        <v>50</v>
      </c>
      <c r="K155" s="322"/>
    </row>
    <row r="156" spans="2:11" ht="15" customHeight="1">
      <c r="B156" s="301"/>
      <c r="C156" s="326" t="s">
        <v>1404</v>
      </c>
      <c r="D156" s="281"/>
      <c r="E156" s="281"/>
      <c r="F156" s="327" t="s">
        <v>1385</v>
      </c>
      <c r="G156" s="281"/>
      <c r="H156" s="326" t="s">
        <v>1418</v>
      </c>
      <c r="I156" s="326" t="s">
        <v>1381</v>
      </c>
      <c r="J156" s="326">
        <v>50</v>
      </c>
      <c r="K156" s="322"/>
    </row>
    <row r="157" spans="2:11" ht="15" customHeight="1">
      <c r="B157" s="301"/>
      <c r="C157" s="326" t="s">
        <v>235</v>
      </c>
      <c r="D157" s="281"/>
      <c r="E157" s="281"/>
      <c r="F157" s="327" t="s">
        <v>1379</v>
      </c>
      <c r="G157" s="281"/>
      <c r="H157" s="326" t="s">
        <v>1440</v>
      </c>
      <c r="I157" s="326" t="s">
        <v>1381</v>
      </c>
      <c r="J157" s="326" t="s">
        <v>1441</v>
      </c>
      <c r="K157" s="322"/>
    </row>
    <row r="158" spans="2:11" ht="15" customHeight="1">
      <c r="B158" s="301"/>
      <c r="C158" s="326" t="s">
        <v>1442</v>
      </c>
      <c r="D158" s="281"/>
      <c r="E158" s="281"/>
      <c r="F158" s="327" t="s">
        <v>1379</v>
      </c>
      <c r="G158" s="281"/>
      <c r="H158" s="326" t="s">
        <v>1443</v>
      </c>
      <c r="I158" s="326" t="s">
        <v>1413</v>
      </c>
      <c r="J158" s="326"/>
      <c r="K158" s="322"/>
    </row>
    <row r="159" spans="2:11" ht="15" customHeight="1">
      <c r="B159" s="328"/>
      <c r="C159" s="310"/>
      <c r="D159" s="310"/>
      <c r="E159" s="310"/>
      <c r="F159" s="310"/>
      <c r="G159" s="310"/>
      <c r="H159" s="310"/>
      <c r="I159" s="310"/>
      <c r="J159" s="310"/>
      <c r="K159" s="329"/>
    </row>
    <row r="160" spans="2:11" ht="18.75" customHeight="1">
      <c r="B160" s="277"/>
      <c r="C160" s="281"/>
      <c r="D160" s="281"/>
      <c r="E160" s="281"/>
      <c r="F160" s="300"/>
      <c r="G160" s="281"/>
      <c r="H160" s="281"/>
      <c r="I160" s="281"/>
      <c r="J160" s="281"/>
      <c r="K160" s="277"/>
    </row>
    <row r="161" spans="2:11" ht="18.75" customHeight="1">
      <c r="B161" s="287"/>
      <c r="C161" s="287"/>
      <c r="D161" s="287"/>
      <c r="E161" s="287"/>
      <c r="F161" s="287"/>
      <c r="G161" s="287"/>
      <c r="H161" s="287"/>
      <c r="I161" s="287"/>
      <c r="J161" s="287"/>
      <c r="K161" s="287"/>
    </row>
    <row r="162" spans="2:11" ht="7.5" customHeight="1">
      <c r="B162" s="269"/>
      <c r="C162" s="270"/>
      <c r="D162" s="270"/>
      <c r="E162" s="270"/>
      <c r="F162" s="270"/>
      <c r="G162" s="270"/>
      <c r="H162" s="270"/>
      <c r="I162" s="270"/>
      <c r="J162" s="270"/>
      <c r="K162" s="271"/>
    </row>
    <row r="163" spans="2:11" ht="45" customHeight="1">
      <c r="B163" s="272"/>
      <c r="C163" s="400" t="s">
        <v>1444</v>
      </c>
      <c r="D163" s="400"/>
      <c r="E163" s="400"/>
      <c r="F163" s="400"/>
      <c r="G163" s="400"/>
      <c r="H163" s="400"/>
      <c r="I163" s="400"/>
      <c r="J163" s="400"/>
      <c r="K163" s="273"/>
    </row>
    <row r="164" spans="2:11" ht="17.25" customHeight="1">
      <c r="B164" s="272"/>
      <c r="C164" s="293" t="s">
        <v>1373</v>
      </c>
      <c r="D164" s="293"/>
      <c r="E164" s="293"/>
      <c r="F164" s="293" t="s">
        <v>1374</v>
      </c>
      <c r="G164" s="330"/>
      <c r="H164" s="331" t="s">
        <v>256</v>
      </c>
      <c r="I164" s="331" t="s">
        <v>62</v>
      </c>
      <c r="J164" s="293" t="s">
        <v>1375</v>
      </c>
      <c r="K164" s="273"/>
    </row>
    <row r="165" spans="2:11" ht="17.25" customHeight="1">
      <c r="B165" s="274"/>
      <c r="C165" s="295" t="s">
        <v>1376</v>
      </c>
      <c r="D165" s="295"/>
      <c r="E165" s="295"/>
      <c r="F165" s="296" t="s">
        <v>1377</v>
      </c>
      <c r="G165" s="332"/>
      <c r="H165" s="333"/>
      <c r="I165" s="333"/>
      <c r="J165" s="295" t="s">
        <v>1378</v>
      </c>
      <c r="K165" s="275"/>
    </row>
    <row r="166" spans="2:11" ht="5.25" customHeight="1">
      <c r="B166" s="301"/>
      <c r="C166" s="298"/>
      <c r="D166" s="298"/>
      <c r="E166" s="298"/>
      <c r="F166" s="298"/>
      <c r="G166" s="299"/>
      <c r="H166" s="298"/>
      <c r="I166" s="298"/>
      <c r="J166" s="298"/>
      <c r="K166" s="322"/>
    </row>
    <row r="167" spans="2:11" ht="15" customHeight="1">
      <c r="B167" s="301"/>
      <c r="C167" s="281" t="s">
        <v>1382</v>
      </c>
      <c r="D167" s="281"/>
      <c r="E167" s="281"/>
      <c r="F167" s="300" t="s">
        <v>1379</v>
      </c>
      <c r="G167" s="281"/>
      <c r="H167" s="281" t="s">
        <v>1418</v>
      </c>
      <c r="I167" s="281" t="s">
        <v>1381</v>
      </c>
      <c r="J167" s="281">
        <v>120</v>
      </c>
      <c r="K167" s="322"/>
    </row>
    <row r="168" spans="2:11" ht="15" customHeight="1">
      <c r="B168" s="301"/>
      <c r="C168" s="281" t="s">
        <v>1427</v>
      </c>
      <c r="D168" s="281"/>
      <c r="E168" s="281"/>
      <c r="F168" s="300" t="s">
        <v>1379</v>
      </c>
      <c r="G168" s="281"/>
      <c r="H168" s="281" t="s">
        <v>1428</v>
      </c>
      <c r="I168" s="281" t="s">
        <v>1381</v>
      </c>
      <c r="J168" s="281" t="s">
        <v>1429</v>
      </c>
      <c r="K168" s="322"/>
    </row>
    <row r="169" spans="2:11" ht="15" customHeight="1">
      <c r="B169" s="301"/>
      <c r="C169" s="281" t="s">
        <v>91</v>
      </c>
      <c r="D169" s="281"/>
      <c r="E169" s="281"/>
      <c r="F169" s="300" t="s">
        <v>1379</v>
      </c>
      <c r="G169" s="281"/>
      <c r="H169" s="281" t="s">
        <v>1445</v>
      </c>
      <c r="I169" s="281" t="s">
        <v>1381</v>
      </c>
      <c r="J169" s="281" t="s">
        <v>1429</v>
      </c>
      <c r="K169" s="322"/>
    </row>
    <row r="170" spans="2:11" ht="15" customHeight="1">
      <c r="B170" s="301"/>
      <c r="C170" s="281" t="s">
        <v>1384</v>
      </c>
      <c r="D170" s="281"/>
      <c r="E170" s="281"/>
      <c r="F170" s="300" t="s">
        <v>1385</v>
      </c>
      <c r="G170" s="281"/>
      <c r="H170" s="281" t="s">
        <v>1445</v>
      </c>
      <c r="I170" s="281" t="s">
        <v>1381</v>
      </c>
      <c r="J170" s="281">
        <v>50</v>
      </c>
      <c r="K170" s="322"/>
    </row>
    <row r="171" spans="2:11" ht="15" customHeight="1">
      <c r="B171" s="301"/>
      <c r="C171" s="281" t="s">
        <v>1387</v>
      </c>
      <c r="D171" s="281"/>
      <c r="E171" s="281"/>
      <c r="F171" s="300" t="s">
        <v>1379</v>
      </c>
      <c r="G171" s="281"/>
      <c r="H171" s="281" t="s">
        <v>1445</v>
      </c>
      <c r="I171" s="281" t="s">
        <v>1389</v>
      </c>
      <c r="J171" s="281"/>
      <c r="K171" s="322"/>
    </row>
    <row r="172" spans="2:11" ht="15" customHeight="1">
      <c r="B172" s="301"/>
      <c r="C172" s="281" t="s">
        <v>1398</v>
      </c>
      <c r="D172" s="281"/>
      <c r="E172" s="281"/>
      <c r="F172" s="300" t="s">
        <v>1385</v>
      </c>
      <c r="G172" s="281"/>
      <c r="H172" s="281" t="s">
        <v>1445</v>
      </c>
      <c r="I172" s="281" t="s">
        <v>1381</v>
      </c>
      <c r="J172" s="281">
        <v>50</v>
      </c>
      <c r="K172" s="322"/>
    </row>
    <row r="173" spans="2:11" ht="15" customHeight="1">
      <c r="B173" s="301"/>
      <c r="C173" s="281" t="s">
        <v>1406</v>
      </c>
      <c r="D173" s="281"/>
      <c r="E173" s="281"/>
      <c r="F173" s="300" t="s">
        <v>1385</v>
      </c>
      <c r="G173" s="281"/>
      <c r="H173" s="281" t="s">
        <v>1445</v>
      </c>
      <c r="I173" s="281" t="s">
        <v>1381</v>
      </c>
      <c r="J173" s="281">
        <v>50</v>
      </c>
      <c r="K173" s="322"/>
    </row>
    <row r="174" spans="2:11" ht="15" customHeight="1">
      <c r="B174" s="301"/>
      <c r="C174" s="281" t="s">
        <v>1404</v>
      </c>
      <c r="D174" s="281"/>
      <c r="E174" s="281"/>
      <c r="F174" s="300" t="s">
        <v>1385</v>
      </c>
      <c r="G174" s="281"/>
      <c r="H174" s="281" t="s">
        <v>1445</v>
      </c>
      <c r="I174" s="281" t="s">
        <v>1381</v>
      </c>
      <c r="J174" s="281">
        <v>50</v>
      </c>
      <c r="K174" s="322"/>
    </row>
    <row r="175" spans="2:11" ht="15" customHeight="1">
      <c r="B175" s="301"/>
      <c r="C175" s="281" t="s">
        <v>255</v>
      </c>
      <c r="D175" s="281"/>
      <c r="E175" s="281"/>
      <c r="F175" s="300" t="s">
        <v>1379</v>
      </c>
      <c r="G175" s="281"/>
      <c r="H175" s="281" t="s">
        <v>1446</v>
      </c>
      <c r="I175" s="281" t="s">
        <v>1447</v>
      </c>
      <c r="J175" s="281"/>
      <c r="K175" s="322"/>
    </row>
    <row r="176" spans="2:11" ht="15" customHeight="1">
      <c r="B176" s="301"/>
      <c r="C176" s="281" t="s">
        <v>62</v>
      </c>
      <c r="D176" s="281"/>
      <c r="E176" s="281"/>
      <c r="F176" s="300" t="s">
        <v>1379</v>
      </c>
      <c r="G176" s="281"/>
      <c r="H176" s="281" t="s">
        <v>1448</v>
      </c>
      <c r="I176" s="281" t="s">
        <v>1449</v>
      </c>
      <c r="J176" s="281">
        <v>1</v>
      </c>
      <c r="K176" s="322"/>
    </row>
    <row r="177" spans="2:11" ht="15" customHeight="1">
      <c r="B177" s="301"/>
      <c r="C177" s="281" t="s">
        <v>58</v>
      </c>
      <c r="D177" s="281"/>
      <c r="E177" s="281"/>
      <c r="F177" s="300" t="s">
        <v>1379</v>
      </c>
      <c r="G177" s="281"/>
      <c r="H177" s="281" t="s">
        <v>1450</v>
      </c>
      <c r="I177" s="281" t="s">
        <v>1381</v>
      </c>
      <c r="J177" s="281">
        <v>20</v>
      </c>
      <c r="K177" s="322"/>
    </row>
    <row r="178" spans="2:11" ht="15" customHeight="1">
      <c r="B178" s="301"/>
      <c r="C178" s="281" t="s">
        <v>256</v>
      </c>
      <c r="D178" s="281"/>
      <c r="E178" s="281"/>
      <c r="F178" s="300" t="s">
        <v>1379</v>
      </c>
      <c r="G178" s="281"/>
      <c r="H178" s="281" t="s">
        <v>1451</v>
      </c>
      <c r="I178" s="281" t="s">
        <v>1381</v>
      </c>
      <c r="J178" s="281">
        <v>255</v>
      </c>
      <c r="K178" s="322"/>
    </row>
    <row r="179" spans="2:11" ht="15" customHeight="1">
      <c r="B179" s="301"/>
      <c r="C179" s="281" t="s">
        <v>257</v>
      </c>
      <c r="D179" s="281"/>
      <c r="E179" s="281"/>
      <c r="F179" s="300" t="s">
        <v>1379</v>
      </c>
      <c r="G179" s="281"/>
      <c r="H179" s="281" t="s">
        <v>1344</v>
      </c>
      <c r="I179" s="281" t="s">
        <v>1381</v>
      </c>
      <c r="J179" s="281">
        <v>10</v>
      </c>
      <c r="K179" s="322"/>
    </row>
    <row r="180" spans="2:11" ht="15" customHeight="1">
      <c r="B180" s="301"/>
      <c r="C180" s="281" t="s">
        <v>258</v>
      </c>
      <c r="D180" s="281"/>
      <c r="E180" s="281"/>
      <c r="F180" s="300" t="s">
        <v>1379</v>
      </c>
      <c r="G180" s="281"/>
      <c r="H180" s="281" t="s">
        <v>1452</v>
      </c>
      <c r="I180" s="281" t="s">
        <v>1413</v>
      </c>
      <c r="J180" s="281"/>
      <c r="K180" s="322"/>
    </row>
    <row r="181" spans="2:11" ht="15" customHeight="1">
      <c r="B181" s="301"/>
      <c r="C181" s="281" t="s">
        <v>1453</v>
      </c>
      <c r="D181" s="281"/>
      <c r="E181" s="281"/>
      <c r="F181" s="300" t="s">
        <v>1379</v>
      </c>
      <c r="G181" s="281"/>
      <c r="H181" s="281" t="s">
        <v>1454</v>
      </c>
      <c r="I181" s="281" t="s">
        <v>1413</v>
      </c>
      <c r="J181" s="281"/>
      <c r="K181" s="322"/>
    </row>
    <row r="182" spans="2:11" ht="15" customHeight="1">
      <c r="B182" s="301"/>
      <c r="C182" s="281" t="s">
        <v>1442</v>
      </c>
      <c r="D182" s="281"/>
      <c r="E182" s="281"/>
      <c r="F182" s="300" t="s">
        <v>1379</v>
      </c>
      <c r="G182" s="281"/>
      <c r="H182" s="281" t="s">
        <v>1455</v>
      </c>
      <c r="I182" s="281" t="s">
        <v>1413</v>
      </c>
      <c r="J182" s="281"/>
      <c r="K182" s="322"/>
    </row>
    <row r="183" spans="2:11" ht="15" customHeight="1">
      <c r="B183" s="301"/>
      <c r="C183" s="281" t="s">
        <v>260</v>
      </c>
      <c r="D183" s="281"/>
      <c r="E183" s="281"/>
      <c r="F183" s="300" t="s">
        <v>1385</v>
      </c>
      <c r="G183" s="281"/>
      <c r="H183" s="281" t="s">
        <v>1456</v>
      </c>
      <c r="I183" s="281" t="s">
        <v>1381</v>
      </c>
      <c r="J183" s="281">
        <v>50</v>
      </c>
      <c r="K183" s="322"/>
    </row>
    <row r="184" spans="2:11" ht="15" customHeight="1">
      <c r="B184" s="301"/>
      <c r="C184" s="281" t="s">
        <v>1457</v>
      </c>
      <c r="D184" s="281"/>
      <c r="E184" s="281"/>
      <c r="F184" s="300" t="s">
        <v>1385</v>
      </c>
      <c r="G184" s="281"/>
      <c r="H184" s="281" t="s">
        <v>1458</v>
      </c>
      <c r="I184" s="281" t="s">
        <v>1459</v>
      </c>
      <c r="J184" s="281"/>
      <c r="K184" s="322"/>
    </row>
    <row r="185" spans="2:11" ht="15" customHeight="1">
      <c r="B185" s="301"/>
      <c r="C185" s="281" t="s">
        <v>1460</v>
      </c>
      <c r="D185" s="281"/>
      <c r="E185" s="281"/>
      <c r="F185" s="300" t="s">
        <v>1385</v>
      </c>
      <c r="G185" s="281"/>
      <c r="H185" s="281" t="s">
        <v>1461</v>
      </c>
      <c r="I185" s="281" t="s">
        <v>1459</v>
      </c>
      <c r="J185" s="281"/>
      <c r="K185" s="322"/>
    </row>
    <row r="186" spans="2:11" ht="15" customHeight="1">
      <c r="B186" s="301"/>
      <c r="C186" s="281" t="s">
        <v>1462</v>
      </c>
      <c r="D186" s="281"/>
      <c r="E186" s="281"/>
      <c r="F186" s="300" t="s">
        <v>1385</v>
      </c>
      <c r="G186" s="281"/>
      <c r="H186" s="281" t="s">
        <v>1463</v>
      </c>
      <c r="I186" s="281" t="s">
        <v>1459</v>
      </c>
      <c r="J186" s="281"/>
      <c r="K186" s="322"/>
    </row>
    <row r="187" spans="2:11" ht="15" customHeight="1">
      <c r="B187" s="301"/>
      <c r="C187" s="334" t="s">
        <v>1464</v>
      </c>
      <c r="D187" s="281"/>
      <c r="E187" s="281"/>
      <c r="F187" s="300" t="s">
        <v>1385</v>
      </c>
      <c r="G187" s="281"/>
      <c r="H187" s="281" t="s">
        <v>1465</v>
      </c>
      <c r="I187" s="281" t="s">
        <v>1466</v>
      </c>
      <c r="J187" s="335" t="s">
        <v>1467</v>
      </c>
      <c r="K187" s="322"/>
    </row>
    <row r="188" spans="2:11" ht="15" customHeight="1">
      <c r="B188" s="301"/>
      <c r="C188" s="286" t="s">
        <v>47</v>
      </c>
      <c r="D188" s="281"/>
      <c r="E188" s="281"/>
      <c r="F188" s="300" t="s">
        <v>1379</v>
      </c>
      <c r="G188" s="281"/>
      <c r="H188" s="277" t="s">
        <v>1468</v>
      </c>
      <c r="I188" s="281" t="s">
        <v>1469</v>
      </c>
      <c r="J188" s="281"/>
      <c r="K188" s="322"/>
    </row>
    <row r="189" spans="2:11" ht="15" customHeight="1">
      <c r="B189" s="301"/>
      <c r="C189" s="286" t="s">
        <v>1470</v>
      </c>
      <c r="D189" s="281"/>
      <c r="E189" s="281"/>
      <c r="F189" s="300" t="s">
        <v>1379</v>
      </c>
      <c r="G189" s="281"/>
      <c r="H189" s="281" t="s">
        <v>1471</v>
      </c>
      <c r="I189" s="281" t="s">
        <v>1413</v>
      </c>
      <c r="J189" s="281"/>
      <c r="K189" s="322"/>
    </row>
    <row r="190" spans="2:11" ht="15" customHeight="1">
      <c r="B190" s="301"/>
      <c r="C190" s="286" t="s">
        <v>1013</v>
      </c>
      <c r="D190" s="281"/>
      <c r="E190" s="281"/>
      <c r="F190" s="300" t="s">
        <v>1379</v>
      </c>
      <c r="G190" s="281"/>
      <c r="H190" s="281" t="s">
        <v>1472</v>
      </c>
      <c r="I190" s="281" t="s">
        <v>1413</v>
      </c>
      <c r="J190" s="281"/>
      <c r="K190" s="322"/>
    </row>
    <row r="191" spans="2:11" ht="15" customHeight="1">
      <c r="B191" s="301"/>
      <c r="C191" s="286" t="s">
        <v>1473</v>
      </c>
      <c r="D191" s="281"/>
      <c r="E191" s="281"/>
      <c r="F191" s="300" t="s">
        <v>1385</v>
      </c>
      <c r="G191" s="281"/>
      <c r="H191" s="281" t="s">
        <v>1474</v>
      </c>
      <c r="I191" s="281" t="s">
        <v>1413</v>
      </c>
      <c r="J191" s="281"/>
      <c r="K191" s="322"/>
    </row>
    <row r="192" spans="2:11" ht="15" customHeight="1">
      <c r="B192" s="328"/>
      <c r="C192" s="336"/>
      <c r="D192" s="310"/>
      <c r="E192" s="310"/>
      <c r="F192" s="310"/>
      <c r="G192" s="310"/>
      <c r="H192" s="310"/>
      <c r="I192" s="310"/>
      <c r="J192" s="310"/>
      <c r="K192" s="329"/>
    </row>
    <row r="193" spans="2:11" ht="18.75" customHeight="1">
      <c r="B193" s="277"/>
      <c r="C193" s="281"/>
      <c r="D193" s="281"/>
      <c r="E193" s="281"/>
      <c r="F193" s="300"/>
      <c r="G193" s="281"/>
      <c r="H193" s="281"/>
      <c r="I193" s="281"/>
      <c r="J193" s="281"/>
      <c r="K193" s="277"/>
    </row>
    <row r="194" spans="2:11" ht="18.75" customHeight="1">
      <c r="B194" s="277"/>
      <c r="C194" s="281"/>
      <c r="D194" s="281"/>
      <c r="E194" s="281"/>
      <c r="F194" s="300"/>
      <c r="G194" s="281"/>
      <c r="H194" s="281"/>
      <c r="I194" s="281"/>
      <c r="J194" s="281"/>
      <c r="K194" s="277"/>
    </row>
    <row r="195" spans="2:11" ht="18.75" customHeight="1">
      <c r="B195" s="287"/>
      <c r="C195" s="287"/>
      <c r="D195" s="287"/>
      <c r="E195" s="287"/>
      <c r="F195" s="287"/>
      <c r="G195" s="287"/>
      <c r="H195" s="287"/>
      <c r="I195" s="287"/>
      <c r="J195" s="287"/>
      <c r="K195" s="287"/>
    </row>
    <row r="196" spans="2:11" ht="13.5">
      <c r="B196" s="269"/>
      <c r="C196" s="270"/>
      <c r="D196" s="270"/>
      <c r="E196" s="270"/>
      <c r="F196" s="270"/>
      <c r="G196" s="270"/>
      <c r="H196" s="270"/>
      <c r="I196" s="270"/>
      <c r="J196" s="270"/>
      <c r="K196" s="271"/>
    </row>
    <row r="197" spans="2:11" ht="21">
      <c r="B197" s="272"/>
      <c r="C197" s="400" t="s">
        <v>1475</v>
      </c>
      <c r="D197" s="400"/>
      <c r="E197" s="400"/>
      <c r="F197" s="400"/>
      <c r="G197" s="400"/>
      <c r="H197" s="400"/>
      <c r="I197" s="400"/>
      <c r="J197" s="400"/>
      <c r="K197" s="273"/>
    </row>
    <row r="198" spans="2:11" ht="25.5" customHeight="1">
      <c r="B198" s="272"/>
      <c r="C198" s="337" t="s">
        <v>1476</v>
      </c>
      <c r="D198" s="337"/>
      <c r="E198" s="337"/>
      <c r="F198" s="337" t="s">
        <v>1477</v>
      </c>
      <c r="G198" s="338"/>
      <c r="H198" s="399" t="s">
        <v>1478</v>
      </c>
      <c r="I198" s="399"/>
      <c r="J198" s="399"/>
      <c r="K198" s="273"/>
    </row>
    <row r="199" spans="2:11" ht="5.25" customHeight="1">
      <c r="B199" s="301"/>
      <c r="C199" s="298"/>
      <c r="D199" s="298"/>
      <c r="E199" s="298"/>
      <c r="F199" s="298"/>
      <c r="G199" s="281"/>
      <c r="H199" s="298"/>
      <c r="I199" s="298"/>
      <c r="J199" s="298"/>
      <c r="K199" s="322"/>
    </row>
    <row r="200" spans="2:11" ht="15" customHeight="1">
      <c r="B200" s="301"/>
      <c r="C200" s="281" t="s">
        <v>1469</v>
      </c>
      <c r="D200" s="281"/>
      <c r="E200" s="281"/>
      <c r="F200" s="300" t="s">
        <v>48</v>
      </c>
      <c r="G200" s="281"/>
      <c r="H200" s="397" t="s">
        <v>1479</v>
      </c>
      <c r="I200" s="397"/>
      <c r="J200" s="397"/>
      <c r="K200" s="322"/>
    </row>
    <row r="201" spans="2:11" ht="15" customHeight="1">
      <c r="B201" s="301"/>
      <c r="C201" s="307"/>
      <c r="D201" s="281"/>
      <c r="E201" s="281"/>
      <c r="F201" s="300" t="s">
        <v>49</v>
      </c>
      <c r="G201" s="281"/>
      <c r="H201" s="397" t="s">
        <v>1480</v>
      </c>
      <c r="I201" s="397"/>
      <c r="J201" s="397"/>
      <c r="K201" s="322"/>
    </row>
    <row r="202" spans="2:11" ht="15" customHeight="1">
      <c r="B202" s="301"/>
      <c r="C202" s="307"/>
      <c r="D202" s="281"/>
      <c r="E202" s="281"/>
      <c r="F202" s="300" t="s">
        <v>52</v>
      </c>
      <c r="G202" s="281"/>
      <c r="H202" s="397" t="s">
        <v>1481</v>
      </c>
      <c r="I202" s="397"/>
      <c r="J202" s="397"/>
      <c r="K202" s="322"/>
    </row>
    <row r="203" spans="2:11" ht="15" customHeight="1">
      <c r="B203" s="301"/>
      <c r="C203" s="281"/>
      <c r="D203" s="281"/>
      <c r="E203" s="281"/>
      <c r="F203" s="300" t="s">
        <v>50</v>
      </c>
      <c r="G203" s="281"/>
      <c r="H203" s="397" t="s">
        <v>1482</v>
      </c>
      <c r="I203" s="397"/>
      <c r="J203" s="397"/>
      <c r="K203" s="322"/>
    </row>
    <row r="204" spans="2:11" ht="15" customHeight="1">
      <c r="B204" s="301"/>
      <c r="C204" s="281"/>
      <c r="D204" s="281"/>
      <c r="E204" s="281"/>
      <c r="F204" s="300" t="s">
        <v>51</v>
      </c>
      <c r="G204" s="281"/>
      <c r="H204" s="397" t="s">
        <v>1483</v>
      </c>
      <c r="I204" s="397"/>
      <c r="J204" s="397"/>
      <c r="K204" s="322"/>
    </row>
    <row r="205" spans="2:11" ht="15" customHeight="1">
      <c r="B205" s="301"/>
      <c r="C205" s="281"/>
      <c r="D205" s="281"/>
      <c r="E205" s="281"/>
      <c r="F205" s="300"/>
      <c r="G205" s="281"/>
      <c r="H205" s="281"/>
      <c r="I205" s="281"/>
      <c r="J205" s="281"/>
      <c r="K205" s="322"/>
    </row>
    <row r="206" spans="2:11" ht="15" customHeight="1">
      <c r="B206" s="301"/>
      <c r="C206" s="281" t="s">
        <v>1425</v>
      </c>
      <c r="D206" s="281"/>
      <c r="E206" s="281"/>
      <c r="F206" s="300" t="s">
        <v>84</v>
      </c>
      <c r="G206" s="281"/>
      <c r="H206" s="397" t="s">
        <v>1484</v>
      </c>
      <c r="I206" s="397"/>
      <c r="J206" s="397"/>
      <c r="K206" s="322"/>
    </row>
    <row r="207" spans="2:11" ht="15" customHeight="1">
      <c r="B207" s="301"/>
      <c r="C207" s="307"/>
      <c r="D207" s="281"/>
      <c r="E207" s="281"/>
      <c r="F207" s="300" t="s">
        <v>1325</v>
      </c>
      <c r="G207" s="281"/>
      <c r="H207" s="397" t="s">
        <v>1326</v>
      </c>
      <c r="I207" s="397"/>
      <c r="J207" s="397"/>
      <c r="K207" s="322"/>
    </row>
    <row r="208" spans="2:11" ht="15" customHeight="1">
      <c r="B208" s="301"/>
      <c r="C208" s="281"/>
      <c r="D208" s="281"/>
      <c r="E208" s="281"/>
      <c r="F208" s="300" t="s">
        <v>1323</v>
      </c>
      <c r="G208" s="281"/>
      <c r="H208" s="397" t="s">
        <v>1485</v>
      </c>
      <c r="I208" s="397"/>
      <c r="J208" s="397"/>
      <c r="K208" s="322"/>
    </row>
    <row r="209" spans="2:11" ht="15" customHeight="1">
      <c r="B209" s="339"/>
      <c r="C209" s="307"/>
      <c r="D209" s="307"/>
      <c r="E209" s="307"/>
      <c r="F209" s="300" t="s">
        <v>1327</v>
      </c>
      <c r="G209" s="286"/>
      <c r="H209" s="398" t="s">
        <v>1328</v>
      </c>
      <c r="I209" s="398"/>
      <c r="J209" s="398"/>
      <c r="K209" s="340"/>
    </row>
    <row r="210" spans="2:11" ht="15" customHeight="1">
      <c r="B210" s="339"/>
      <c r="C210" s="307"/>
      <c r="D210" s="307"/>
      <c r="E210" s="307"/>
      <c r="F210" s="300" t="s">
        <v>1237</v>
      </c>
      <c r="G210" s="286"/>
      <c r="H210" s="398" t="s">
        <v>1304</v>
      </c>
      <c r="I210" s="398"/>
      <c r="J210" s="398"/>
      <c r="K210" s="340"/>
    </row>
    <row r="211" spans="2:11" ht="15" customHeight="1">
      <c r="B211" s="339"/>
      <c r="C211" s="307"/>
      <c r="D211" s="307"/>
      <c r="E211" s="307"/>
      <c r="F211" s="341"/>
      <c r="G211" s="286"/>
      <c r="H211" s="342"/>
      <c r="I211" s="342"/>
      <c r="J211" s="342"/>
      <c r="K211" s="340"/>
    </row>
    <row r="212" spans="2:11" ht="15" customHeight="1">
      <c r="B212" s="339"/>
      <c r="C212" s="281" t="s">
        <v>1449</v>
      </c>
      <c r="D212" s="307"/>
      <c r="E212" s="307"/>
      <c r="F212" s="300">
        <v>1</v>
      </c>
      <c r="G212" s="286"/>
      <c r="H212" s="398" t="s">
        <v>1486</v>
      </c>
      <c r="I212" s="398"/>
      <c r="J212" s="398"/>
      <c r="K212" s="340"/>
    </row>
    <row r="213" spans="2:11" ht="15" customHeight="1">
      <c r="B213" s="339"/>
      <c r="C213" s="307"/>
      <c r="D213" s="307"/>
      <c r="E213" s="307"/>
      <c r="F213" s="300">
        <v>2</v>
      </c>
      <c r="G213" s="286"/>
      <c r="H213" s="398" t="s">
        <v>1487</v>
      </c>
      <c r="I213" s="398"/>
      <c r="J213" s="398"/>
      <c r="K213" s="340"/>
    </row>
    <row r="214" spans="2:11" ht="15" customHeight="1">
      <c r="B214" s="339"/>
      <c r="C214" s="307"/>
      <c r="D214" s="307"/>
      <c r="E214" s="307"/>
      <c r="F214" s="300">
        <v>3</v>
      </c>
      <c r="G214" s="286"/>
      <c r="H214" s="398" t="s">
        <v>1488</v>
      </c>
      <c r="I214" s="398"/>
      <c r="J214" s="398"/>
      <c r="K214" s="340"/>
    </row>
    <row r="215" spans="2:11" ht="15" customHeight="1">
      <c r="B215" s="339"/>
      <c r="C215" s="307"/>
      <c r="D215" s="307"/>
      <c r="E215" s="307"/>
      <c r="F215" s="300">
        <v>4</v>
      </c>
      <c r="G215" s="286"/>
      <c r="H215" s="398" t="s">
        <v>1489</v>
      </c>
      <c r="I215" s="398"/>
      <c r="J215" s="398"/>
      <c r="K215" s="340"/>
    </row>
    <row r="216" spans="2:11" ht="12.75" customHeight="1">
      <c r="B216" s="343"/>
      <c r="C216" s="344"/>
      <c r="D216" s="344"/>
      <c r="E216" s="344"/>
      <c r="F216" s="344"/>
      <c r="G216" s="344"/>
      <c r="H216" s="344"/>
      <c r="I216" s="344"/>
      <c r="J216" s="344"/>
      <c r="K216" s="345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Havi-WORK\Martin Haueisen</dc:creator>
  <cp:keywords/>
  <dc:description/>
  <cp:lastModifiedBy>Linhová, Sandra</cp:lastModifiedBy>
  <dcterms:created xsi:type="dcterms:W3CDTF">2017-08-15T10:40:38Z</dcterms:created>
  <dcterms:modified xsi:type="dcterms:W3CDTF">2017-08-15T11:38:24Z</dcterms:modified>
  <cp:category/>
  <cp:version/>
  <cp:contentType/>
  <cp:contentStatus/>
</cp:coreProperties>
</file>