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7"/>
  </bookViews>
  <sheets>
    <sheet name="Pokyny pro vyplnění" sheetId="1" r:id="rId1"/>
    <sheet name="Stavba" sheetId="2" r:id="rId2"/>
    <sheet name="VzorPolozky" sheetId="3" state="hidden" r:id="rId3"/>
    <sheet name="SO-00 1 Naklady" sheetId="4" r:id="rId4"/>
    <sheet name="SO-01 1 Pol" sheetId="5" r:id="rId5"/>
    <sheet name="SO-01 2 Pol" sheetId="6" r:id="rId6"/>
    <sheet name="SO-01 3 Pol" sheetId="7" r:id="rId7"/>
    <sheet name="SO-01 4 Pol" sheetId="8" r:id="rId8"/>
  </sheets>
  <definedNames>
    <definedName name="_xlnm.Print_Area" localSheetId="3">'SO-00 1 Naklady'!$A$1:$W$25</definedName>
    <definedName name="_xlnm.Print_Area" localSheetId="4">'SO-01 1 Pol'!$A$1:$W$216</definedName>
    <definedName name="_xlnm.Print_Area" localSheetId="5">'SO-01 2 Pol'!$A$1:$W$69</definedName>
    <definedName name="_xlnm.Print_Area" localSheetId="6">'SO-01 3 Pol'!$A$1:$W$51</definedName>
    <definedName name="_xlnm.Print_Area" localSheetId="7">'SO-01 4 Pol'!$A$1:$W$48</definedName>
    <definedName name="_xlnm.Print_Area" localSheetId="1">'Stavba'!$A$1:$J$159</definedName>
    <definedName name="_xlnm.Print_Titles" localSheetId="3">'SO-00 1 Naklady'!$1:$7</definedName>
    <definedName name="_xlnm.Print_Titles" localSheetId="4">'SO-01 1 Pol'!$1:$7</definedName>
    <definedName name="_xlnm.Print_Titles" localSheetId="5">'SO-01 2 Pol'!$1:$7</definedName>
    <definedName name="_xlnm.Print_Titles" localSheetId="6">'SO-01 3 Pol'!$1:$7</definedName>
    <definedName name="_xlnm.Print_Titles" localSheetId="7">'SO-01 4 Pol'!$1:$7</definedName>
    <definedName name="CelkemDPHVypocet" localSheetId="1">'Stavba'!$H$47</definedName>
    <definedName name="CenaCelkem">'Stavba'!$G$29</definedName>
    <definedName name="CenaCelkemBezDPH">'Stavba'!$G$28</definedName>
    <definedName name="CenaCelkemVypocet" localSheetId="1">'Stavba'!$I$47</definedName>
    <definedName name="cisloobjektu">'Stavba'!$D$3</definedName>
    <definedName name="CisloRozpoctu">#N/A</definedName>
    <definedName name="CisloStavby" localSheetId="1">'Stavba'!$D$2</definedName>
    <definedName name="cislostavby">#N/A</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'Stavba'!$E$3</definedName>
    <definedName name="NazevRozpoctu">#N/A</definedName>
    <definedName name="NazevStavby" localSheetId="1">'Stavba'!$E$2</definedName>
    <definedName name="nazevstavby">#N/A</definedName>
    <definedName name="NazevStavebnihoRozpoctu">'Stavba'!$E$4</definedName>
    <definedName name="_xlnm.Print_Titles" localSheetId="3">'SO-00 1 Naklady'!$1:$7</definedName>
    <definedName name="_xlnm.Print_Titles" localSheetId="4">'SO-01 1 Pol'!$1:$7</definedName>
    <definedName name="_xlnm.Print_Titles" localSheetId="5">'SO-01 2 Pol'!$1:$7</definedName>
    <definedName name="_xlnm.Print_Titles" localSheetId="6">'SO-01 3 Pol'!$1:$7</definedName>
    <definedName name="_xlnm.Print_Titles" localSheetId="7">'SO-01 4 Pol'!$1:$7</definedName>
    <definedName name="oadresa">'Stavba'!$D$6</definedName>
    <definedName name="Objednatel" localSheetId="1">'Stavba'!$D$5</definedName>
    <definedName name="Objekt" localSheetId="1">'Stavba'!$B$38</definedName>
    <definedName name="_xlnm.Print_Area" localSheetId="3">'SO-00 1 Naklady'!$A$1:$W$25</definedName>
    <definedName name="_xlnm.Print_Area" localSheetId="4">'SO-01 1 Pol'!$A$1:$W$216</definedName>
    <definedName name="_xlnm.Print_Area" localSheetId="5">'SO-01 2 Pol'!$A$1:$W$69</definedName>
    <definedName name="_xlnm.Print_Area" localSheetId="6">'SO-01 3 Pol'!$A$1:$W$51</definedName>
    <definedName name="_xlnm.Print_Area" localSheetId="7">'SO-01 4 Pol'!$A$1:$W$48</definedName>
    <definedName name="_xlnm.Print_Area" localSheetId="1">'Stavba'!$A$1:$J$159</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#N/A</definedName>
    <definedName name="SazbaDPH2" localSheetId="1">'Stavba'!$E$25</definedName>
    <definedName name="SazbaDPH2">#N/A</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'Stavba'!$A:$A</definedName>
    <definedName name="Z_B7E7C763_C459_487D_8ABA_5CFDDFBD5A84_.wvu.PrintArea" localSheetId="1">'Stavba'!$B$1:$J$36</definedName>
    <definedName name="ZakladDPHSni">'Stavba'!$G$23</definedName>
    <definedName name="ZakladDPHSniVypocet" localSheetId="1">'Stavba'!$F$47</definedName>
    <definedName name="ZakladDPHZakl">'Stavba'!$G$25</definedName>
    <definedName name="ZakladDPHZaklVypocet" localSheetId="1">'Stavba'!$G$47</definedName>
    <definedName name="Zaokrouhleni">'Stavba'!$G$27</definedName>
    <definedName name="Zhotovitel">'Stavba'!$D$11:$G$11</definedName>
  </definedNames>
  <calcPr fullCalcOnLoad="1"/>
</workbook>
</file>

<file path=xl/comments2.xml><?xml version="1.0" encoding="utf-8"?>
<comments xmlns="http://schemas.openxmlformats.org/spreadsheetml/2006/main">
  <authors>
    <author/>
  </authors>
  <commentList>
    <comment ref="D11" authorId="0">
      <text>
        <r>
          <rPr>
            <sz val="9"/>
            <color indexed="8"/>
            <rFont val="Tahoma"/>
            <family val="2"/>
          </rPr>
          <t>Název</t>
        </r>
      </text>
    </comment>
    <comment ref="I11" authorId="0">
      <text>
        <r>
          <rPr>
            <sz val="9"/>
            <color indexed="8"/>
            <rFont val="Tahoma"/>
            <family val="2"/>
          </rPr>
          <t>IČO</t>
        </r>
      </text>
    </comment>
    <comment ref="D12" authorId="0">
      <text>
        <r>
          <rPr>
            <sz val="9"/>
            <color indexed="8"/>
            <rFont val="Tahoma"/>
            <family val="2"/>
          </rPr>
          <t>Ulice</t>
        </r>
      </text>
    </comment>
    <comment ref="I12" authorId="0">
      <text>
        <r>
          <rPr>
            <sz val="9"/>
            <color indexed="8"/>
            <rFont val="Tahoma"/>
            <family val="2"/>
          </rPr>
          <t>DIČ</t>
        </r>
      </text>
    </comment>
    <comment ref="C13" authorId="0">
      <text>
        <r>
          <rPr>
            <sz val="9"/>
            <color indexed="8"/>
            <rFont val="Tahoma"/>
            <family val="2"/>
          </rPr>
          <t>PSČ</t>
        </r>
      </text>
    </comment>
    <comment ref="D13" authorId="0">
      <text>
        <r>
          <rPr>
            <sz val="9"/>
            <color indexed="8"/>
            <rFont val="Tahoma"/>
            <family val="2"/>
          </rPr>
          <t>Ulice</t>
        </r>
      </text>
    </comment>
  </commentList>
</comments>
</file>

<file path=xl/sharedStrings.xml><?xml version="1.0" encoding="utf-8"?>
<sst xmlns="http://schemas.openxmlformats.org/spreadsheetml/2006/main" count="1844" uniqueCount="684">
  <si>
    <t>Pokyny pro vyplnění</t>
  </si>
  <si>
    <t>Ve všech listech tohoto souboru můžete měnit pouze buňky s modrým pozadím. Jedná se o tyto údaje : 
- údaje o firmě
- jednotkové ceny položek zadané na maximálně dvě desetinná místa</t>
  </si>
  <si>
    <t>#RTSROZP#</t>
  </si>
  <si>
    <t>Položkový rozpočet stavby</t>
  </si>
  <si>
    <t>Stavba:</t>
  </si>
  <si>
    <t>08/2017</t>
  </si>
  <si>
    <t>MŠ Kosmonautů 1881, Sokolov - oprava prádelny a sušárny</t>
  </si>
  <si>
    <t>Objednatel:</t>
  </si>
  <si>
    <t>Město Sokolov</t>
  </si>
  <si>
    <t>IČO:</t>
  </si>
  <si>
    <t>00259586</t>
  </si>
  <si>
    <t>Rokycanova 1929</t>
  </si>
  <si>
    <t>DIČ:</t>
  </si>
  <si>
    <t>CZ00259586</t>
  </si>
  <si>
    <t>35601</t>
  </si>
  <si>
    <t>Sokolov-Sokolov</t>
  </si>
  <si>
    <t>Projektant:</t>
  </si>
  <si>
    <t>Milan Babic</t>
  </si>
  <si>
    <t>62636359</t>
  </si>
  <si>
    <t>Křížová 131</t>
  </si>
  <si>
    <t>CZ6804102316</t>
  </si>
  <si>
    <t>Zhotovitel:</t>
  </si>
  <si>
    <t>Vypracoval:</t>
  </si>
  <si>
    <t>Ryška Radomír</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</si>
  <si>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</si>
  <si>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</si>
  <si>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</si>
  <si>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</si>
  <si>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</si>
  <si>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</si>
  <si>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</si>
  <si>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</si>
  <si>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</si>
  <si>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</si>
  <si>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</si>
  <si>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</si>
  <si>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</si>
  <si>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</si>
  <si>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</si>
  <si>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</si>
  <si>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</si>
  <si>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</si>
  <si>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</si>
  <si>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</si>
  <si>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</si>
  <si>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</si>
  <si>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</si>
  <si>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</si>
  <si>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</si>
  <si>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</si>
  <si>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</si>
  <si>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</si>
  <si>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</si>
  <si>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Stavba</t>
  </si>
  <si>
    <t>SO-00</t>
  </si>
  <si>
    <t>VRN</t>
  </si>
  <si>
    <t>1</t>
  </si>
  <si>
    <t>Vedlejší rozpočtové náklady</t>
  </si>
  <si>
    <t>SO-01</t>
  </si>
  <si>
    <t>Oprava prádelny a sušárny</t>
  </si>
  <si>
    <t>Stavební práce</t>
  </si>
  <si>
    <t>2</t>
  </si>
  <si>
    <t>Elektroinstalace</t>
  </si>
  <si>
    <t>3</t>
  </si>
  <si>
    <t>Zdravotechnika</t>
  </si>
  <si>
    <t>4</t>
  </si>
  <si>
    <t>Ústřední vytápění</t>
  </si>
  <si>
    <t>Celkem za stavbu</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</si>
  <si>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</si>
  <si>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</si>
  <si>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</si>
  <si>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</si>
  <si>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</si>
  <si>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</si>
  <si>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</si>
  <si>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</si>
  <si>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</si>
  <si>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</si>
  <si>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</si>
  <si>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</si>
  <si>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</si>
  <si>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</si>
  <si>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</si>
  <si>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</si>
  <si>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</si>
  <si>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</si>
  <si>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</si>
  <si>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</si>
  <si>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</si>
  <si>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</si>
  <si>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</si>
  <si>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</si>
  <si>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</si>
  <si>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</si>
  <si>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</si>
  <si>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</si>
  <si>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</si>
  <si>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</si>
  <si>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</si>
  <si>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</si>
  <si>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</si>
  <si>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</si>
  <si>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</si>
  <si>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</si>
  <si>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</si>
  <si>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</si>
  <si>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</si>
  <si>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</si>
  <si>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</si>
  <si>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</si>
  <si>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</si>
  <si>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</si>
  <si>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</si>
  <si>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</si>
  <si>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Zemní práce</t>
  </si>
  <si>
    <t>Svislé a kompletní konstrukce</t>
  </si>
  <si>
    <t>61</t>
  </si>
  <si>
    <t>Úpravy povrchů vnitřní</t>
  </si>
  <si>
    <t>63</t>
  </si>
  <si>
    <t>Podlahy a podlahové konstrukce</t>
  </si>
  <si>
    <t>64</t>
  </si>
  <si>
    <t>Výplně otvorů</t>
  </si>
  <si>
    <t>9</t>
  </si>
  <si>
    <t>Ostatní konstrukce, bourání</t>
  </si>
  <si>
    <t>94</t>
  </si>
  <si>
    <t>Lešení a stavební výtahy</t>
  </si>
  <si>
    <t>95</t>
  </si>
  <si>
    <t>Dokončovací konstrukce na pozemních stavbách</t>
  </si>
  <si>
    <t>96</t>
  </si>
  <si>
    <t>Bourání konstrukcí</t>
  </si>
  <si>
    <t>99</t>
  </si>
  <si>
    <t>Staveništní přesun hmot</t>
  </si>
  <si>
    <t>711</t>
  </si>
  <si>
    <t>Izolace proti vodě</t>
  </si>
  <si>
    <t>721</t>
  </si>
  <si>
    <t>Vnitřní kanalizace</t>
  </si>
  <si>
    <t>722</t>
  </si>
  <si>
    <t>Vnitřní vodovod</t>
  </si>
  <si>
    <t>725</t>
  </si>
  <si>
    <t>Zařizovací předměty</t>
  </si>
  <si>
    <t>767</t>
  </si>
  <si>
    <t>Konstrukce zámečnické</t>
  </si>
  <si>
    <t>771</t>
  </si>
  <si>
    <t>Podlahy z dlaždic a obklady</t>
  </si>
  <si>
    <t>776</t>
  </si>
  <si>
    <t>Podlahy povlakové</t>
  </si>
  <si>
    <t>781</t>
  </si>
  <si>
    <t>Obklady keramické</t>
  </si>
  <si>
    <t>783</t>
  </si>
  <si>
    <t>Nátěry</t>
  </si>
  <si>
    <t>784</t>
  </si>
  <si>
    <t>Malby</t>
  </si>
  <si>
    <t>799</t>
  </si>
  <si>
    <t>Ostatní</t>
  </si>
  <si>
    <t>733</t>
  </si>
  <si>
    <t>Ústřední vytápění - rozvodné potrubí</t>
  </si>
  <si>
    <t>734</t>
  </si>
  <si>
    <t>Ústřední vytápění - armatury</t>
  </si>
  <si>
    <t>735</t>
  </si>
  <si>
    <t>Otopná tělesa</t>
  </si>
  <si>
    <t>7351</t>
  </si>
  <si>
    <t>Otopná tělesa-demontáže</t>
  </si>
  <si>
    <t>M211</t>
  </si>
  <si>
    <t>Elektromontáže - kabely</t>
  </si>
  <si>
    <t>M212</t>
  </si>
  <si>
    <t>Elektromontáže - Přístroje koncové</t>
  </si>
  <si>
    <t>M213</t>
  </si>
  <si>
    <t>Elektromontáže - Instalační materiál</t>
  </si>
  <si>
    <t>M214</t>
  </si>
  <si>
    <t>Elektromontáže - Svítidla</t>
  </si>
  <si>
    <t>M215</t>
  </si>
  <si>
    <t>Elektromontáže - Rozvaděče a dodávky</t>
  </si>
  <si>
    <t>M216</t>
  </si>
  <si>
    <t>Elektromontáže - Ostatní</t>
  </si>
  <si>
    <t>D96</t>
  </si>
  <si>
    <t>Přesuny suti a vybouraných hmot</t>
  </si>
  <si>
    <t>PSU</t>
  </si>
  <si>
    <t xml:space="preserve">Položkový rozpočet </t>
  </si>
  <si>
    <t>S:</t>
  </si>
  <si>
    <t>O:</t>
  </si>
  <si>
    <t>R:</t>
  </si>
  <si>
    <t>#TypZaznamu#</t>
  </si>
  <si>
    <t>STA</t>
  </si>
  <si>
    <t>NAK</t>
  </si>
  <si>
    <t>OBJ</t>
  </si>
  <si>
    <t>ROZ</t>
  </si>
  <si>
    <t>P.č.</t>
  </si>
  <si>
    <t>Číslo položky</t>
  </si>
  <si>
    <t>Název položky</t>
  </si>
  <si>
    <t>MJ</t>
  </si>
  <si>
    <t>množství</t>
  </si>
  <si>
    <t>cena / MJ</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</si>
  <si>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</si>
  <si>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</si>
  <si>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</si>
  <si>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</si>
  <si>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</si>
  <si>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</si>
  <si>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</si>
  <si>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</si>
  <si>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</si>
  <si>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</si>
  <si>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</si>
  <si>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</si>
  <si>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</si>
  <si>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</si>
  <si>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</si>
  <si>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</si>
  <si>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</si>
  <si>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</si>
  <si>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005121010R</t>
  </si>
  <si>
    <t>Vybudování zařízení staveniště</t>
  </si>
  <si>
    <t>Soubor</t>
  </si>
  <si>
    <t>RTS 17/ I</t>
  </si>
  <si>
    <t>Indiv</t>
  </si>
  <si>
    <t>POL99_8</t>
  </si>
  <si>
    <t>005121030R</t>
  </si>
  <si>
    <t>Odstranění zařízení staveniště</t>
  </si>
  <si>
    <t>005231010R</t>
  </si>
  <si>
    <t>Revize</t>
  </si>
  <si>
    <t>005261030R</t>
  </si>
  <si>
    <t>Finanční rezerva 2,5%</t>
  </si>
  <si>
    <t>POL99_2</t>
  </si>
  <si>
    <t>SUM</t>
  </si>
  <si>
    <t>Poznámky uchazeče k zadání</t>
  </si>
  <si>
    <t>POPUZIV</t>
  </si>
  <si>
    <t>END</t>
  </si>
  <si>
    <t>139601102</t>
  </si>
  <si>
    <t>Ruční výkop jam, rýh a šachet v hornině tř. 3</t>
  </si>
  <si>
    <t>m3</t>
  </si>
  <si>
    <t>POL1_</t>
  </si>
  <si>
    <t>1.6 zřízení nové odbočky kanalizace : 0,4</t>
  </si>
  <si>
    <t>VV</t>
  </si>
  <si>
    <t>162701101</t>
  </si>
  <si>
    <t>Vodorovné přemístění výkopku z hor.1-4 do 6000 m</t>
  </si>
  <si>
    <t>162201201</t>
  </si>
  <si>
    <t>Vodorovné přemíst. výkopku nošením hor.1-4, do 10m</t>
  </si>
  <si>
    <t>162702199</t>
  </si>
  <si>
    <t>Poplatek za skládku zeminy</t>
  </si>
  <si>
    <t>167101201</t>
  </si>
  <si>
    <t>Nakládání výkopku z hor.1 ÷ 4 - ručně</t>
  </si>
  <si>
    <t>317121047</t>
  </si>
  <si>
    <t>Překlad nenosný porobeton, světlost otv. do 105 cm, překlad nenosný NEP 10 P4,4 124 x 24,9 x 10 cm</t>
  </si>
  <si>
    <t>kus</t>
  </si>
  <si>
    <t>1.4 : 1</t>
  </si>
  <si>
    <t>340271610</t>
  </si>
  <si>
    <t>Zazdívka otvorů pl.do 4 m2, pórobet.tvár.,tl.10 cm</t>
  </si>
  <si>
    <t>1.5 zazdění otvoru po dveřích : 2*0,1</t>
  </si>
  <si>
    <t>1.4 a 1.5 a 1.6 dozdívky : 5,5*0,1</t>
  </si>
  <si>
    <t>346244315</t>
  </si>
  <si>
    <t>Obezdívky van z desek Ytong tl. 150 mm</t>
  </si>
  <si>
    <t>m2</t>
  </si>
  <si>
    <t>1.4   instalační přizdívka v 1m : 5</t>
  </si>
  <si>
    <t>610991111</t>
  </si>
  <si>
    <t>Zakrývání výplní vnitřních otvorů</t>
  </si>
  <si>
    <t>25</t>
  </si>
  <si>
    <t>611421231</t>
  </si>
  <si>
    <t>Oprava váp.omítek stropů do 10% plochy - štukových, s použitím suché maltové směsi</t>
  </si>
  <si>
    <t>oprava omítek po oškrábání maleb - vrypy,rýhy... : 69,9</t>
  </si>
  <si>
    <t>612401391</t>
  </si>
  <si>
    <t>Omítka malých ploch vnitřních stěn do 1 m2, vápennou štukovou omítkou</t>
  </si>
  <si>
    <t>1.4 a 1.5 a 1.6 opravy omítek na zazdívkách : 9,5</t>
  </si>
  <si>
    <t>612421231</t>
  </si>
  <si>
    <t>Oprava vápen.omítek stěn do 10 % pl. - štukových, s použitím suché maltové směsi</t>
  </si>
  <si>
    <t>oprava omítek po oškrábání maleb - vrypy,rýhy... : 133</t>
  </si>
  <si>
    <t>612421411</t>
  </si>
  <si>
    <t>Oprava vápen.omítek stěn do 50 % pl. - hrubých</t>
  </si>
  <si>
    <t>1.4   oprava omítek stěn po odbourání obkladů : 12,6</t>
  </si>
  <si>
    <t>612481113</t>
  </si>
  <si>
    <t>Potažení vnitř. stěn sklotex. pletivem s vypnutím</t>
  </si>
  <si>
    <t>1.4 a 1.5 a 1.6  dozdívky s přesahem 20cm : 9,5</t>
  </si>
  <si>
    <t>423321113</t>
  </si>
  <si>
    <t>Zabetonování dutin a otvorů jednotlivě do 0,1 m3</t>
  </si>
  <si>
    <t>1.2 zabet otvoru po čističi obuvi : 0,45*0,65*0,030</t>
  </si>
  <si>
    <t>631311121</t>
  </si>
  <si>
    <t>Doplnění mazanin betonem do 1 m2, do tl. 8 cm</t>
  </si>
  <si>
    <t>1.6 : 0,06</t>
  </si>
  <si>
    <t>631311131</t>
  </si>
  <si>
    <t>Doplnění mazanin betonem do 1 m2, nad tl. 8 cm</t>
  </si>
  <si>
    <t>1.6 podkladní beton : 0,07</t>
  </si>
  <si>
    <t>631361921</t>
  </si>
  <si>
    <t>Výztuž mazanin svařovanou sítí, průměr drátu  4,0, oka 100/100 mm KA16</t>
  </si>
  <si>
    <t>t</t>
  </si>
  <si>
    <t>6*0,003</t>
  </si>
  <si>
    <t>631571010</t>
  </si>
  <si>
    <t>Zřízení násypu, podlahy nebo střechy, bez dodávky</t>
  </si>
  <si>
    <t>1.6 : 0,4</t>
  </si>
  <si>
    <t>632411105</t>
  </si>
  <si>
    <t>Samonivelační stěrka Cemix, ruč.zpracování tl.5 mm, samonivelační polymercementová stěrka Cemix 20 MPa</t>
  </si>
  <si>
    <t xml:space="preserve">oprava podlah : </t>
  </si>
  <si>
    <t>1.2 : 1,1</t>
  </si>
  <si>
    <t>1.4 : 9,1</t>
  </si>
  <si>
    <t>58337333</t>
  </si>
  <si>
    <t>Štěrkopísek frakce 0-32 A</t>
  </si>
  <si>
    <t>SPCM</t>
  </si>
  <si>
    <t>POL3_</t>
  </si>
  <si>
    <t>0,4*1,8</t>
  </si>
  <si>
    <t>642944121</t>
  </si>
  <si>
    <t>Osazení ocelových zárubní dodatečně do 2,5 m2, včetně dodávky zárubně  80x197x11 cm</t>
  </si>
  <si>
    <t>766661112</t>
  </si>
  <si>
    <t>Montáž dveří do zárubně,otevíravých 1kř.do 0,8 m</t>
  </si>
  <si>
    <t>64201</t>
  </si>
  <si>
    <t>Dveře interiérové plné CPL bílé 80/197 L nebo P vč kování klika klika, fabkového zámku a fab</t>
  </si>
  <si>
    <t>Vlastní</t>
  </si>
  <si>
    <t>64202</t>
  </si>
  <si>
    <t>Dveře inter. plné CPL bílé 80/197 L nebo P s průvětrníkem, kování klika klika, fabkového zámku a fab</t>
  </si>
  <si>
    <t>941955001</t>
  </si>
  <si>
    <t>Lešení lehké pomocné, výška podlahy do 1,2 m</t>
  </si>
  <si>
    <t>10,43+2,19+3,27+18,98+34,02+11,31</t>
  </si>
  <si>
    <t>952901111</t>
  </si>
  <si>
    <t>Vyčištění budov o výšce podlaží do 4 m</t>
  </si>
  <si>
    <t>75</t>
  </si>
  <si>
    <t>962031132</t>
  </si>
  <si>
    <t>Bourání příček cihelných tl. 10 cm</t>
  </si>
  <si>
    <t xml:space="preserve">1.4 a 1.5 : </t>
  </si>
  <si>
    <t xml:space="preserve">bourání příček calsiloxových/keramických tl.100mm (armovaný porobeton ve svyslých pruzích š.cca 60cm, kotvení u stropu : </t>
  </si>
  <si>
    <t>do plechových úhelníků s lokálními dozdívkami keramickým zdivem v prostoru dveří a nad dveřmi : 2,45*2,95-0,9*2</t>
  </si>
  <si>
    <t>965042121</t>
  </si>
  <si>
    <t>Bourání mazanin betonových tl. 10 cm, pl. 1 m2, ručně tl. mazaniny 5 - 8 cm</t>
  </si>
  <si>
    <t>1.6 zřízení nové odbočky kanalizace : 0,85*0,07</t>
  </si>
  <si>
    <t>965042221</t>
  </si>
  <si>
    <t>Bourání mazanin betonových tl. nad 10 cm, pl. 1 m2, ručně tl. mazaniny 10 - 15 cm</t>
  </si>
  <si>
    <t>1.4  základ pod pračku : 0,72*0,83*0,12*2</t>
  </si>
  <si>
    <t>965043421</t>
  </si>
  <si>
    <t>Bourání podkladů bet., potěr tl. 15 cm, pl.1 m2, mazanina tl. 10 - 15 cm s potěrem</t>
  </si>
  <si>
    <t>1.6 zřízení nové odbočky kanalizace : 0,1</t>
  </si>
  <si>
    <t>965049111</t>
  </si>
  <si>
    <t>Příplatek, bourání mazanin se svař. síťí tl. 10 cm, jednostranná výztuž svařovanou sítí</t>
  </si>
  <si>
    <t>1.6 : 0,85*0,07</t>
  </si>
  <si>
    <t>965049112</t>
  </si>
  <si>
    <t>Příplatek, bourání mazanin se svař.síťí nad 10 cm, jednostranná výztuž svařovanou sítí</t>
  </si>
  <si>
    <t>1.6 : 0,1</t>
  </si>
  <si>
    <t>1.4 : 0,014342</t>
  </si>
  <si>
    <t>965048150</t>
  </si>
  <si>
    <t>Dočištění povrchu po vybourání dlažeb, tmel do 50%</t>
  </si>
  <si>
    <t>965081713</t>
  </si>
  <si>
    <t>Bourání dlažeb keramických tl.10 mm, nad 1 m2, sbíječka, dlaždice keramické</t>
  </si>
  <si>
    <t>1.2 : 2</t>
  </si>
  <si>
    <t>1.4 : 19</t>
  </si>
  <si>
    <t>965081702</t>
  </si>
  <si>
    <t xml:space="preserve">Bourání soklíků z dlažeb keramických </t>
  </si>
  <si>
    <t>m</t>
  </si>
  <si>
    <t>1.2 : 1,7</t>
  </si>
  <si>
    <t>968061125</t>
  </si>
  <si>
    <t>Vyvěšení dřevěných dveřních křídel pl. do 2 m2</t>
  </si>
  <si>
    <t>m 1.4 : 4</t>
  </si>
  <si>
    <t>968072455</t>
  </si>
  <si>
    <t>Vybourání kovových dveřních zárubní pl. do 2 m2</t>
  </si>
  <si>
    <t>1.4   2ks 80/197 : 0,8*2*2</t>
  </si>
  <si>
    <t>978059531</t>
  </si>
  <si>
    <t>Odsekání vnitřních obkladů stěn nad 2 m2</t>
  </si>
  <si>
    <t>1.4 : (4,03+4,03+4,71)*1,85</t>
  </si>
  <si>
    <t>-(2*0,9*1,85)</t>
  </si>
  <si>
    <t>4,41*1,08</t>
  </si>
  <si>
    <t>632441499</t>
  </si>
  <si>
    <t>Broušení betonových potěrů - snížení o 10mm</t>
  </si>
  <si>
    <t>1.5 : 32,8</t>
  </si>
  <si>
    <t>999281105</t>
  </si>
  <si>
    <t>Přesun hmot pro opravy a údržbu do výšky 6 m</t>
  </si>
  <si>
    <t>POL7_</t>
  </si>
  <si>
    <t>711111001</t>
  </si>
  <si>
    <t>Izolace proti vlhkosti vodor. nátěr ALP za studena, 1x nátěr - včetně dodávky penetračního laku ALP</t>
  </si>
  <si>
    <t xml:space="preserve">1.6 : </t>
  </si>
  <si>
    <t>oprava podlahy po vybourání pro odbočku : 0,85</t>
  </si>
  <si>
    <t>711141559</t>
  </si>
  <si>
    <t>Izolace proti vlhk. vodorovná pásy přitavením, 1 vrstva - včetně dod. Elastek 40 special mineral</t>
  </si>
  <si>
    <t>711212002</t>
  </si>
  <si>
    <t>Stěrka hydroizolační těsnicí hmotou, Aquafin 2K (fa Schömburg),proti vlhkosti, tl. 2mm</t>
  </si>
  <si>
    <t>dvouvrstvá</t>
  </si>
  <si>
    <t>POP</t>
  </si>
  <si>
    <t>1.4    izolace s vytažením na stěny 15cm : 20,6</t>
  </si>
  <si>
    <t>711212601</t>
  </si>
  <si>
    <t>Těsnicí pás do spoje podlaha - stěna, Shomburg Aso Dichtband 2000S š.12cm</t>
  </si>
  <si>
    <t>711263242</t>
  </si>
  <si>
    <t>Těsnění prostupů podlah,manžeta pro DN do 125mm</t>
  </si>
  <si>
    <t>998711101</t>
  </si>
  <si>
    <t>Přesun hmot pro izolace proti vodě, výšky do 6 m</t>
  </si>
  <si>
    <t>721210813</t>
  </si>
  <si>
    <t>Demontáž vpusti  DN 100</t>
  </si>
  <si>
    <t>m 1.4   demontáž vpusti litina vč vysekání z podlahy : 1</t>
  </si>
  <si>
    <t>725210821</t>
  </si>
  <si>
    <t>Demontáž umyvadel bez výtokových armatur</t>
  </si>
  <si>
    <t>soubor</t>
  </si>
  <si>
    <t>m 1.4 : 1</t>
  </si>
  <si>
    <t>725751811</t>
  </si>
  <si>
    <t>Demontáž armatur vodovod.výtokových</t>
  </si>
  <si>
    <t>m 1.4 : 2</t>
  </si>
  <si>
    <t>725810811</t>
  </si>
  <si>
    <t>Demontáž ventilu výtokového nástěnného</t>
  </si>
  <si>
    <t>m 1.4   ventil pro pračku : 2</t>
  </si>
  <si>
    <t>767999801</t>
  </si>
  <si>
    <t>Demontáž doplňků staveb o hmotnosti do 50 kg</t>
  </si>
  <si>
    <t>kg</t>
  </si>
  <si>
    <t>1.5     2x ocelový poklop cca 650x950 vč rámu : 35*2</t>
  </si>
  <si>
    <t>1.2     1x čistič obuvi cca 450x650/30 vč rámu : 5</t>
  </si>
  <si>
    <t>7670001</t>
  </si>
  <si>
    <t>Dodávka a montáž ocel poklopu pro zadláždění ker.dlažbou vel.650x950 vč rámu, žárový pozink</t>
  </si>
  <si>
    <t>998767101</t>
  </si>
  <si>
    <t>Přesun hmot pro zámečnické konstr., výšky do 6 m</t>
  </si>
  <si>
    <t>771101210</t>
  </si>
  <si>
    <t>Penetrace podkladu pod dlažby</t>
  </si>
  <si>
    <t>771445014</t>
  </si>
  <si>
    <t>Obklad soklíků hutných, rovných,tmel,v.do 100 mm  , lepidlo Monoflex, spár.hm.ASO-Flexfuge (Schömburg)</t>
  </si>
  <si>
    <t>1.2 : 2,5</t>
  </si>
  <si>
    <t>1.5 : 23,5</t>
  </si>
  <si>
    <t>771575109</t>
  </si>
  <si>
    <t>Montáž podlah keram.,hladké, tmel, 30x30 cm, CARO FK flex (lepidlo), ASO-Fugenbunt (spára)</t>
  </si>
  <si>
    <t>1.2 : 2,2</t>
  </si>
  <si>
    <t>1.4 : 18,2</t>
  </si>
  <si>
    <t>1.5 : 34</t>
  </si>
  <si>
    <t>771578011</t>
  </si>
  <si>
    <t>Spára podlaha - stěna, silikonem, Schomburg Asoflex PU45</t>
  </si>
  <si>
    <t>vč. dodávky a montáže silikonu.</t>
  </si>
  <si>
    <t>2,5+15,7+23,5</t>
  </si>
  <si>
    <t>597642209</t>
  </si>
  <si>
    <t xml:space="preserve">Dlažba  např Taurus Granit  300x300x8 mm protiskluz </t>
  </si>
  <si>
    <t>54,4*1,1</t>
  </si>
  <si>
    <t>26*0,15</t>
  </si>
  <si>
    <t>998771102</t>
  </si>
  <si>
    <t>Přesun hmot pro podlahy z dlaždic, výšky do 12 m</t>
  </si>
  <si>
    <t>776101115</t>
  </si>
  <si>
    <t>Vyrovnání podkladů samonivelační hmotou</t>
  </si>
  <si>
    <t>776421100</t>
  </si>
  <si>
    <t>Lepení podlahových soklíků z PVC a vinylu, včetně dodávky soklíku PVC</t>
  </si>
  <si>
    <t>1.3 : 6,6</t>
  </si>
  <si>
    <t>1.6 : 17,2</t>
  </si>
  <si>
    <t>776511810</t>
  </si>
  <si>
    <t>Odstranění PVC a koberců lepených bez podložky vč obvodového PVC soklíku</t>
  </si>
  <si>
    <t xml:space="preserve">demontáž vč obvodového soklíku : </t>
  </si>
  <si>
    <t>1.3 : 3,3</t>
  </si>
  <si>
    <t>1.5 : 34*2</t>
  </si>
  <si>
    <t>1.6 : 11,3</t>
  </si>
  <si>
    <t>776521100</t>
  </si>
  <si>
    <t>Lepení povlak.podlah z pásů PVC na Chemopren vč svaření spojů, včetně podlahoviny PVC, min.tř.zátěže 31</t>
  </si>
  <si>
    <t>1.6 : 11,4</t>
  </si>
  <si>
    <t>776981121</t>
  </si>
  <si>
    <t>Lišta nerezová přechodová, stejná výška krytin</t>
  </si>
  <si>
    <t>1.2 - 1.5 : 5</t>
  </si>
  <si>
    <t>998776101</t>
  </si>
  <si>
    <t>Přesun hmot pro podlahy povlakové, výšky do 6 m</t>
  </si>
  <si>
    <t>781475115</t>
  </si>
  <si>
    <t>Obklad vnitřní stěn keramický, do tmele, 20x15 cm, CARO FK flex (lepidlo), ASOFLEX PU45 (spára)</t>
  </si>
  <si>
    <t>1.4 : 27,7</t>
  </si>
  <si>
    <t>781491001</t>
  </si>
  <si>
    <t>Montáž lišt k obkladům, rohových, koutových i dilatačních</t>
  </si>
  <si>
    <t>59781538</t>
  </si>
  <si>
    <t>Obklad  20x15 cm lesk bílá (přizpůsobit dle požadavků investora)</t>
  </si>
  <si>
    <t>27,7*1,15</t>
  </si>
  <si>
    <t>59781539</t>
  </si>
  <si>
    <t>Lišta plast rohová tl 8mm</t>
  </si>
  <si>
    <t>998781102</t>
  </si>
  <si>
    <t>Přesun hmot pro obklady keramické, výšky do 12 m</t>
  </si>
  <si>
    <t>783101811</t>
  </si>
  <si>
    <t>Odstranění nátěrů z ocel.konstrukcí "A" oškrábáním</t>
  </si>
  <si>
    <t>sušák prádla : 1,8</t>
  </si>
  <si>
    <t>zárubně : 4*4,8*0,2</t>
  </si>
  <si>
    <t>783215400</t>
  </si>
  <si>
    <t>Nátěr olejový kovových konstr. 2x zákl. + 2x email + tmel</t>
  </si>
  <si>
    <t>784402801</t>
  </si>
  <si>
    <t>Odstranění malby oškrábáním v místnosti H do 3,8 m</t>
  </si>
  <si>
    <t xml:space="preserve">místnost - stěna + strop : </t>
  </si>
  <si>
    <t>1.2 : 10,4+2,2</t>
  </si>
  <si>
    <t>1.3 : 20,3+3,3</t>
  </si>
  <si>
    <t>1.4 : 18,1+19</t>
  </si>
  <si>
    <t>1.5 : 51,1+34,1</t>
  </si>
  <si>
    <t>1.6 : 24,1+11,3</t>
  </si>
  <si>
    <t>784191101</t>
  </si>
  <si>
    <t>Penetrace podkladu univerzální Primalex 1x</t>
  </si>
  <si>
    <t>133+69,9</t>
  </si>
  <si>
    <t>784195112</t>
  </si>
  <si>
    <t>Malba Primalex Standard, bílá, bez penetrace, 2 x</t>
  </si>
  <si>
    <t>79901</t>
  </si>
  <si>
    <t xml:space="preserve">Demontáž,odpojení, přesun do 30m a zpětná montáž zařiz.předmětů vč zpět. přesunu do 30m </t>
  </si>
  <si>
    <t>Senzory a čidla bezpečnostního systému : 3</t>
  </si>
  <si>
    <t>79903</t>
  </si>
  <si>
    <t xml:space="preserve">Demontáž,odpojení, přesun do 30m a zpětná montáž zařiz.předmětů vč zpět. přesunu do 30m , zakrytí proti poškození </t>
  </si>
  <si>
    <t>Dřevěná skříňka 2370x560/800 : 1</t>
  </si>
  <si>
    <t>EL.mandl cca 650x1800/1250 cca do 100kg : 1</t>
  </si>
  <si>
    <t>Pec pro keramiku, rozm.700x700/570 cca do 75kg : 1</t>
  </si>
  <si>
    <t>Automatická pračka 1, 600x600/850 : 1</t>
  </si>
  <si>
    <t>Automatická pračka 2, 700x700/850 : 1</t>
  </si>
  <si>
    <t>Dřevěná skříň 2960x700/2100 : 1</t>
  </si>
  <si>
    <t>Kovový regál šroubovaný 2840x600/2200 demontáž a montáž na místě : 1</t>
  </si>
  <si>
    <t>Ocelová konstrukce pro sušení prádla - jackl.40x20x2 cca 15m, váha 20 kg : 1</t>
  </si>
  <si>
    <t>Kovový regál 600x1000/2100 : 1</t>
  </si>
  <si>
    <t>979087112</t>
  </si>
  <si>
    <t>Nakládání suti na dopravní prostředky</t>
  </si>
  <si>
    <t>POL8_</t>
  </si>
  <si>
    <t>979082111</t>
  </si>
  <si>
    <t>Vnitrostaveništní doprava suti do 10 m</t>
  </si>
  <si>
    <t>979082121</t>
  </si>
  <si>
    <t>Příplatek k vnitrost. dopravě suti za dalších 5 m</t>
  </si>
  <si>
    <t>979083117</t>
  </si>
  <si>
    <t>Vodorovné přemístění suti na skládku do 6000 m</t>
  </si>
  <si>
    <t>979083191</t>
  </si>
  <si>
    <t>Příplatek za dalších započatých 1000 m nad 6000 m</t>
  </si>
  <si>
    <t>979990001</t>
  </si>
  <si>
    <t>Poplatek za skládku stavební suti a ostatního odpadu, PVC,dřevo,sklo, suť vč příměsí</t>
  </si>
  <si>
    <t>Pol__1</t>
  </si>
  <si>
    <t>kabel CYKY, 3Ax1,5</t>
  </si>
  <si>
    <t>POL1_1</t>
  </si>
  <si>
    <t>Pol__2</t>
  </si>
  <si>
    <t>dtto, 3Cx1,5</t>
  </si>
  <si>
    <t>Pol__3</t>
  </si>
  <si>
    <t>dtto, 3Cx2,5</t>
  </si>
  <si>
    <t>Pol__5</t>
  </si>
  <si>
    <t>dtto, 5Cx2,5</t>
  </si>
  <si>
    <t>Pol__9</t>
  </si>
  <si>
    <t>dtto, 4Bx10</t>
  </si>
  <si>
    <t>ks</t>
  </si>
  <si>
    <t>Pol__11</t>
  </si>
  <si>
    <t>Vodič, CYY4</t>
  </si>
  <si>
    <t>Pol__13</t>
  </si>
  <si>
    <t>Vodič, CYY10</t>
  </si>
  <si>
    <t>Pol__14</t>
  </si>
  <si>
    <t>Vodič, CYY16</t>
  </si>
  <si>
    <t>Pol__15</t>
  </si>
  <si>
    <t>ukončení vodičů, do 2,5mm2</t>
  </si>
  <si>
    <t>Pol__16</t>
  </si>
  <si>
    <t>ukončení vodičů, do 6mm2</t>
  </si>
  <si>
    <t>Pol__17</t>
  </si>
  <si>
    <t>ukončení vodičů, do 16mm2</t>
  </si>
  <si>
    <t>Pol__18</t>
  </si>
  <si>
    <t>spínač č.1 vypínač IP20, komplet</t>
  </si>
  <si>
    <t>Pol__20</t>
  </si>
  <si>
    <t>spínač č.6 střídavý IP20, komplet</t>
  </si>
  <si>
    <t>Pol__21</t>
  </si>
  <si>
    <t>spínač č.7 křížový IP20, komplet</t>
  </si>
  <si>
    <t>Pol__23</t>
  </si>
  <si>
    <t>spínač č.1 vypínač IP44, komplet</t>
  </si>
  <si>
    <t>Pol__24</t>
  </si>
  <si>
    <t>spínač č.5 sériový IP44, komplet</t>
  </si>
  <si>
    <t>Pol__25</t>
  </si>
  <si>
    <t>spínač č.6 střídavý IP44, komplet</t>
  </si>
  <si>
    <t>Pol__26</t>
  </si>
  <si>
    <t>zásuvka jednonásobná</t>
  </si>
  <si>
    <t>Pol__28</t>
  </si>
  <si>
    <t>zásáuvka do vlhla IP44</t>
  </si>
  <si>
    <t>Pol__30</t>
  </si>
  <si>
    <t>trojpólový spínač 25A,  polozapuštěná montáž</t>
  </si>
  <si>
    <t>Pol__31</t>
  </si>
  <si>
    <t>krabice universální, KU 68/2 1902</t>
  </si>
  <si>
    <t>Pol__33</t>
  </si>
  <si>
    <t>krabice rozvodná, KR68</t>
  </si>
  <si>
    <t>Pol__34</t>
  </si>
  <si>
    <t>trubka PVC, 2316</t>
  </si>
  <si>
    <t>Pol__36</t>
  </si>
  <si>
    <t>svorka spojovací, SS</t>
  </si>
  <si>
    <t>Pol__37</t>
  </si>
  <si>
    <t>přípojnice EPS</t>
  </si>
  <si>
    <t>Pol__38</t>
  </si>
  <si>
    <t>svorka, WAGO</t>
  </si>
  <si>
    <t>Pol__39</t>
  </si>
  <si>
    <t>svorka, BERNARD</t>
  </si>
  <si>
    <t>Pol__40</t>
  </si>
  <si>
    <t>vkládací lišta LV18x13</t>
  </si>
  <si>
    <t>Pol__41</t>
  </si>
  <si>
    <t>vkládací lišta LV25x20</t>
  </si>
  <si>
    <t>Pol__42</t>
  </si>
  <si>
    <t>vkládací lišta LV60x40</t>
  </si>
  <si>
    <t>Pol__43</t>
  </si>
  <si>
    <t>sv. zářivkové 2x36W, IP43, montáž</t>
  </si>
  <si>
    <t>Pol__44</t>
  </si>
  <si>
    <t>sv. zářivkové 2x36W, IP43, demontáž</t>
  </si>
  <si>
    <t>Pol__45</t>
  </si>
  <si>
    <t>sv. zářivkové, malé IP20, montáž</t>
  </si>
  <si>
    <t>Pol__46</t>
  </si>
  <si>
    <t>sv. zářivkové, malé IP20, demontáž</t>
  </si>
  <si>
    <t>Pol__47</t>
  </si>
  <si>
    <t>trubuce zářivková, 36W, 830 T8</t>
  </si>
  <si>
    <t>Pol__48</t>
  </si>
  <si>
    <t>recyklace zdrojů</t>
  </si>
  <si>
    <t>Pol__49</t>
  </si>
  <si>
    <t>rozvaděč, RS1</t>
  </si>
  <si>
    <t>Pol__50</t>
  </si>
  <si>
    <t>ventilátor, montáž</t>
  </si>
  <si>
    <t>Pol__51</t>
  </si>
  <si>
    <t>ventilátor, demontáž</t>
  </si>
  <si>
    <t>Pol__52</t>
  </si>
  <si>
    <t>jednání,koordinace</t>
  </si>
  <si>
    <t>hod</t>
  </si>
  <si>
    <t>POL1_7</t>
  </si>
  <si>
    <t>Pol__53</t>
  </si>
  <si>
    <t>práce mimo položky</t>
  </si>
  <si>
    <t>Pol__54</t>
  </si>
  <si>
    <t>skutečné provedení</t>
  </si>
  <si>
    <t>Pol__55</t>
  </si>
  <si>
    <t>zednické přípomoce</t>
  </si>
  <si>
    <t>kpl</t>
  </si>
  <si>
    <t>99901</t>
  </si>
  <si>
    <t xml:space="preserve">Pomocný materiál a ztratné </t>
  </si>
  <si>
    <t>721173401</t>
  </si>
  <si>
    <t>Potrubí kanalizační plastové svodné systém KG DN 100, vč tvarovek</t>
  </si>
  <si>
    <t>m 1.4 a 1.6 : 2</t>
  </si>
  <si>
    <t>721174043</t>
  </si>
  <si>
    <t>Potrubí kanalizační z PP připojovací systém HT DN 50, vč tvarovek</t>
  </si>
  <si>
    <t>m 1.4 : 3,5</t>
  </si>
  <si>
    <t>721194105</t>
  </si>
  <si>
    <t>Vyvedení a upevnění odpadních výpustek DN 50</t>
  </si>
  <si>
    <t>721194109</t>
  </si>
  <si>
    <t>Vyvedení a upevnění odpadních výpustek DN 100</t>
  </si>
  <si>
    <t>721211422</t>
  </si>
  <si>
    <t>Vpusť podlahová se svislým odtokem DN 50/75/110 mřížka nerez 150x150 + iz límec</t>
  </si>
  <si>
    <t>721211497</t>
  </si>
  <si>
    <t xml:space="preserve">Tvarovka - sifon pro pračku podomítkový </t>
  </si>
  <si>
    <t>721211498</t>
  </si>
  <si>
    <t>Přechod kamenina na KG DN100 D+M</t>
  </si>
  <si>
    <t>721290111</t>
  </si>
  <si>
    <t>Zkouška těsnosti kanalizace vodou do DN 125</t>
  </si>
  <si>
    <t>Zednická výpomoc - sekání rýh a průrazů, sádrování, zahození maltou</t>
  </si>
  <si>
    <t>722174023</t>
  </si>
  <si>
    <t>Potrubí vodovodní plastové PPR svar polyfuze PN 20 D 25 x 4,2 mm</t>
  </si>
  <si>
    <t xml:space="preserve"> m1.4 : </t>
  </si>
  <si>
    <t>rozvod potrubí SV,TUV, cirkulace vč 2x napojení na starý rozvod : 5</t>
  </si>
  <si>
    <t>722181231</t>
  </si>
  <si>
    <t>Ochrana vodovodního potrubí přilepenými tepelně izolačními trubicemi z PE tl do 15 mm DN do 22 mm</t>
  </si>
  <si>
    <t>4,8+1,5</t>
  </si>
  <si>
    <t>722190401</t>
  </si>
  <si>
    <t>Vyvedení a upevnění výpustku do DN 25</t>
  </si>
  <si>
    <t>722220111</t>
  </si>
  <si>
    <t>Nástěnka pro výtokový ventil G 1/2 s jedním závitem</t>
  </si>
  <si>
    <t>722290226</t>
  </si>
  <si>
    <t>Zkouška těsnosti vodovodního potrubí závitového do DN 50</t>
  </si>
  <si>
    <t>734191981</t>
  </si>
  <si>
    <t>Zaslepení přírubového spoje do DN 25</t>
  </si>
  <si>
    <t>zaslepení potrubí po vodovodní baterii : 4</t>
  </si>
  <si>
    <t>725311121</t>
  </si>
  <si>
    <t xml:space="preserve">Dvoudřez nerezový samost.stojící 1300x650/85 vč nohou a se zápachovou uzávěrkou </t>
  </si>
  <si>
    <t>725339111</t>
  </si>
  <si>
    <t>Montáž stolu s dřezy</t>
  </si>
  <si>
    <t>725813111</t>
  </si>
  <si>
    <t>Ventil rohový bez připojovací trubičky nebo flexi hadičky G 1/2</t>
  </si>
  <si>
    <t>725813112</t>
  </si>
  <si>
    <t>Ventil rohový pračkový bez připojovací trubičky nebo flexi hadičky</t>
  </si>
  <si>
    <t>725822611</t>
  </si>
  <si>
    <t>Baterie umyvadlové stojánkové pákové bez výpusti</t>
  </si>
  <si>
    <t>725829121</t>
  </si>
  <si>
    <t>Montáž baterie umyvadlové nástěnné pákové a klasické ostatní typ</t>
  </si>
  <si>
    <t>725862103</t>
  </si>
  <si>
    <t>Zápachová uzávěrka pro dřezy DN 40/50</t>
  </si>
  <si>
    <t>722181106</t>
  </si>
  <si>
    <t xml:space="preserve">Vyvaření přechodu ocel potrubí na Cu vč materiálu </t>
  </si>
  <si>
    <t>722181221</t>
  </si>
  <si>
    <t>Ochrana vodovodního potrubí přilepenými tepelně izolačními trubicemi z PE tl do 10 mm DN do 22 mm</t>
  </si>
  <si>
    <t>6+4+1</t>
  </si>
  <si>
    <t>733222102</t>
  </si>
  <si>
    <t>Potrubí měděné polotvrdé spojované měkkým pájením D 15x1</t>
  </si>
  <si>
    <t>m 1.4, 1.5 : 2+4</t>
  </si>
  <si>
    <t>733222103</t>
  </si>
  <si>
    <t>Potrubí měděné polotvrdé spojované měkkým pájením D 18x1</t>
  </si>
  <si>
    <t>m 1.5 : 4</t>
  </si>
  <si>
    <t>733222104</t>
  </si>
  <si>
    <t>Potrubí měděné polotvrdé spojované měkkým pájením D 22x1</t>
  </si>
  <si>
    <t>m 1.5 : 1</t>
  </si>
  <si>
    <t>7221813</t>
  </si>
  <si>
    <t>CU spojovací materiál</t>
  </si>
  <si>
    <t>soub</t>
  </si>
  <si>
    <t>POL3_0</t>
  </si>
  <si>
    <t>734000001</t>
  </si>
  <si>
    <t xml:space="preserve">Připojení radiátorů VK </t>
  </si>
  <si>
    <t>734000002</t>
  </si>
  <si>
    <t>Topná zkouška - vypuštění a nauštění systému</t>
  </si>
  <si>
    <t>734221682</t>
  </si>
  <si>
    <t>Termostatická hlavice kapalinová PN 10 do 110°C otopných těles VK</t>
  </si>
  <si>
    <t>734261403</t>
  </si>
  <si>
    <t>Armatura připojovací rohová G 3/4x18 PN 10 do 110°C radiátorů typu VK</t>
  </si>
  <si>
    <t>734291123</t>
  </si>
  <si>
    <t>Kohout plnící a vypouštěcí G 1/2 PN 10 do 110°C závitový</t>
  </si>
  <si>
    <t>735152577</t>
  </si>
  <si>
    <t>Otopné těleso panelové Korado Radik Ventil Kompakt typ 22 VK výška/délka 600/1200 mm, dodávka a montáž</t>
  </si>
  <si>
    <t>735152699</t>
  </si>
  <si>
    <t>Otopné těleso panelové Korado Radik Ventil Kompakt typ 33 VK výška/délka 600/1100 mm, Dodávka + montáž</t>
  </si>
  <si>
    <t>m 1.5 : 3</t>
  </si>
  <si>
    <t>735111810</t>
  </si>
  <si>
    <t>Demontáž těles otopných litinových článkových</t>
  </si>
  <si>
    <t>0,58*1,2</t>
  </si>
  <si>
    <t>735291800</t>
  </si>
  <si>
    <t>Demontáž konzol otopných těles do odpadu</t>
  </si>
  <si>
    <t>732110818</t>
  </si>
  <si>
    <t>Demontáž přípojného ocelového potrubí</t>
  </si>
  <si>
    <t>732110819</t>
  </si>
  <si>
    <t>Demontáž topný registr (trojnásobný), ocel, DN70mm dl.3x3,75m</t>
  </si>
  <si>
    <t>735890801</t>
  </si>
  <si>
    <t>Přemístění demont. hmot - otop. těles, H do 6 m</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</si>
</sst>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s>
  <fonts count="52">
    <font>
      <sz val="10"/>
      <name val="Arial"/>
      <family val="2"/>
    </font>
    <font>
      <sz val="10"/>
      <name val="Arial CE"/>
      <family val="2"/>
    </font>
    <font>
      <b/>
      <sz val="10"/>
      <name val="Arial CE"/>
      <family val="2"/>
    </font>
    <font>
      <sz val="9"/>
      <name val="Arial CE"/>
      <family val="2"/>
    </font>
    <font>
      <b/>
      <sz val="14"/>
      <name val="Arial CE"/>
      <family val="2"/>
    </font>
    <font>
      <sz val="12"/>
      <name val="Arial CE"/>
      <family val="2"/>
    </font>
    <font>
      <b/>
      <sz val="12"/>
      <name val="Arial CE"/>
      <family val="2"/>
    </font>
    <font>
      <sz val="9"/>
      <color indexed="8"/>
      <name val="Tahoma"/>
      <family val="2"/>
    </font>
    <font>
      <sz val="11"/>
      <name val="Arial CE"/>
      <family val="2"/>
    </font>
    <font>
      <b/>
      <sz val="11"/>
      <name val="Arial CE"/>
      <family val="2"/>
    </font>
    <font>
      <b/>
      <sz val="13"/>
      <name val="Arial CE"/>
      <family val="2"/>
    </font>
    <font>
      <sz val="7"/>
      <name val="Arial CE"/>
      <family val="2"/>
    </font>
    <font>
      <sz val="10"/>
      <color indexed="9"/>
      <name val="Arial CE"/>
      <family val="2"/>
    </font>
    <font>
      <b/>
      <sz val="9"/>
      <name val="Arial CE"/>
      <family val="2"/>
    </font>
    <font>
      <sz val="8"/>
      <name val="Arial CE"/>
      <family val="2"/>
    </font>
    <font>
      <sz val="8"/>
      <color indexed="12"/>
      <name val="Arial CE"/>
      <family val="2"/>
    </font>
    <font>
      <sz val="8"/>
      <color indexed="17"/>
      <name val="Arial CE"/>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color indexed="63"/>
      </bottom>
    </border>
    <border>
      <left>
        <color indexed="63"/>
      </left>
      <right style="medium">
        <color indexed="8"/>
      </right>
      <top>
        <color indexed="63"/>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23"/>
      </right>
      <top style="thin">
        <color indexed="8"/>
      </top>
      <bottom>
        <color indexed="63"/>
      </bottom>
    </border>
    <border>
      <left style="thin">
        <color indexed="23"/>
      </left>
      <right style="thin">
        <color indexed="23"/>
      </right>
      <top style="thin">
        <color indexed="8"/>
      </top>
      <bottom>
        <color indexed="63"/>
      </bottom>
    </border>
    <border>
      <left style="thin">
        <color indexed="23"/>
      </left>
      <right style="thin">
        <color indexed="8"/>
      </right>
      <top style="thin">
        <color indexed="8"/>
      </top>
      <bottom>
        <color indexed="63"/>
      </bottom>
    </border>
    <border>
      <left style="thin">
        <color indexed="8"/>
      </left>
      <right style="thin">
        <color indexed="23"/>
      </right>
      <top style="thin">
        <color indexed="8"/>
      </top>
      <bottom style="thin">
        <color indexed="8"/>
      </bottom>
    </border>
    <border>
      <left style="thin">
        <color indexed="23"/>
      </left>
      <right style="thin">
        <color indexed="23"/>
      </right>
      <top style="thin">
        <color indexed="8"/>
      </top>
      <bottom style="thin">
        <color indexed="8"/>
      </bottom>
    </border>
    <border>
      <left style="thin">
        <color indexed="23"/>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7" fillId="20" borderId="0" applyNumberFormat="0" applyBorder="0" applyAlignment="0" applyProtection="0"/>
    <xf numFmtId="0" fontId="38"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1" fillId="0" borderId="0">
      <alignment/>
      <protection/>
    </xf>
    <xf numFmtId="0" fontId="0" fillId="23" borderId="6" applyNumberFormat="0" applyFont="0" applyAlignment="0" applyProtection="0"/>
    <xf numFmtId="9" fontId="0" fillId="0" borderId="0" applyFill="0" applyBorder="0" applyAlignment="0" applyProtection="0"/>
    <xf numFmtId="0" fontId="44" fillId="0" borderId="7" applyNumberFormat="0" applyFill="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8" applyNumberFormat="0" applyAlignment="0" applyProtection="0"/>
    <xf numFmtId="0" fontId="48" fillId="26" borderId="8" applyNumberFormat="0" applyAlignment="0" applyProtection="0"/>
    <xf numFmtId="0" fontId="49" fillId="26" borderId="9" applyNumberFormat="0" applyAlignment="0" applyProtection="0"/>
    <xf numFmtId="0" fontId="50" fillId="0" borderId="0" applyNumberForma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cellStyleXfs>
  <cellXfs count="226">
    <xf numFmtId="0" fontId="0" fillId="0" borderId="0" xfId="0" applyAlignment="1">
      <alignment/>
    </xf>
    <xf numFmtId="0" fontId="1" fillId="0" borderId="0" xfId="36">
      <alignment/>
      <protection/>
    </xf>
    <xf numFmtId="0" fontId="2" fillId="0" borderId="0" xfId="36" applyFont="1">
      <alignment/>
      <protection/>
    </xf>
    <xf numFmtId="0" fontId="1" fillId="0" borderId="0" xfId="36" applyAlignment="1">
      <alignment/>
      <protection/>
    </xf>
    <xf numFmtId="0" fontId="1" fillId="0" borderId="10" xfId="36" applyFont="1" applyBorder="1">
      <alignment/>
      <protection/>
    </xf>
    <xf numFmtId="0" fontId="1" fillId="0" borderId="11" xfId="36" applyBorder="1">
      <alignment/>
      <protection/>
    </xf>
    <xf numFmtId="0" fontId="5" fillId="33" borderId="11" xfId="36" applyFont="1" applyFill="1" applyBorder="1" applyAlignment="1">
      <alignment horizontal="left" vertical="center" indent="1"/>
      <protection/>
    </xf>
    <xf numFmtId="0" fontId="1" fillId="33" borderId="0" xfId="36" applyFill="1" applyBorder="1">
      <alignment/>
      <protection/>
    </xf>
    <xf numFmtId="49" fontId="6" fillId="33" borderId="0" xfId="36" applyNumberFormat="1" applyFont="1" applyFill="1" applyBorder="1" applyAlignment="1">
      <alignment horizontal="left" vertical="center"/>
      <protection/>
    </xf>
    <xf numFmtId="14" fontId="3" fillId="0" borderId="0" xfId="36" applyNumberFormat="1" applyFont="1" applyAlignment="1">
      <alignment horizontal="left"/>
      <protection/>
    </xf>
    <xf numFmtId="0" fontId="1" fillId="33" borderId="11" xfId="36" applyFont="1" applyFill="1" applyBorder="1" applyAlignment="1">
      <alignment horizontal="left" vertical="center" indent="1"/>
      <protection/>
    </xf>
    <xf numFmtId="0" fontId="2" fillId="33" borderId="0" xfId="36" applyFont="1" applyFill="1" applyBorder="1" applyAlignment="1">
      <alignment horizontal="left" vertical="center"/>
      <protection/>
    </xf>
    <xf numFmtId="0" fontId="1" fillId="33" borderId="12" xfId="36" applyFont="1" applyFill="1" applyBorder="1" applyAlignment="1">
      <alignment horizontal="left" vertical="center" indent="1"/>
      <protection/>
    </xf>
    <xf numFmtId="0" fontId="1" fillId="33" borderId="13" xfId="36" applyFont="1" applyFill="1" applyBorder="1">
      <alignment/>
      <protection/>
    </xf>
    <xf numFmtId="0" fontId="2" fillId="33" borderId="13" xfId="36" applyFont="1" applyFill="1" applyBorder="1" applyAlignment="1">
      <alignment horizontal="left" vertical="center"/>
      <protection/>
    </xf>
    <xf numFmtId="0" fontId="1" fillId="0" borderId="11" xfId="36" applyFont="1" applyBorder="1" applyAlignment="1">
      <alignment horizontal="left" vertical="center" indent="1"/>
      <protection/>
    </xf>
    <xf numFmtId="0" fontId="1" fillId="0" borderId="0" xfId="36" applyBorder="1">
      <alignment/>
      <protection/>
    </xf>
    <xf numFmtId="49" fontId="2" fillId="0" borderId="0" xfId="36" applyNumberFormat="1" applyFont="1" applyBorder="1" applyAlignment="1">
      <alignment horizontal="left" vertical="center"/>
      <protection/>
    </xf>
    <xf numFmtId="0" fontId="2" fillId="0" borderId="0" xfId="36" applyFont="1" applyBorder="1" applyAlignment="1">
      <alignment vertical="center"/>
      <protection/>
    </xf>
    <xf numFmtId="0" fontId="1" fillId="0" borderId="0" xfId="36" applyFont="1" applyBorder="1" applyAlignment="1">
      <alignment horizontal="right" vertical="center"/>
      <protection/>
    </xf>
    <xf numFmtId="0" fontId="1" fillId="0" borderId="14" xfId="36" applyBorder="1" applyAlignment="1">
      <alignment/>
      <protection/>
    </xf>
    <xf numFmtId="0" fontId="2" fillId="0" borderId="11" xfId="36" applyFont="1" applyBorder="1" applyAlignment="1">
      <alignment horizontal="left" vertical="center" indent="1"/>
      <protection/>
    </xf>
    <xf numFmtId="0" fontId="2" fillId="0" borderId="12" xfId="36" applyFont="1" applyBorder="1" applyAlignment="1">
      <alignment horizontal="left" vertical="center" indent="1"/>
      <protection/>
    </xf>
    <xf numFmtId="49" fontId="2" fillId="0" borderId="13" xfId="36" applyNumberFormat="1" applyFont="1" applyBorder="1" applyAlignment="1">
      <alignment horizontal="right" vertical="center"/>
      <protection/>
    </xf>
    <xf numFmtId="49" fontId="2" fillId="0" borderId="13" xfId="36" applyNumberFormat="1" applyFont="1" applyBorder="1" applyAlignment="1">
      <alignment horizontal="left" vertical="center"/>
      <protection/>
    </xf>
    <xf numFmtId="0" fontId="2" fillId="0" borderId="13" xfId="36" applyFont="1" applyBorder="1" applyAlignment="1">
      <alignment vertical="center"/>
      <protection/>
    </xf>
    <xf numFmtId="0" fontId="1" fillId="0" borderId="13" xfId="36" applyFont="1" applyBorder="1" applyAlignment="1">
      <alignment vertical="center"/>
      <protection/>
    </xf>
    <xf numFmtId="0" fontId="1" fillId="0" borderId="15" xfId="36" applyBorder="1" applyAlignment="1">
      <alignment/>
      <protection/>
    </xf>
    <xf numFmtId="49" fontId="2" fillId="0" borderId="0" xfId="36" applyNumberFormat="1" applyFont="1" applyFill="1" applyBorder="1" applyAlignment="1">
      <alignment horizontal="left" vertical="center"/>
      <protection/>
    </xf>
    <xf numFmtId="0" fontId="1" fillId="0" borderId="0" xfId="36" applyBorder="1" applyAlignment="1">
      <alignment/>
      <protection/>
    </xf>
    <xf numFmtId="0" fontId="1" fillId="0" borderId="12" xfId="36" applyBorder="1" applyAlignment="1">
      <alignment horizontal="left" indent="1"/>
      <protection/>
    </xf>
    <xf numFmtId="49" fontId="2" fillId="0" borderId="13" xfId="36" applyNumberFormat="1" applyFont="1" applyFill="1" applyBorder="1" applyAlignment="1">
      <alignment horizontal="left" vertical="center"/>
      <protection/>
    </xf>
    <xf numFmtId="0" fontId="1" fillId="0" borderId="13" xfId="36" applyBorder="1" applyAlignment="1">
      <alignment vertical="center"/>
      <protection/>
    </xf>
    <xf numFmtId="0" fontId="1" fillId="0" borderId="13" xfId="36" applyBorder="1" applyAlignment="1">
      <alignment/>
      <protection/>
    </xf>
    <xf numFmtId="0" fontId="1" fillId="0" borderId="13" xfId="36" applyBorder="1" applyAlignment="1">
      <alignment horizontal="right"/>
      <protection/>
    </xf>
    <xf numFmtId="0" fontId="2" fillId="34" borderId="0" xfId="36" applyFont="1" applyFill="1" applyBorder="1" applyAlignment="1" applyProtection="1">
      <alignment horizontal="left" vertical="center"/>
      <protection locked="0"/>
    </xf>
    <xf numFmtId="0" fontId="2" fillId="34" borderId="13" xfId="36" applyFont="1" applyFill="1" applyBorder="1" applyAlignment="1" applyProtection="1">
      <alignment horizontal="right" vertical="center"/>
      <protection locked="0"/>
    </xf>
    <xf numFmtId="0" fontId="1" fillId="0" borderId="13" xfId="36" applyFont="1" applyBorder="1" applyAlignment="1">
      <alignment horizontal="right" vertical="center"/>
      <protection/>
    </xf>
    <xf numFmtId="0" fontId="1" fillId="0" borderId="16" xfId="36" applyFont="1" applyBorder="1" applyAlignment="1">
      <alignment horizontal="left" vertical="top" indent="1"/>
      <protection/>
    </xf>
    <xf numFmtId="0" fontId="1" fillId="0" borderId="17" xfId="36" applyBorder="1" applyAlignment="1">
      <alignment vertical="top"/>
      <protection/>
    </xf>
    <xf numFmtId="0" fontId="2" fillId="0" borderId="17" xfId="36" applyFont="1" applyFill="1" applyBorder="1" applyAlignment="1">
      <alignment horizontal="left" vertical="top"/>
      <protection/>
    </xf>
    <xf numFmtId="0" fontId="2" fillId="0" borderId="17" xfId="36" applyFont="1" applyBorder="1" applyAlignment="1">
      <alignment vertical="center"/>
      <protection/>
    </xf>
    <xf numFmtId="0" fontId="1" fillId="0" borderId="17" xfId="36" applyFont="1" applyBorder="1" applyAlignment="1">
      <alignment horizontal="right" vertical="center"/>
      <protection/>
    </xf>
    <xf numFmtId="0" fontId="1" fillId="0" borderId="18" xfId="36" applyBorder="1" applyAlignment="1">
      <alignment/>
      <protection/>
    </xf>
    <xf numFmtId="0" fontId="1" fillId="0" borderId="13" xfId="36" applyBorder="1" applyAlignment="1">
      <alignment horizontal="left"/>
      <protection/>
    </xf>
    <xf numFmtId="49" fontId="1" fillId="0" borderId="11" xfId="36" applyNumberFormat="1" applyFont="1" applyBorder="1">
      <alignment/>
      <protection/>
    </xf>
    <xf numFmtId="0" fontId="1" fillId="0" borderId="19" xfId="36" applyFont="1" applyBorder="1" applyAlignment="1">
      <alignment horizontal="left" vertical="center" indent="1"/>
      <protection/>
    </xf>
    <xf numFmtId="0" fontId="1" fillId="0" borderId="20" xfId="36" applyBorder="1" applyAlignment="1">
      <alignment horizontal="left" vertical="center"/>
      <protection/>
    </xf>
    <xf numFmtId="0" fontId="1" fillId="0" borderId="20" xfId="36" applyBorder="1">
      <alignment/>
      <protection/>
    </xf>
    <xf numFmtId="0" fontId="2" fillId="0" borderId="19" xfId="36" applyFont="1" applyBorder="1" applyAlignment="1">
      <alignment horizontal="left" vertical="center" indent="1"/>
      <protection/>
    </xf>
    <xf numFmtId="0" fontId="2" fillId="0" borderId="20" xfId="36" applyFont="1" applyBorder="1" applyAlignment="1">
      <alignment horizontal="left" vertical="center"/>
      <protection/>
    </xf>
    <xf numFmtId="0" fontId="2" fillId="0" borderId="20" xfId="36" applyFont="1" applyBorder="1">
      <alignment/>
      <protection/>
    </xf>
    <xf numFmtId="0" fontId="1" fillId="0" borderId="19" xfId="36" applyFont="1" applyBorder="1" applyAlignment="1">
      <alignment horizontal="left" indent="1"/>
      <protection/>
    </xf>
    <xf numFmtId="1" fontId="2" fillId="0" borderId="20" xfId="36" applyNumberFormat="1" applyFont="1" applyBorder="1" applyAlignment="1">
      <alignment horizontal="right" vertical="center"/>
      <protection/>
    </xf>
    <xf numFmtId="0" fontId="1" fillId="0" borderId="20" xfId="36" applyBorder="1" applyAlignment="1">
      <alignment horizontal="left" vertical="center" indent="1"/>
      <protection/>
    </xf>
    <xf numFmtId="0" fontId="2" fillId="0" borderId="20" xfId="36" applyFont="1" applyBorder="1" applyAlignment="1">
      <alignment vertical="center"/>
      <protection/>
    </xf>
    <xf numFmtId="49" fontId="1" fillId="0" borderId="21" xfId="36" applyNumberFormat="1" applyFont="1" applyBorder="1" applyAlignment="1">
      <alignment horizontal="left" vertical="center"/>
      <protection/>
    </xf>
    <xf numFmtId="1" fontId="2" fillId="0" borderId="22" xfId="36" applyNumberFormat="1" applyFont="1" applyBorder="1" applyAlignment="1">
      <alignment horizontal="right" vertical="center"/>
      <protection/>
    </xf>
    <xf numFmtId="0" fontId="1" fillId="0" borderId="12" xfId="36" applyFont="1" applyBorder="1" applyAlignment="1">
      <alignment horizontal="left" vertical="center" indent="1"/>
      <protection/>
    </xf>
    <xf numFmtId="0" fontId="1" fillId="0" borderId="13" xfId="36" applyBorder="1" applyAlignment="1">
      <alignment horizontal="left" vertical="center"/>
      <protection/>
    </xf>
    <xf numFmtId="0" fontId="1" fillId="0" borderId="13" xfId="36" applyBorder="1">
      <alignment/>
      <protection/>
    </xf>
    <xf numFmtId="1" fontId="2" fillId="0" borderId="23" xfId="36" applyNumberFormat="1" applyFont="1" applyBorder="1" applyAlignment="1">
      <alignment horizontal="right" vertical="center"/>
      <protection/>
    </xf>
    <xf numFmtId="0" fontId="1" fillId="0" borderId="13" xfId="36" applyFont="1" applyBorder="1" applyAlignment="1">
      <alignment horizontal="left" vertical="center" indent="1"/>
      <protection/>
    </xf>
    <xf numFmtId="49" fontId="1" fillId="0" borderId="15" xfId="36" applyNumberFormat="1" applyFont="1" applyBorder="1" applyAlignment="1">
      <alignment horizontal="left" vertical="center"/>
      <protection/>
    </xf>
    <xf numFmtId="0" fontId="1" fillId="0" borderId="0" xfId="36" applyBorder="1" applyAlignment="1">
      <alignment horizontal="left" vertical="center"/>
      <protection/>
    </xf>
    <xf numFmtId="1" fontId="1" fillId="0" borderId="0" xfId="36" applyNumberFormat="1" applyBorder="1" applyAlignment="1">
      <alignment horizontal="left" vertical="center"/>
      <protection/>
    </xf>
    <xf numFmtId="4" fontId="1" fillId="0" borderId="0" xfId="36" applyNumberFormat="1" applyBorder="1" applyAlignment="1">
      <alignment horizontal="left" vertical="center"/>
      <protection/>
    </xf>
    <xf numFmtId="49" fontId="1" fillId="0" borderId="14" xfId="36" applyNumberFormat="1" applyFont="1" applyBorder="1" applyAlignment="1">
      <alignment horizontal="left" vertical="center"/>
      <protection/>
    </xf>
    <xf numFmtId="0" fontId="6" fillId="33" borderId="24" xfId="36" applyFont="1" applyFill="1" applyBorder="1" applyAlignment="1">
      <alignment horizontal="left" vertical="center" indent="1"/>
      <protection/>
    </xf>
    <xf numFmtId="0" fontId="2" fillId="33" borderId="25" xfId="36" applyFont="1" applyFill="1" applyBorder="1" applyAlignment="1">
      <alignment horizontal="left" vertical="center"/>
      <protection/>
    </xf>
    <xf numFmtId="0" fontId="1" fillId="33" borderId="25" xfId="36" applyFill="1" applyBorder="1" applyAlignment="1">
      <alignment horizontal="left" vertical="center"/>
      <protection/>
    </xf>
    <xf numFmtId="4" fontId="6" fillId="33" borderId="25" xfId="36" applyNumberFormat="1" applyFont="1" applyFill="1" applyBorder="1" applyAlignment="1">
      <alignment horizontal="left" vertical="center"/>
      <protection/>
    </xf>
    <xf numFmtId="49" fontId="1" fillId="33" borderId="26" xfId="36" applyNumberFormat="1" applyFill="1" applyBorder="1" applyAlignment="1">
      <alignment horizontal="left" vertical="center"/>
      <protection/>
    </xf>
    <xf numFmtId="0" fontId="1" fillId="33" borderId="25" xfId="36" applyFill="1" applyBorder="1">
      <alignment/>
      <protection/>
    </xf>
    <xf numFmtId="49" fontId="2" fillId="33" borderId="26" xfId="36" applyNumberFormat="1" applyFont="1" applyFill="1" applyBorder="1" applyAlignment="1">
      <alignment horizontal="left" vertical="center"/>
      <protection/>
    </xf>
    <xf numFmtId="0" fontId="1" fillId="0" borderId="14" xfId="36" applyBorder="1" applyAlignment="1">
      <alignment horizontal="right"/>
      <protection/>
    </xf>
    <xf numFmtId="0" fontId="1" fillId="0" borderId="11" xfId="36" applyBorder="1" applyAlignment="1">
      <alignment horizontal="right"/>
      <protection/>
    </xf>
    <xf numFmtId="0" fontId="1" fillId="0" borderId="0" xfId="36" applyFont="1" applyBorder="1" applyAlignment="1">
      <alignment horizontal="center" vertical="center"/>
      <protection/>
    </xf>
    <xf numFmtId="0" fontId="2" fillId="0" borderId="13" xfId="36" applyFont="1" applyBorder="1" applyAlignment="1">
      <alignment vertical="top"/>
      <protection/>
    </xf>
    <xf numFmtId="14" fontId="2" fillId="0" borderId="13" xfId="36" applyNumberFormat="1" applyFont="1" applyBorder="1" applyAlignment="1">
      <alignment horizontal="center" vertical="top"/>
      <protection/>
    </xf>
    <xf numFmtId="0" fontId="2" fillId="0" borderId="11" xfId="36" applyFont="1" applyBorder="1">
      <alignment/>
      <protection/>
    </xf>
    <xf numFmtId="0" fontId="2" fillId="0" borderId="0" xfId="36" applyFont="1" applyBorder="1">
      <alignment/>
      <protection/>
    </xf>
    <xf numFmtId="0" fontId="2" fillId="0" borderId="13" xfId="36" applyFont="1" applyBorder="1">
      <alignment/>
      <protection/>
    </xf>
    <xf numFmtId="0" fontId="2" fillId="0" borderId="13" xfId="36" applyFont="1" applyBorder="1" applyAlignment="1">
      <alignment/>
      <protection/>
    </xf>
    <xf numFmtId="0" fontId="2" fillId="0" borderId="14" xfId="36" applyFont="1" applyBorder="1" applyAlignment="1">
      <alignment horizontal="right"/>
      <protection/>
    </xf>
    <xf numFmtId="0" fontId="1" fillId="0" borderId="0" xfId="36" applyFont="1" applyBorder="1" applyAlignment="1">
      <alignment horizontal="center"/>
      <protection/>
    </xf>
    <xf numFmtId="0" fontId="1" fillId="0" borderId="27" xfId="36" applyBorder="1">
      <alignment/>
      <protection/>
    </xf>
    <xf numFmtId="0" fontId="1" fillId="0" borderId="28" xfId="36" applyBorder="1">
      <alignment/>
      <protection/>
    </xf>
    <xf numFmtId="0" fontId="1" fillId="0" borderId="28" xfId="36" applyBorder="1" applyAlignment="1">
      <alignment/>
      <protection/>
    </xf>
    <xf numFmtId="0" fontId="1" fillId="0" borderId="29" xfId="36" applyBorder="1" applyAlignment="1">
      <alignment horizontal="right"/>
      <protection/>
    </xf>
    <xf numFmtId="0" fontId="6" fillId="0" borderId="0" xfId="36" applyFont="1" applyAlignment="1">
      <alignment horizontal="left" vertical="center"/>
      <protection/>
    </xf>
    <xf numFmtId="0" fontId="4" fillId="0" borderId="0" xfId="36" applyFont="1" applyAlignment="1">
      <alignment horizontal="center" vertical="center"/>
      <protection/>
    </xf>
    <xf numFmtId="0" fontId="4" fillId="0" borderId="0" xfId="36" applyFont="1" applyAlignment="1">
      <alignment horizontal="center" vertical="center" shrinkToFit="1"/>
      <protection/>
    </xf>
    <xf numFmtId="3" fontId="1" fillId="0" borderId="30" xfId="36" applyNumberFormat="1" applyFont="1" applyBorder="1">
      <alignment/>
      <protection/>
    </xf>
    <xf numFmtId="3" fontId="3" fillId="35" borderId="22" xfId="36" applyNumberFormat="1" applyFont="1" applyFill="1" applyBorder="1" applyAlignment="1">
      <alignment vertical="center"/>
      <protection/>
    </xf>
    <xf numFmtId="3" fontId="3" fillId="35" borderId="20" xfId="36" applyNumberFormat="1" applyFont="1" applyFill="1" applyBorder="1" applyAlignment="1">
      <alignment vertical="center"/>
      <protection/>
    </xf>
    <xf numFmtId="3" fontId="3" fillId="35" borderId="20" xfId="36" applyNumberFormat="1" applyFont="1" applyFill="1" applyBorder="1" applyAlignment="1">
      <alignment vertical="center" wrapText="1"/>
      <protection/>
    </xf>
    <xf numFmtId="3" fontId="11" fillId="35" borderId="31" xfId="36" applyNumberFormat="1" applyFont="1" applyFill="1" applyBorder="1" applyAlignment="1">
      <alignment horizontal="center" vertical="center" wrapText="1" shrinkToFit="1"/>
      <protection/>
    </xf>
    <xf numFmtId="3" fontId="3" fillId="35" borderId="31" xfId="36" applyNumberFormat="1" applyFont="1" applyFill="1" applyBorder="1" applyAlignment="1">
      <alignment horizontal="center" vertical="center" wrapText="1" shrinkToFit="1"/>
      <protection/>
    </xf>
    <xf numFmtId="3" fontId="3" fillId="35" borderId="31" xfId="36" applyNumberFormat="1" applyFont="1" applyFill="1" applyBorder="1" applyAlignment="1">
      <alignment horizontal="center" vertical="center" wrapText="1"/>
      <protection/>
    </xf>
    <xf numFmtId="3" fontId="1" fillId="0" borderId="22" xfId="36" applyNumberFormat="1" applyFont="1" applyBorder="1" applyAlignment="1">
      <alignment vertical="center"/>
      <protection/>
    </xf>
    <xf numFmtId="3" fontId="3" fillId="0" borderId="31" xfId="36" applyNumberFormat="1" applyFont="1" applyBorder="1" applyAlignment="1">
      <alignment horizontal="right" vertical="center" wrapText="1" shrinkToFit="1"/>
      <protection/>
    </xf>
    <xf numFmtId="3" fontId="3" fillId="0" borderId="31" xfId="36" applyNumberFormat="1" applyFont="1" applyBorder="1" applyAlignment="1">
      <alignment horizontal="right" vertical="center" shrinkToFit="1"/>
      <protection/>
    </xf>
    <xf numFmtId="3" fontId="1" fillId="0" borderId="31" xfId="36" applyNumberFormat="1" applyBorder="1" applyAlignment="1">
      <alignment vertical="center" shrinkToFit="1"/>
      <protection/>
    </xf>
    <xf numFmtId="3" fontId="1" fillId="0" borderId="31" xfId="36" applyNumberFormat="1" applyBorder="1" applyAlignment="1">
      <alignment vertical="center"/>
      <protection/>
    </xf>
    <xf numFmtId="3" fontId="2" fillId="0" borderId="22" xfId="36" applyNumberFormat="1" applyFont="1" applyBorder="1" applyAlignment="1">
      <alignment vertical="center"/>
      <protection/>
    </xf>
    <xf numFmtId="3" fontId="2" fillId="0" borderId="31" xfId="36" applyNumberFormat="1" applyFont="1" applyBorder="1" applyAlignment="1">
      <alignment vertical="center" wrapText="1" shrinkToFit="1"/>
      <protection/>
    </xf>
    <xf numFmtId="3" fontId="2" fillId="0" borderId="31" xfId="36" applyNumberFormat="1" applyFont="1" applyBorder="1" applyAlignment="1">
      <alignment vertical="center" shrinkToFit="1"/>
      <protection/>
    </xf>
    <xf numFmtId="3" fontId="2" fillId="0" borderId="31" xfId="36" applyNumberFormat="1" applyFont="1" applyBorder="1" applyAlignment="1">
      <alignment vertical="center"/>
      <protection/>
    </xf>
    <xf numFmtId="3" fontId="1" fillId="0" borderId="22" xfId="36" applyNumberFormat="1" applyFont="1" applyBorder="1" applyAlignment="1">
      <alignment horizontal="left" vertical="center"/>
      <protection/>
    </xf>
    <xf numFmtId="3" fontId="1" fillId="0" borderId="31" xfId="36" applyNumberFormat="1" applyBorder="1" applyAlignment="1">
      <alignment vertical="center" wrapText="1" shrinkToFit="1"/>
      <protection/>
    </xf>
    <xf numFmtId="3" fontId="1" fillId="33" borderId="31" xfId="36" applyNumberFormat="1" applyFill="1" applyBorder="1" applyAlignment="1">
      <alignment vertical="center" wrapText="1" shrinkToFit="1"/>
      <protection/>
    </xf>
    <xf numFmtId="3" fontId="1" fillId="33" borderId="31" xfId="36" applyNumberFormat="1" applyFill="1" applyBorder="1" applyAlignment="1">
      <alignment vertical="center" shrinkToFit="1"/>
      <protection/>
    </xf>
    <xf numFmtId="3" fontId="1" fillId="33" borderId="31" xfId="36" applyNumberFormat="1" applyFill="1" applyBorder="1" applyAlignment="1">
      <alignment vertical="center"/>
      <protection/>
    </xf>
    <xf numFmtId="0" fontId="12" fillId="0" borderId="0" xfId="36" applyNumberFormat="1" applyFont="1" applyAlignment="1">
      <alignment wrapText="1"/>
      <protection/>
    </xf>
    <xf numFmtId="0" fontId="6" fillId="0" borderId="0" xfId="36" applyFont="1">
      <alignment/>
      <protection/>
    </xf>
    <xf numFmtId="0" fontId="13" fillId="0" borderId="30" xfId="36" applyFont="1" applyBorder="1" applyAlignment="1">
      <alignment horizontal="center" vertical="center" wrapText="1"/>
      <protection/>
    </xf>
    <xf numFmtId="0" fontId="13" fillId="35" borderId="22" xfId="36" applyFont="1" applyFill="1" applyBorder="1" applyAlignment="1">
      <alignment horizontal="center" vertical="center" wrapText="1"/>
      <protection/>
    </xf>
    <xf numFmtId="0" fontId="13" fillId="35" borderId="20" xfId="36" applyFont="1" applyFill="1" applyBorder="1" applyAlignment="1">
      <alignment horizontal="center" vertical="center" wrapText="1"/>
      <protection/>
    </xf>
    <xf numFmtId="0" fontId="13" fillId="35" borderId="31" xfId="36" applyFont="1" applyFill="1" applyBorder="1" applyAlignment="1">
      <alignment horizontal="center" vertical="center" wrapText="1"/>
      <protection/>
    </xf>
    <xf numFmtId="0" fontId="3" fillId="0" borderId="30" xfId="36" applyFont="1" applyBorder="1" applyAlignment="1">
      <alignment vertical="center"/>
      <protection/>
    </xf>
    <xf numFmtId="49" fontId="3" fillId="0" borderId="22" xfId="36" applyNumberFormat="1" applyFont="1" applyBorder="1" applyAlignment="1">
      <alignment vertical="center"/>
      <protection/>
    </xf>
    <xf numFmtId="4" fontId="3" fillId="0" borderId="31" xfId="36" applyNumberFormat="1" applyFont="1" applyBorder="1" applyAlignment="1">
      <alignment horizontal="center" vertical="center"/>
      <protection/>
    </xf>
    <xf numFmtId="4" fontId="3" fillId="0" borderId="31" xfId="36" applyNumberFormat="1" applyFont="1" applyBorder="1" applyAlignment="1">
      <alignment vertical="center"/>
      <protection/>
    </xf>
    <xf numFmtId="3" fontId="3" fillId="0" borderId="31" xfId="36" applyNumberFormat="1" applyFont="1" applyBorder="1" applyAlignment="1">
      <alignment vertical="center"/>
      <protection/>
    </xf>
    <xf numFmtId="0" fontId="3" fillId="0" borderId="30" xfId="36" applyFont="1" applyBorder="1">
      <alignment/>
      <protection/>
    </xf>
    <xf numFmtId="0" fontId="3" fillId="33" borderId="22" xfId="36" applyFont="1" applyFill="1" applyBorder="1" applyAlignment="1">
      <alignment vertical="center"/>
      <protection/>
    </xf>
    <xf numFmtId="0" fontId="3" fillId="33" borderId="20" xfId="36" applyFont="1" applyFill="1" applyBorder="1" applyAlignment="1">
      <alignment vertical="center"/>
      <protection/>
    </xf>
    <xf numFmtId="4" fontId="3" fillId="33" borderId="31" xfId="36" applyNumberFormat="1" applyFont="1" applyFill="1" applyBorder="1" applyAlignment="1">
      <alignment horizontal="center" vertical="center"/>
      <protection/>
    </xf>
    <xf numFmtId="4" fontId="3" fillId="33" borderId="31" xfId="36" applyNumberFormat="1" applyFont="1" applyFill="1" applyBorder="1" applyAlignment="1">
      <alignment vertical="center"/>
      <protection/>
    </xf>
    <xf numFmtId="3" fontId="3" fillId="33" borderId="31" xfId="36" applyNumberFormat="1" applyFont="1" applyFill="1" applyBorder="1" applyAlignment="1">
      <alignment vertical="center"/>
      <protection/>
    </xf>
    <xf numFmtId="4" fontId="1" fillId="0" borderId="0" xfId="36" applyNumberFormat="1">
      <alignment/>
      <protection/>
    </xf>
    <xf numFmtId="4" fontId="1" fillId="0" borderId="0" xfId="36" applyNumberFormat="1" applyAlignment="1">
      <alignment/>
      <protection/>
    </xf>
    <xf numFmtId="3" fontId="1" fillId="0" borderId="0" xfId="36" applyNumberFormat="1" applyAlignment="1">
      <alignment/>
      <protection/>
    </xf>
    <xf numFmtId="0" fontId="1" fillId="0" borderId="0" xfId="36" applyAlignment="1">
      <alignment vertical="top"/>
      <protection/>
    </xf>
    <xf numFmtId="0" fontId="1" fillId="0" borderId="0" xfId="36" applyAlignment="1">
      <alignment vertical="top" wrapText="1"/>
      <protection/>
    </xf>
    <xf numFmtId="0" fontId="1" fillId="0" borderId="31" xfId="36" applyFont="1" applyBorder="1" applyAlignment="1">
      <alignment vertical="center"/>
      <protection/>
    </xf>
    <xf numFmtId="49" fontId="1" fillId="0" borderId="20" xfId="36" applyNumberFormat="1" applyBorder="1" applyAlignment="1">
      <alignment vertical="center"/>
      <protection/>
    </xf>
    <xf numFmtId="49" fontId="1" fillId="0" borderId="0" xfId="36" applyNumberFormat="1" applyAlignment="1">
      <alignment vertical="top"/>
      <protection/>
    </xf>
    <xf numFmtId="49" fontId="1" fillId="0" borderId="0" xfId="36" applyNumberFormat="1" applyAlignment="1">
      <alignment vertical="top" wrapText="1"/>
      <protection/>
    </xf>
    <xf numFmtId="0" fontId="1" fillId="0" borderId="0" xfId="36" applyAlignment="1">
      <alignment horizontal="center" vertical="top"/>
      <protection/>
    </xf>
    <xf numFmtId="49" fontId="1" fillId="0" borderId="0" xfId="36" applyNumberFormat="1">
      <alignment/>
      <protection/>
    </xf>
    <xf numFmtId="0" fontId="1" fillId="33" borderId="31" xfId="36" applyFont="1" applyFill="1" applyBorder="1" applyAlignment="1">
      <alignment vertical="center"/>
      <protection/>
    </xf>
    <xf numFmtId="49" fontId="1" fillId="33" borderId="20" xfId="36" applyNumberFormat="1" applyFont="1" applyFill="1" applyBorder="1" applyAlignment="1">
      <alignment vertical="center"/>
      <protection/>
    </xf>
    <xf numFmtId="0" fontId="1" fillId="0" borderId="0" xfId="36" applyAlignment="1">
      <alignment horizontal="center"/>
      <protection/>
    </xf>
    <xf numFmtId="0" fontId="1" fillId="35" borderId="31" xfId="36" applyFont="1" applyFill="1" applyBorder="1">
      <alignment/>
      <protection/>
    </xf>
    <xf numFmtId="49" fontId="1" fillId="35" borderId="31" xfId="36" applyNumberFormat="1" applyFont="1" applyFill="1" applyBorder="1">
      <alignment/>
      <protection/>
    </xf>
    <xf numFmtId="0" fontId="1" fillId="35" borderId="31" xfId="36" applyFont="1" applyFill="1" applyBorder="1" applyAlignment="1">
      <alignment horizontal="center"/>
      <protection/>
    </xf>
    <xf numFmtId="0" fontId="1" fillId="35" borderId="22" xfId="36" applyFont="1" applyFill="1" applyBorder="1">
      <alignment/>
      <protection/>
    </xf>
    <xf numFmtId="0" fontId="1" fillId="35" borderId="31" xfId="36" applyFont="1" applyFill="1" applyBorder="1" applyAlignment="1">
      <alignment wrapText="1"/>
      <protection/>
    </xf>
    <xf numFmtId="164" fontId="1" fillId="0" borderId="0" xfId="36" applyNumberFormat="1" applyAlignment="1">
      <alignment vertical="top"/>
      <protection/>
    </xf>
    <xf numFmtId="4" fontId="1" fillId="0" borderId="0" xfId="36" applyNumberFormat="1" applyAlignment="1">
      <alignment vertical="top"/>
      <protection/>
    </xf>
    <xf numFmtId="0" fontId="2" fillId="33" borderId="32" xfId="36" applyFont="1" applyFill="1" applyBorder="1" applyAlignment="1">
      <alignment vertical="top"/>
      <protection/>
    </xf>
    <xf numFmtId="49" fontId="2" fillId="33" borderId="17" xfId="36" applyNumberFormat="1" applyFont="1" applyFill="1" applyBorder="1" applyAlignment="1">
      <alignment vertical="top"/>
      <protection/>
    </xf>
    <xf numFmtId="49" fontId="2" fillId="33" borderId="17" xfId="36" applyNumberFormat="1" applyFont="1" applyFill="1" applyBorder="1" applyAlignment="1">
      <alignment horizontal="left" vertical="top" wrapText="1"/>
      <protection/>
    </xf>
    <xf numFmtId="0" fontId="2" fillId="33" borderId="17" xfId="36" applyFont="1" applyFill="1" applyBorder="1" applyAlignment="1">
      <alignment horizontal="center" vertical="top" shrinkToFit="1"/>
      <protection/>
    </xf>
    <xf numFmtId="164" fontId="2" fillId="33" borderId="17" xfId="36" applyNumberFormat="1" applyFont="1" applyFill="1" applyBorder="1" applyAlignment="1">
      <alignment vertical="top" shrinkToFit="1"/>
      <protection/>
    </xf>
    <xf numFmtId="4" fontId="2" fillId="33" borderId="17" xfId="36" applyNumberFormat="1" applyFont="1" applyFill="1" applyBorder="1" applyAlignment="1">
      <alignment vertical="top" shrinkToFit="1"/>
      <protection/>
    </xf>
    <xf numFmtId="4" fontId="2" fillId="33" borderId="33" xfId="36" applyNumberFormat="1" applyFont="1" applyFill="1" applyBorder="1" applyAlignment="1">
      <alignment vertical="top" shrinkToFit="1"/>
      <protection/>
    </xf>
    <xf numFmtId="4" fontId="2" fillId="33" borderId="0" xfId="36" applyNumberFormat="1" applyFont="1" applyFill="1" applyBorder="1" applyAlignment="1">
      <alignment vertical="top" shrinkToFit="1"/>
      <protection/>
    </xf>
    <xf numFmtId="0" fontId="14" fillId="0" borderId="34" xfId="36" applyFont="1" applyBorder="1" applyAlignment="1">
      <alignment vertical="top"/>
      <protection/>
    </xf>
    <xf numFmtId="49" fontId="14" fillId="0" borderId="35" xfId="36" applyNumberFormat="1" applyFont="1" applyBorder="1" applyAlignment="1">
      <alignment vertical="top"/>
      <protection/>
    </xf>
    <xf numFmtId="49" fontId="14" fillId="0" borderId="35" xfId="36" applyNumberFormat="1" applyFont="1" applyBorder="1" applyAlignment="1">
      <alignment horizontal="left" vertical="top" wrapText="1"/>
      <protection/>
    </xf>
    <xf numFmtId="0" fontId="14" fillId="0" borderId="35" xfId="36" applyFont="1" applyBorder="1" applyAlignment="1">
      <alignment horizontal="center" vertical="top" shrinkToFit="1"/>
      <protection/>
    </xf>
    <xf numFmtId="164" fontId="14" fillId="0" borderId="35" xfId="36" applyNumberFormat="1" applyFont="1" applyBorder="1" applyAlignment="1">
      <alignment vertical="top" shrinkToFit="1"/>
      <protection/>
    </xf>
    <xf numFmtId="4" fontId="14" fillId="34" borderId="35" xfId="36" applyNumberFormat="1" applyFont="1" applyFill="1" applyBorder="1" applyAlignment="1" applyProtection="1">
      <alignment vertical="top" shrinkToFit="1"/>
      <protection locked="0"/>
    </xf>
    <xf numFmtId="4" fontId="14" fillId="0" borderId="35" xfId="36" applyNumberFormat="1" applyFont="1" applyBorder="1" applyAlignment="1">
      <alignment vertical="top" shrinkToFit="1"/>
      <protection/>
    </xf>
    <xf numFmtId="4" fontId="14" fillId="0" borderId="36" xfId="36" applyNumberFormat="1" applyFont="1" applyBorder="1" applyAlignment="1">
      <alignment vertical="top" shrinkToFit="1"/>
      <protection/>
    </xf>
    <xf numFmtId="4" fontId="14" fillId="0" borderId="0" xfId="36" applyNumberFormat="1" applyFont="1" applyBorder="1" applyAlignment="1">
      <alignment vertical="top" shrinkToFit="1"/>
      <protection/>
    </xf>
    <xf numFmtId="0" fontId="14" fillId="0" borderId="0" xfId="36" applyFont="1">
      <alignment/>
      <protection/>
    </xf>
    <xf numFmtId="0" fontId="14" fillId="0" borderId="37" xfId="36" applyFont="1" applyBorder="1" applyAlignment="1">
      <alignment vertical="top"/>
      <protection/>
    </xf>
    <xf numFmtId="49" fontId="14" fillId="0" borderId="38" xfId="36" applyNumberFormat="1" applyFont="1" applyBorder="1" applyAlignment="1">
      <alignment vertical="top"/>
      <protection/>
    </xf>
    <xf numFmtId="49" fontId="14" fillId="0" borderId="38" xfId="36" applyNumberFormat="1" applyFont="1" applyBorder="1" applyAlignment="1">
      <alignment horizontal="left" vertical="top" wrapText="1"/>
      <protection/>
    </xf>
    <xf numFmtId="0" fontId="14" fillId="0" borderId="38" xfId="36" applyFont="1" applyBorder="1" applyAlignment="1">
      <alignment horizontal="center" vertical="top" shrinkToFit="1"/>
      <protection/>
    </xf>
    <xf numFmtId="164" fontId="14" fillId="0" borderId="38" xfId="36" applyNumberFormat="1" applyFont="1" applyBorder="1" applyAlignment="1">
      <alignment vertical="top" shrinkToFit="1"/>
      <protection/>
    </xf>
    <xf numFmtId="4" fontId="14" fillId="34" borderId="38" xfId="36" applyNumberFormat="1" applyFont="1" applyFill="1" applyBorder="1" applyAlignment="1" applyProtection="1">
      <alignment vertical="top" shrinkToFit="1"/>
      <protection locked="0"/>
    </xf>
    <xf numFmtId="4" fontId="14" fillId="0" borderId="38" xfId="36" applyNumberFormat="1" applyFont="1" applyBorder="1" applyAlignment="1">
      <alignment vertical="top" shrinkToFit="1"/>
      <protection/>
    </xf>
    <xf numFmtId="4" fontId="14" fillId="0" borderId="39" xfId="36" applyNumberFormat="1" applyFont="1" applyBorder="1" applyAlignment="1">
      <alignment vertical="top" shrinkToFit="1"/>
      <protection/>
    </xf>
    <xf numFmtId="49" fontId="1" fillId="0" borderId="0" xfId="36" applyNumberFormat="1" applyAlignment="1">
      <alignment horizontal="left" vertical="top" wrapText="1"/>
      <protection/>
    </xf>
    <xf numFmtId="0" fontId="2" fillId="33" borderId="22" xfId="36" applyFont="1" applyFill="1" applyBorder="1" applyAlignment="1">
      <alignment vertical="top"/>
      <protection/>
    </xf>
    <xf numFmtId="49" fontId="2" fillId="33" borderId="20" xfId="36" applyNumberFormat="1" applyFont="1" applyFill="1" applyBorder="1" applyAlignment="1">
      <alignment vertical="top"/>
      <protection/>
    </xf>
    <xf numFmtId="49" fontId="2" fillId="33" borderId="20" xfId="36" applyNumberFormat="1" applyFont="1" applyFill="1" applyBorder="1" applyAlignment="1">
      <alignment horizontal="left" vertical="top" wrapText="1"/>
      <protection/>
    </xf>
    <xf numFmtId="0" fontId="2" fillId="33" borderId="20" xfId="36" applyFont="1" applyFill="1" applyBorder="1" applyAlignment="1">
      <alignment horizontal="center" vertical="top"/>
      <protection/>
    </xf>
    <xf numFmtId="0" fontId="2" fillId="33" borderId="20" xfId="36" applyFont="1" applyFill="1" applyBorder="1" applyAlignment="1">
      <alignment vertical="top"/>
      <protection/>
    </xf>
    <xf numFmtId="4" fontId="2" fillId="33" borderId="40" xfId="36" applyNumberFormat="1" applyFont="1" applyFill="1" applyBorder="1" applyAlignment="1">
      <alignment vertical="top"/>
      <protection/>
    </xf>
    <xf numFmtId="49" fontId="1" fillId="0" borderId="0" xfId="36" applyNumberFormat="1" applyAlignment="1">
      <alignment horizontal="left" wrapText="1"/>
      <protection/>
    </xf>
    <xf numFmtId="0" fontId="14" fillId="0" borderId="0" xfId="36" applyFont="1" applyBorder="1" applyAlignment="1">
      <alignment vertical="top"/>
      <protection/>
    </xf>
    <xf numFmtId="49" fontId="14" fillId="0" borderId="0" xfId="36" applyNumberFormat="1" applyFont="1" applyBorder="1" applyAlignment="1">
      <alignment vertical="top"/>
      <protection/>
    </xf>
    <xf numFmtId="0" fontId="15" fillId="0" borderId="0" xfId="36" applyNumberFormat="1" applyFont="1" applyBorder="1" applyAlignment="1">
      <alignment horizontal="left" vertical="top" wrapText="1"/>
      <protection/>
    </xf>
    <xf numFmtId="0" fontId="15" fillId="0" borderId="0" xfId="36" applyNumberFormat="1" applyFont="1" applyBorder="1" applyAlignment="1">
      <alignment horizontal="center" vertical="top" wrapText="1" shrinkToFit="1"/>
      <protection/>
    </xf>
    <xf numFmtId="0" fontId="15" fillId="0" borderId="0" xfId="36" applyNumberFormat="1" applyFont="1" applyBorder="1" applyAlignment="1">
      <alignment vertical="top" wrapText="1" shrinkToFit="1"/>
      <protection/>
    </xf>
    <xf numFmtId="0" fontId="3" fillId="36" borderId="0" xfId="36" applyFont="1" applyFill="1" applyBorder="1" applyAlignment="1">
      <alignment horizontal="left" wrapText="1"/>
      <protection/>
    </xf>
    <xf numFmtId="49" fontId="3" fillId="0" borderId="22" xfId="36" applyNumberFormat="1" applyFont="1" applyBorder="1" applyAlignment="1">
      <alignment vertical="center" wrapText="1"/>
      <protection/>
    </xf>
    <xf numFmtId="0" fontId="1" fillId="0" borderId="0" xfId="36" applyNumberFormat="1" applyFont="1" applyBorder="1" applyAlignment="1">
      <alignment wrapText="1"/>
      <protection/>
    </xf>
    <xf numFmtId="3" fontId="1" fillId="0" borderId="20" xfId="36" applyNumberFormat="1" applyBorder="1" applyAlignment="1">
      <alignment vertical="center"/>
      <protection/>
    </xf>
    <xf numFmtId="3" fontId="1" fillId="33" borderId="31" xfId="36" applyNumberFormat="1" applyFont="1" applyFill="1" applyBorder="1" applyAlignment="1">
      <alignment vertical="center"/>
      <protection/>
    </xf>
    <xf numFmtId="3" fontId="2" fillId="0" borderId="20" xfId="36" applyNumberFormat="1" applyFont="1" applyBorder="1" applyAlignment="1">
      <alignment vertical="center"/>
      <protection/>
    </xf>
    <xf numFmtId="4" fontId="9" fillId="0" borderId="23" xfId="36" applyNumberFormat="1" applyFont="1" applyBorder="1" applyAlignment="1">
      <alignment horizontal="right" vertical="center"/>
      <protection/>
    </xf>
    <xf numFmtId="4" fontId="9" fillId="0" borderId="17" xfId="36" applyNumberFormat="1" applyFont="1" applyBorder="1" applyAlignment="1">
      <alignment horizontal="right" vertical="center"/>
      <protection/>
    </xf>
    <xf numFmtId="2" fontId="10" fillId="33" borderId="25" xfId="36" applyNumberFormat="1" applyFont="1" applyFill="1" applyBorder="1" applyAlignment="1">
      <alignment horizontal="right" vertical="center"/>
      <protection/>
    </xf>
    <xf numFmtId="4" fontId="10" fillId="33" borderId="25" xfId="36" applyNumberFormat="1" applyFont="1" applyFill="1" applyBorder="1" applyAlignment="1">
      <alignment horizontal="right" vertical="center"/>
      <protection/>
    </xf>
    <xf numFmtId="0" fontId="1" fillId="0" borderId="17" xfId="36" applyFont="1" applyBorder="1" applyAlignment="1">
      <alignment horizontal="center"/>
      <protection/>
    </xf>
    <xf numFmtId="4" fontId="9" fillId="0" borderId="31" xfId="36" applyNumberFormat="1" applyFont="1" applyBorder="1" applyAlignment="1">
      <alignment horizontal="right" vertical="center" indent="1"/>
      <protection/>
    </xf>
    <xf numFmtId="4" fontId="9" fillId="0" borderId="41" xfId="36" applyNumberFormat="1" applyFont="1" applyBorder="1" applyAlignment="1">
      <alignment horizontal="right" vertical="center" indent="1"/>
      <protection/>
    </xf>
    <xf numFmtId="4" fontId="9" fillId="0" borderId="22" xfId="36" applyNumberFormat="1" applyFont="1" applyBorder="1" applyAlignment="1">
      <alignment vertical="center"/>
      <protection/>
    </xf>
    <xf numFmtId="4" fontId="9" fillId="0" borderId="22" xfId="36" applyNumberFormat="1" applyFont="1" applyBorder="1" applyAlignment="1">
      <alignment horizontal="right" vertical="center"/>
      <protection/>
    </xf>
    <xf numFmtId="4" fontId="8" fillId="0" borderId="31" xfId="36" applyNumberFormat="1" applyFont="1" applyBorder="1" applyAlignment="1">
      <alignment horizontal="right" vertical="center" indent="1"/>
      <protection/>
    </xf>
    <xf numFmtId="4" fontId="8" fillId="0" borderId="41" xfId="36" applyNumberFormat="1" applyFont="1" applyBorder="1" applyAlignment="1">
      <alignment horizontal="right" vertical="center" indent="1"/>
      <protection/>
    </xf>
    <xf numFmtId="0" fontId="2" fillId="34" borderId="13" xfId="36" applyFont="1" applyFill="1" applyBorder="1" applyAlignment="1" applyProtection="1">
      <alignment horizontal="left" vertical="center"/>
      <protection locked="0"/>
    </xf>
    <xf numFmtId="1" fontId="1" fillId="0" borderId="13" xfId="36" applyNumberFormat="1" applyFont="1" applyBorder="1" applyAlignment="1">
      <alignment horizontal="right" indent="1"/>
      <protection/>
    </xf>
    <xf numFmtId="0" fontId="1" fillId="0" borderId="13" xfId="36" applyFont="1" applyBorder="1" applyAlignment="1">
      <alignment horizontal="right" indent="1"/>
      <protection/>
    </xf>
    <xf numFmtId="0" fontId="1" fillId="0" borderId="15" xfId="36" applyFont="1" applyBorder="1" applyAlignment="1">
      <alignment horizontal="right" indent="1"/>
      <protection/>
    </xf>
    <xf numFmtId="0" fontId="4" fillId="0" borderId="42" xfId="36" applyFont="1" applyBorder="1" applyAlignment="1">
      <alignment horizontal="center" vertical="center"/>
      <protection/>
    </xf>
    <xf numFmtId="49" fontId="6" fillId="33" borderId="18" xfId="36" applyNumberFormat="1" applyFont="1" applyFill="1" applyBorder="1" applyAlignment="1">
      <alignment horizontal="left" vertical="center" wrapText="1"/>
      <protection/>
    </xf>
    <xf numFmtId="0" fontId="2" fillId="33" borderId="14" xfId="36" applyFont="1" applyFill="1" applyBorder="1" applyAlignment="1">
      <alignment horizontal="left" vertical="center" wrapText="1"/>
      <protection/>
    </xf>
    <xf numFmtId="0" fontId="2" fillId="33" borderId="15" xfId="36" applyFont="1" applyFill="1" applyBorder="1" applyAlignment="1">
      <alignment horizontal="left" vertical="center" wrapText="1"/>
      <protection/>
    </xf>
    <xf numFmtId="0" fontId="2" fillId="34" borderId="17" xfId="36" applyFont="1" applyFill="1" applyBorder="1" applyAlignment="1" applyProtection="1">
      <alignment horizontal="left" vertical="center"/>
      <protection locked="0"/>
    </xf>
    <xf numFmtId="0" fontId="2" fillId="34" borderId="0" xfId="36" applyFont="1" applyFill="1" applyBorder="1" applyAlignment="1" applyProtection="1">
      <alignment horizontal="left" vertical="center"/>
      <protection locked="0"/>
    </xf>
    <xf numFmtId="0" fontId="6" fillId="0" borderId="0" xfId="36" applyFont="1" applyBorder="1" applyAlignment="1">
      <alignment horizontal="center" vertical="top"/>
      <protection/>
    </xf>
    <xf numFmtId="49" fontId="1" fillId="0" borderId="40" xfId="36" applyNumberFormat="1" applyBorder="1" applyAlignment="1">
      <alignment vertical="center" shrinkToFit="1"/>
      <protection/>
    </xf>
    <xf numFmtId="0" fontId="6" fillId="0" borderId="0" xfId="36" applyFont="1" applyBorder="1" applyAlignment="1">
      <alignment horizontal="center"/>
      <protection/>
    </xf>
    <xf numFmtId="49" fontId="1" fillId="0" borderId="40" xfId="36" applyNumberFormat="1" applyFont="1" applyBorder="1" applyAlignment="1">
      <alignment vertical="center"/>
      <protection/>
    </xf>
    <xf numFmtId="49" fontId="1" fillId="33" borderId="40" xfId="36" applyNumberFormat="1" applyFont="1" applyFill="1" applyBorder="1" applyAlignment="1">
      <alignment vertical="center"/>
      <protection/>
    </xf>
    <xf numFmtId="0" fontId="1" fillId="0" borderId="0" xfId="36" applyFont="1" applyBorder="1" applyAlignment="1">
      <alignment vertical="top"/>
      <protection/>
    </xf>
    <xf numFmtId="0" fontId="1" fillId="34" borderId="31" xfId="36" applyFill="1" applyBorder="1" applyAlignment="1" applyProtection="1">
      <alignment vertical="top" wrapText="1"/>
      <protection locked="0"/>
    </xf>
    <xf numFmtId="0" fontId="16" fillId="0" borderId="17" xfId="36" applyNumberFormat="1" applyFont="1" applyBorder="1" applyAlignment="1">
      <alignment horizontal="left" vertical="top"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BDBDB"/>
      <rgbColor rgb="00808080"/>
      <rgbColor rgb="009999FF"/>
      <rgbColor rgb="00993366"/>
      <rgbColor rgb="00FFFFCC"/>
      <rgbColor rgb="00CCFFFF"/>
      <rgbColor rgb="00660066"/>
      <rgbColor rgb="00FF9966"/>
      <rgbColor rgb="000066CC"/>
      <rgbColor rgb="00D6E1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2"/>
  <sheetViews>
    <sheetView zoomScalePageLayoutView="0" workbookViewId="0" topLeftCell="A1">
      <selection activeCell="A2" sqref="A2:G2"/>
    </sheetView>
  </sheetViews>
  <sheetFormatPr defaultColWidth="8.7109375" defaultRowHeight="12.75"/>
  <cols>
    <col min="1" max="16384" width="8.7109375" style="1" customWidth="1"/>
  </cols>
  <sheetData>
    <row r="1" ht="12.75">
      <c r="A1" s="2" t="s">
        <v>0</v>
      </c>
    </row>
    <row r="2" spans="1:7" ht="57.75" customHeight="1">
      <c r="A2" s="191" t="s">
        <v>1</v>
      </c>
      <c r="B2" s="191"/>
      <c r="C2" s="191"/>
      <c r="D2" s="191"/>
      <c r="E2" s="191"/>
      <c r="F2" s="191"/>
      <c r="G2" s="191"/>
    </row>
  </sheetData>
  <sheetProtection selectLockedCells="1" selectUnlockedCells="1"/>
  <mergeCells count="1">
    <mergeCell ref="A2:G2"/>
  </mergeCells>
  <printOptions/>
  <pageMargins left="0.7" right="0.7"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49"/>
  </sheetPr>
  <dimension ref="A1:AZ162"/>
  <sheetViews>
    <sheetView zoomScaleSheetLayoutView="75" zoomScalePageLayoutView="0" workbookViewId="0" topLeftCell="B1">
      <selection activeCell="G23" sqref="G23:I23"/>
    </sheetView>
  </sheetViews>
  <sheetFormatPr defaultColWidth="9.00390625" defaultRowHeight="12.75"/>
  <cols>
    <col min="1" max="1" width="0" style="1" hidden="1" customWidth="1"/>
    <col min="2" max="2" width="9.140625" style="1" customWidth="1"/>
    <col min="3" max="3" width="7.421875" style="1" customWidth="1"/>
    <col min="4" max="4" width="13.421875" style="1" customWidth="1"/>
    <col min="5" max="5" width="12.140625" style="1" customWidth="1"/>
    <col min="6" max="6" width="11.421875" style="1" customWidth="1"/>
    <col min="7" max="7" width="12.7109375" style="3" customWidth="1"/>
    <col min="8" max="8" width="12.7109375" style="1" customWidth="1"/>
    <col min="9" max="9" width="12.7109375" style="3" customWidth="1"/>
    <col min="10" max="10" width="6.7109375" style="3" customWidth="1"/>
    <col min="11" max="11" width="4.28125" style="1" customWidth="1"/>
    <col min="12" max="15" width="10.7109375" style="1" customWidth="1"/>
    <col min="16" max="51" width="9.00390625" style="1" customWidth="1"/>
    <col min="52" max="52" width="93.28125" style="1" customWidth="1"/>
    <col min="53" max="16384" width="9.00390625" style="1" customWidth="1"/>
  </cols>
  <sheetData>
    <row r="1" spans="1:10" ht="33.75" customHeight="1">
      <c r="A1" s="4" t="s">
        <v>2</v>
      </c>
      <c r="B1" s="212" t="s">
        <v>3</v>
      </c>
      <c r="C1" s="212"/>
      <c r="D1" s="212"/>
      <c r="E1" s="212"/>
      <c r="F1" s="212"/>
      <c r="G1" s="212"/>
      <c r="H1" s="212"/>
      <c r="I1" s="212"/>
      <c r="J1" s="212"/>
    </row>
    <row r="2" spans="1:15" ht="36" customHeight="1">
      <c r="A2" s="5"/>
      <c r="B2" s="6" t="s">
        <v>4</v>
      </c>
      <c r="C2" s="7"/>
      <c r="D2" s="8" t="s">
        <v>5</v>
      </c>
      <c r="E2" s="213" t="s">
        <v>6</v>
      </c>
      <c r="F2" s="213"/>
      <c r="G2" s="213"/>
      <c r="H2" s="213"/>
      <c r="I2" s="213"/>
      <c r="J2" s="213"/>
      <c r="O2" s="9"/>
    </row>
    <row r="3" spans="1:10" ht="27" customHeight="1" hidden="1">
      <c r="A3" s="5"/>
      <c r="B3" s="10"/>
      <c r="C3" s="7"/>
      <c r="D3" s="11"/>
      <c r="E3" s="214"/>
      <c r="F3" s="214"/>
      <c r="G3" s="214"/>
      <c r="H3" s="214"/>
      <c r="I3" s="214"/>
      <c r="J3" s="214"/>
    </row>
    <row r="4" spans="1:10" ht="23.25" customHeight="1">
      <c r="A4" s="5"/>
      <c r="B4" s="12"/>
      <c r="C4" s="13"/>
      <c r="D4" s="14"/>
      <c r="E4" s="215"/>
      <c r="F4" s="215"/>
      <c r="G4" s="215"/>
      <c r="H4" s="215"/>
      <c r="I4" s="215"/>
      <c r="J4" s="215"/>
    </row>
    <row r="5" spans="1:10" ht="24" customHeight="1">
      <c r="A5" s="5"/>
      <c r="B5" s="15" t="s">
        <v>7</v>
      </c>
      <c r="C5" s="16"/>
      <c r="D5" s="17" t="s">
        <v>8</v>
      </c>
      <c r="E5" s="18"/>
      <c r="F5" s="18"/>
      <c r="G5" s="18"/>
      <c r="H5" s="19" t="s">
        <v>9</v>
      </c>
      <c r="I5" s="17" t="s">
        <v>10</v>
      </c>
      <c r="J5" s="20"/>
    </row>
    <row r="6" spans="1:10" ht="15.75" customHeight="1">
      <c r="A6" s="5"/>
      <c r="B6" s="21"/>
      <c r="C6" s="18"/>
      <c r="D6" s="17" t="s">
        <v>11</v>
      </c>
      <c r="E6" s="18"/>
      <c r="F6" s="18"/>
      <c r="G6" s="18"/>
      <c r="H6" s="19" t="s">
        <v>12</v>
      </c>
      <c r="I6" s="17" t="s">
        <v>13</v>
      </c>
      <c r="J6" s="20"/>
    </row>
    <row r="7" spans="1:10" ht="15.75" customHeight="1">
      <c r="A7" s="5"/>
      <c r="B7" s="22"/>
      <c r="C7" s="23" t="s">
        <v>14</v>
      </c>
      <c r="D7" s="24" t="s">
        <v>15</v>
      </c>
      <c r="E7" s="25"/>
      <c r="F7" s="25"/>
      <c r="G7" s="25"/>
      <c r="H7" s="26"/>
      <c r="I7" s="25"/>
      <c r="J7" s="27"/>
    </row>
    <row r="8" spans="1:10" ht="24" customHeight="1" hidden="1">
      <c r="A8" s="5"/>
      <c r="B8" s="15" t="s">
        <v>16</v>
      </c>
      <c r="C8" s="16"/>
      <c r="D8" s="28" t="s">
        <v>17</v>
      </c>
      <c r="E8" s="16"/>
      <c r="F8" s="16"/>
      <c r="G8" s="29"/>
      <c r="H8" s="19" t="s">
        <v>9</v>
      </c>
      <c r="I8" s="17" t="s">
        <v>18</v>
      </c>
      <c r="J8" s="20"/>
    </row>
    <row r="9" spans="1:10" ht="15.75" customHeight="1" hidden="1">
      <c r="A9" s="5"/>
      <c r="B9" s="5"/>
      <c r="C9" s="16"/>
      <c r="D9" s="28" t="s">
        <v>19</v>
      </c>
      <c r="E9" s="16"/>
      <c r="F9" s="16"/>
      <c r="G9" s="29"/>
      <c r="H9" s="19" t="s">
        <v>12</v>
      </c>
      <c r="I9" s="17" t="s">
        <v>20</v>
      </c>
      <c r="J9" s="20"/>
    </row>
    <row r="10" spans="1:10" ht="15.75" customHeight="1" hidden="1">
      <c r="A10" s="5"/>
      <c r="B10" s="30"/>
      <c r="C10" s="23" t="s">
        <v>14</v>
      </c>
      <c r="D10" s="31" t="s">
        <v>15</v>
      </c>
      <c r="E10" s="32"/>
      <c r="F10" s="32"/>
      <c r="G10" s="33"/>
      <c r="H10" s="33"/>
      <c r="I10" s="34"/>
      <c r="J10" s="27"/>
    </row>
    <row r="11" spans="1:10" ht="24" customHeight="1">
      <c r="A11" s="5"/>
      <c r="B11" s="15" t="s">
        <v>21</v>
      </c>
      <c r="C11" s="16"/>
      <c r="D11" s="216"/>
      <c r="E11" s="216"/>
      <c r="F11" s="216"/>
      <c r="G11" s="216"/>
      <c r="H11" s="19" t="s">
        <v>9</v>
      </c>
      <c r="I11" s="35"/>
      <c r="J11" s="20"/>
    </row>
    <row r="12" spans="1:10" ht="15.75" customHeight="1">
      <c r="A12" s="5"/>
      <c r="B12" s="21"/>
      <c r="C12" s="18"/>
      <c r="D12" s="217"/>
      <c r="E12" s="217"/>
      <c r="F12" s="217"/>
      <c r="G12" s="217"/>
      <c r="H12" s="19" t="s">
        <v>12</v>
      </c>
      <c r="I12" s="35"/>
      <c r="J12" s="20"/>
    </row>
    <row r="13" spans="1:10" ht="15.75" customHeight="1">
      <c r="A13" s="5"/>
      <c r="B13" s="22"/>
      <c r="C13" s="36"/>
      <c r="D13" s="208"/>
      <c r="E13" s="208"/>
      <c r="F13" s="208"/>
      <c r="G13" s="208"/>
      <c r="H13" s="37"/>
      <c r="I13" s="25"/>
      <c r="J13" s="27"/>
    </row>
    <row r="14" spans="1:10" ht="24" customHeight="1" hidden="1">
      <c r="A14" s="5"/>
      <c r="B14" s="38" t="s">
        <v>22</v>
      </c>
      <c r="C14" s="39"/>
      <c r="D14" s="40" t="s">
        <v>23</v>
      </c>
      <c r="E14" s="41"/>
      <c r="F14" s="41"/>
      <c r="G14" s="41"/>
      <c r="H14" s="42"/>
      <c r="I14" s="41"/>
      <c r="J14" s="43"/>
    </row>
    <row r="15" spans="1:10" ht="32.25" customHeight="1">
      <c r="A15" s="5"/>
      <c r="B15" s="30" t="s">
        <v>24</v>
      </c>
      <c r="C15" s="44"/>
      <c r="D15" s="33"/>
      <c r="E15" s="209"/>
      <c r="F15" s="209"/>
      <c r="G15" s="210"/>
      <c r="H15" s="210"/>
      <c r="I15" s="211" t="s">
        <v>25</v>
      </c>
      <c r="J15" s="211"/>
    </row>
    <row r="16" spans="1:10" ht="23.25" customHeight="1">
      <c r="A16" s="45" t="s">
        <v>26</v>
      </c>
      <c r="B16" s="46" t="s">
        <v>26</v>
      </c>
      <c r="C16" s="47"/>
      <c r="D16" s="48"/>
      <c r="E16" s="206"/>
      <c r="F16" s="206"/>
      <c r="G16" s="206"/>
      <c r="H16" s="206"/>
      <c r="I16" s="207">
        <f>SUMIF(F125:F158,A16,I125:I158)+SUMIF(F125:F158,"PSU",I125:I158)</f>
        <v>0</v>
      </c>
      <c r="J16" s="207"/>
    </row>
    <row r="17" spans="1:10" ht="23.25" customHeight="1">
      <c r="A17" s="45" t="s">
        <v>27</v>
      </c>
      <c r="B17" s="46" t="s">
        <v>27</v>
      </c>
      <c r="C17" s="47"/>
      <c r="D17" s="48"/>
      <c r="E17" s="206"/>
      <c r="F17" s="206"/>
      <c r="G17" s="206"/>
      <c r="H17" s="206"/>
      <c r="I17" s="207">
        <f>SUMIF(F125:F158,A17,I125:I158)</f>
        <v>0</v>
      </c>
      <c r="J17" s="207"/>
    </row>
    <row r="18" spans="1:10" ht="23.25" customHeight="1">
      <c r="A18" s="45" t="s">
        <v>28</v>
      </c>
      <c r="B18" s="46" t="s">
        <v>28</v>
      </c>
      <c r="C18" s="47"/>
      <c r="D18" s="48"/>
      <c r="E18" s="206"/>
      <c r="F18" s="206"/>
      <c r="G18" s="206"/>
      <c r="H18" s="206"/>
      <c r="I18" s="207">
        <f>SUMIF(F125:F158,A18,I125:I158)</f>
        <v>0</v>
      </c>
      <c r="J18" s="207"/>
    </row>
    <row r="19" spans="1:10" ht="23.25" customHeight="1">
      <c r="A19" s="45" t="s">
        <v>29</v>
      </c>
      <c r="B19" s="46" t="s">
        <v>30</v>
      </c>
      <c r="C19" s="47"/>
      <c r="D19" s="48"/>
      <c r="E19" s="206"/>
      <c r="F19" s="206"/>
      <c r="G19" s="206"/>
      <c r="H19" s="206"/>
      <c r="I19" s="207">
        <f>SUMIF(F125:F158,A19,I125:I158)</f>
        <v>0</v>
      </c>
      <c r="J19" s="207"/>
    </row>
    <row r="20" spans="1:10" ht="23.25" customHeight="1">
      <c r="A20" s="45" t="s">
        <v>31</v>
      </c>
      <c r="B20" s="46" t="s">
        <v>32</v>
      </c>
      <c r="C20" s="47"/>
      <c r="D20" s="48"/>
      <c r="E20" s="206"/>
      <c r="F20" s="206"/>
      <c r="G20" s="206"/>
      <c r="H20" s="206"/>
      <c r="I20" s="207">
        <f>SUMIF(F125:F158,A20,I125:I158)</f>
        <v>0</v>
      </c>
      <c r="J20" s="207"/>
    </row>
    <row r="21" spans="1:10" ht="23.25" customHeight="1">
      <c r="A21" s="5"/>
      <c r="B21" s="49" t="s">
        <v>25</v>
      </c>
      <c r="C21" s="50"/>
      <c r="D21" s="51"/>
      <c r="E21" s="202"/>
      <c r="F21" s="202"/>
      <c r="G21" s="202"/>
      <c r="H21" s="202"/>
      <c r="I21" s="203">
        <f>SUM(I16:J20)</f>
        <v>0</v>
      </c>
      <c r="J21" s="203"/>
    </row>
    <row r="22" spans="1:10" ht="33" customHeight="1">
      <c r="A22" s="5"/>
      <c r="B22" s="52" t="s">
        <v>33</v>
      </c>
      <c r="C22" s="47"/>
      <c r="D22" s="48"/>
      <c r="E22" s="53"/>
      <c r="F22" s="54"/>
      <c r="G22" s="55"/>
      <c r="H22" s="55"/>
      <c r="I22" s="55"/>
      <c r="J22" s="56"/>
    </row>
    <row r="23" spans="1:10" ht="23.25" customHeight="1">
      <c r="A23" s="5">
        <f>ZakladDPHSni*SazbaDPH1/100</f>
        <v>0</v>
      </c>
      <c r="B23" s="46" t="s">
        <v>34</v>
      </c>
      <c r="C23" s="47"/>
      <c r="D23" s="48"/>
      <c r="E23" s="57">
        <v>15</v>
      </c>
      <c r="F23" s="54" t="s">
        <v>35</v>
      </c>
      <c r="G23" s="204">
        <f>ZakladDPHSniVypocet</f>
        <v>0</v>
      </c>
      <c r="H23" s="204"/>
      <c r="I23" s="204"/>
      <c r="J23" s="56" t="str">
        <f aca="true" t="shared" si="0" ref="J23:J28">Mena</f>
        <v>CZK</v>
      </c>
    </row>
    <row r="24" spans="1:10" ht="23.25" customHeight="1">
      <c r="A24" s="5">
        <f>(A23-INT(A23))*100</f>
        <v>0</v>
      </c>
      <c r="B24" s="46" t="s">
        <v>36</v>
      </c>
      <c r="C24" s="47"/>
      <c r="D24" s="48"/>
      <c r="E24" s="57">
        <f>SazbaDPH1</f>
        <v>15</v>
      </c>
      <c r="F24" s="54" t="s">
        <v>35</v>
      </c>
      <c r="G24" s="205">
        <f>IF(A24&gt;50,ROUNDUP(A23,0),ROUNDDOWN(A23,0))</f>
        <v>0</v>
      </c>
      <c r="H24" s="205"/>
      <c r="I24" s="205"/>
      <c r="J24" s="56" t="str">
        <f t="shared" si="0"/>
        <v>CZK</v>
      </c>
    </row>
    <row r="25" spans="1:10" ht="23.25" customHeight="1">
      <c r="A25" s="5">
        <f>ZakladDPHZakl*SazbaDPH2/100</f>
        <v>0</v>
      </c>
      <c r="B25" s="46" t="s">
        <v>37</v>
      </c>
      <c r="C25" s="47"/>
      <c r="D25" s="48"/>
      <c r="E25" s="57">
        <v>21</v>
      </c>
      <c r="F25" s="54" t="s">
        <v>35</v>
      </c>
      <c r="G25" s="204">
        <f>ZakladDPHZaklVypocet</f>
        <v>0</v>
      </c>
      <c r="H25" s="204"/>
      <c r="I25" s="204"/>
      <c r="J25" s="56" t="str">
        <f t="shared" si="0"/>
        <v>CZK</v>
      </c>
    </row>
    <row r="26" spans="1:10" ht="23.25" customHeight="1">
      <c r="A26" s="5">
        <f>(A25-INT(A25))*100</f>
        <v>0</v>
      </c>
      <c r="B26" s="58" t="s">
        <v>38</v>
      </c>
      <c r="C26" s="59"/>
      <c r="D26" s="60"/>
      <c r="E26" s="61">
        <f>SazbaDPH2</f>
        <v>21</v>
      </c>
      <c r="F26" s="62" t="s">
        <v>35</v>
      </c>
      <c r="G26" s="197">
        <f>IF(A26&gt;50,ROUNDUP(A25,0),ROUNDDOWN(A25,0))</f>
        <v>0</v>
      </c>
      <c r="H26" s="197"/>
      <c r="I26" s="197"/>
      <c r="J26" s="63" t="str">
        <f t="shared" si="0"/>
        <v>CZK</v>
      </c>
    </row>
    <row r="27" spans="1:10" ht="23.25" customHeight="1">
      <c r="A27" s="5">
        <f>ZakladDPHSni+DPHSni+ZakladDPHZakl+DPHZakl</f>
        <v>0</v>
      </c>
      <c r="B27" s="15" t="s">
        <v>39</v>
      </c>
      <c r="C27" s="64"/>
      <c r="D27" s="65"/>
      <c r="E27" s="64"/>
      <c r="F27" s="66"/>
      <c r="G27" s="198">
        <f>CenaCelkem-(ZakladDPHSni+DPHSni+ZakladDPHZakl+DPHZakl)</f>
        <v>0</v>
      </c>
      <c r="H27" s="198"/>
      <c r="I27" s="198"/>
      <c r="J27" s="67" t="str">
        <f t="shared" si="0"/>
        <v>CZK</v>
      </c>
    </row>
    <row r="28" spans="1:10" ht="27.75" customHeight="1" hidden="1">
      <c r="A28" s="5"/>
      <c r="B28" s="68" t="s">
        <v>40</v>
      </c>
      <c r="C28" s="69"/>
      <c r="D28" s="69"/>
      <c r="E28" s="70"/>
      <c r="F28" s="71"/>
      <c r="G28" s="199">
        <f>ZakladDPHSniVypocet+ZakladDPHZaklVypocet</f>
        <v>0</v>
      </c>
      <c r="H28" s="199"/>
      <c r="I28" s="199"/>
      <c r="J28" s="72" t="str">
        <f t="shared" si="0"/>
        <v>CZK</v>
      </c>
    </row>
    <row r="29" spans="1:10" ht="27.75" customHeight="1">
      <c r="A29" s="5">
        <f>(A27-INT(A27))*100</f>
        <v>0</v>
      </c>
      <c r="B29" s="68" t="s">
        <v>41</v>
      </c>
      <c r="C29" s="73"/>
      <c r="D29" s="73"/>
      <c r="E29" s="73"/>
      <c r="F29" s="73"/>
      <c r="G29" s="200">
        <f>IF(A29&gt;50,ROUNDUP(A27,0),ROUNDDOWN(A27,0))</f>
        <v>0</v>
      </c>
      <c r="H29" s="200"/>
      <c r="I29" s="200"/>
      <c r="J29" s="74" t="s">
        <v>42</v>
      </c>
    </row>
    <row r="30" spans="1:10" ht="12.75" customHeight="1">
      <c r="A30" s="5"/>
      <c r="B30" s="5"/>
      <c r="C30" s="16"/>
      <c r="D30" s="16"/>
      <c r="E30" s="16"/>
      <c r="F30" s="16"/>
      <c r="G30" s="29"/>
      <c r="H30" s="16"/>
      <c r="I30" s="29"/>
      <c r="J30" s="75"/>
    </row>
    <row r="31" spans="1:10" ht="30" customHeight="1">
      <c r="A31" s="5"/>
      <c r="B31" s="5"/>
      <c r="C31" s="16"/>
      <c r="D31" s="16"/>
      <c r="E31" s="16"/>
      <c r="F31" s="16"/>
      <c r="G31" s="29"/>
      <c r="H31" s="16"/>
      <c r="I31" s="29"/>
      <c r="J31" s="75"/>
    </row>
    <row r="32" spans="1:10" ht="18.75" customHeight="1">
      <c r="A32" s="5"/>
      <c r="B32" s="76"/>
      <c r="C32" s="77" t="s">
        <v>43</v>
      </c>
      <c r="D32" s="78"/>
      <c r="E32" s="78"/>
      <c r="F32" s="77" t="s">
        <v>44</v>
      </c>
      <c r="G32" s="78"/>
      <c r="H32" s="79">
        <f ca="1">TODAY()</f>
        <v>42864</v>
      </c>
      <c r="I32" s="78"/>
      <c r="J32" s="75"/>
    </row>
    <row r="33" spans="1:10" ht="47.25" customHeight="1">
      <c r="A33" s="5"/>
      <c r="B33" s="5"/>
      <c r="C33" s="16"/>
      <c r="D33" s="16"/>
      <c r="E33" s="16"/>
      <c r="F33" s="16"/>
      <c r="G33" s="29"/>
      <c r="H33" s="16"/>
      <c r="I33" s="29"/>
      <c r="J33" s="75"/>
    </row>
    <row r="34" spans="1:10" s="2" customFormat="1" ht="18.75" customHeight="1">
      <c r="A34" s="80"/>
      <c r="B34" s="80"/>
      <c r="C34" s="81"/>
      <c r="D34" s="82"/>
      <c r="E34" s="82"/>
      <c r="F34" s="81"/>
      <c r="G34" s="83"/>
      <c r="H34" s="82"/>
      <c r="I34" s="83"/>
      <c r="J34" s="84"/>
    </row>
    <row r="35" spans="1:10" ht="12.75" customHeight="1">
      <c r="A35" s="5"/>
      <c r="B35" s="5"/>
      <c r="C35" s="16"/>
      <c r="D35" s="201" t="s">
        <v>45</v>
      </c>
      <c r="E35" s="201"/>
      <c r="F35" s="16"/>
      <c r="G35" s="29"/>
      <c r="H35" s="85" t="s">
        <v>46</v>
      </c>
      <c r="I35" s="29"/>
      <c r="J35" s="75"/>
    </row>
    <row r="36" spans="1:10" ht="13.5" customHeight="1">
      <c r="A36" s="86"/>
      <c r="B36" s="86"/>
      <c r="C36" s="87"/>
      <c r="D36" s="87"/>
      <c r="E36" s="87"/>
      <c r="F36" s="87"/>
      <c r="G36" s="88"/>
      <c r="H36" s="87"/>
      <c r="I36" s="88"/>
      <c r="J36" s="89"/>
    </row>
    <row r="37" spans="2:10" ht="27" customHeight="1">
      <c r="B37" s="90" t="s">
        <v>47</v>
      </c>
      <c r="C37" s="91"/>
      <c r="D37" s="91"/>
      <c r="E37" s="91"/>
      <c r="F37" s="92"/>
      <c r="G37" s="92"/>
      <c r="H37" s="92"/>
      <c r="I37" s="92"/>
      <c r="J37" s="91"/>
    </row>
    <row r="38" spans="1:10" ht="25.5" customHeight="1">
      <c r="A38" s="93" t="s">
        <v>48</v>
      </c>
      <c r="B38" s="94" t="s">
        <v>49</v>
      </c>
      <c r="C38" s="95" t="s">
        <v>50</v>
      </c>
      <c r="D38" s="96"/>
      <c r="E38" s="96"/>
      <c r="F38" s="97" t="str">
        <f>B23</f>
        <v>Základ pro sníženou DPH</v>
      </c>
      <c r="G38" s="97" t="str">
        <f>B25</f>
        <v>Základ pro základní DPH</v>
      </c>
      <c r="H38" s="98" t="s">
        <v>51</v>
      </c>
      <c r="I38" s="98" t="s">
        <v>52</v>
      </c>
      <c r="J38" s="99" t="s">
        <v>35</v>
      </c>
    </row>
    <row r="39" spans="1:10" ht="25.5" customHeight="1" hidden="1">
      <c r="A39" s="93">
        <v>1</v>
      </c>
      <c r="B39" s="100" t="s">
        <v>53</v>
      </c>
      <c r="C39" s="194"/>
      <c r="D39" s="194"/>
      <c r="E39" s="194"/>
      <c r="F39" s="101">
        <f>'SO-00 1 Naklady'!AE15+'SO-01 1 Pol'!AE206+'SO-01 2 Pol'!AE59+'SO-01 3 Pol'!AE41+'SO-01 4 Pol'!AE38</f>
        <v>0</v>
      </c>
      <c r="G39" s="102">
        <f>'SO-00 1 Naklady'!AF15+'SO-01 1 Pol'!AF206+'SO-01 2 Pol'!AF59+'SO-01 3 Pol'!AF41+'SO-01 4 Pol'!AF38</f>
        <v>0</v>
      </c>
      <c r="H39" s="103">
        <f aca="true" t="shared" si="1" ref="H39:H46">(F39*SazbaDPH1/100)+(G39*SazbaDPH2/100)</f>
        <v>0</v>
      </c>
      <c r="I39" s="103">
        <f aca="true" t="shared" si="2" ref="I39:I46">F39+G39+H39</f>
        <v>0</v>
      </c>
      <c r="J39" s="104">
        <f aca="true" t="shared" si="3" ref="J39:J46">IF(CenaCelkemVypocet=0,"",I39/CenaCelkemVypocet*100)</f>
      </c>
    </row>
    <row r="40" spans="1:10" ht="25.5" customHeight="1">
      <c r="A40" s="93">
        <v>2</v>
      </c>
      <c r="B40" s="105" t="s">
        <v>54</v>
      </c>
      <c r="C40" s="196" t="s">
        <v>55</v>
      </c>
      <c r="D40" s="196"/>
      <c r="E40" s="196"/>
      <c r="F40" s="106">
        <f>'SO-00 1 Naklady'!AE15</f>
        <v>0</v>
      </c>
      <c r="G40" s="107">
        <f>'SO-00 1 Naklady'!AF15</f>
        <v>0</v>
      </c>
      <c r="H40" s="107">
        <f t="shared" si="1"/>
        <v>0</v>
      </c>
      <c r="I40" s="107">
        <f t="shared" si="2"/>
        <v>0</v>
      </c>
      <c r="J40" s="108">
        <f t="shared" si="3"/>
      </c>
    </row>
    <row r="41" spans="1:10" ht="25.5" customHeight="1">
      <c r="A41" s="93">
        <v>3</v>
      </c>
      <c r="B41" s="109" t="s">
        <v>56</v>
      </c>
      <c r="C41" s="194" t="s">
        <v>57</v>
      </c>
      <c r="D41" s="194"/>
      <c r="E41" s="194"/>
      <c r="F41" s="110">
        <f>'SO-00 1 Naklady'!AE15</f>
        <v>0</v>
      </c>
      <c r="G41" s="103">
        <f>'SO-00 1 Naklady'!AF15</f>
        <v>0</v>
      </c>
      <c r="H41" s="103">
        <f t="shared" si="1"/>
        <v>0</v>
      </c>
      <c r="I41" s="103">
        <f t="shared" si="2"/>
        <v>0</v>
      </c>
      <c r="J41" s="104">
        <f t="shared" si="3"/>
      </c>
    </row>
    <row r="42" spans="1:10" ht="25.5" customHeight="1">
      <c r="A42" s="93">
        <v>2</v>
      </c>
      <c r="B42" s="105" t="s">
        <v>58</v>
      </c>
      <c r="C42" s="196" t="s">
        <v>59</v>
      </c>
      <c r="D42" s="196"/>
      <c r="E42" s="196"/>
      <c r="F42" s="106">
        <f>'SO-01 1 Pol'!AE206+'SO-01 2 Pol'!AE59+'SO-01 3 Pol'!AE41+'SO-01 4 Pol'!AE38</f>
        <v>0</v>
      </c>
      <c r="G42" s="107">
        <f>'SO-01 1 Pol'!AF206+'SO-01 2 Pol'!AF59+'SO-01 3 Pol'!AF41+'SO-01 4 Pol'!AF38</f>
        <v>0</v>
      </c>
      <c r="H42" s="107">
        <f t="shared" si="1"/>
        <v>0</v>
      </c>
      <c r="I42" s="107">
        <f t="shared" si="2"/>
        <v>0</v>
      </c>
      <c r="J42" s="108">
        <f t="shared" si="3"/>
      </c>
    </row>
    <row r="43" spans="1:10" ht="25.5" customHeight="1">
      <c r="A43" s="93">
        <v>3</v>
      </c>
      <c r="B43" s="109" t="s">
        <v>56</v>
      </c>
      <c r="C43" s="194" t="s">
        <v>60</v>
      </c>
      <c r="D43" s="194"/>
      <c r="E43" s="194"/>
      <c r="F43" s="110">
        <f>'SO-01 1 Pol'!AE206</f>
        <v>0</v>
      </c>
      <c r="G43" s="103">
        <f>'SO-01 1 Pol'!AF206</f>
        <v>0</v>
      </c>
      <c r="H43" s="103">
        <f t="shared" si="1"/>
        <v>0</v>
      </c>
      <c r="I43" s="103">
        <f t="shared" si="2"/>
        <v>0</v>
      </c>
      <c r="J43" s="104">
        <f t="shared" si="3"/>
      </c>
    </row>
    <row r="44" spans="1:10" ht="25.5" customHeight="1">
      <c r="A44" s="93">
        <v>3</v>
      </c>
      <c r="B44" s="109" t="s">
        <v>61</v>
      </c>
      <c r="C44" s="194" t="s">
        <v>62</v>
      </c>
      <c r="D44" s="194"/>
      <c r="E44" s="194"/>
      <c r="F44" s="110">
        <f>'SO-01 2 Pol'!AE59</f>
        <v>0</v>
      </c>
      <c r="G44" s="103">
        <f>'SO-01 2 Pol'!AF59</f>
        <v>0</v>
      </c>
      <c r="H44" s="103">
        <f t="shared" si="1"/>
        <v>0</v>
      </c>
      <c r="I44" s="103">
        <f t="shared" si="2"/>
        <v>0</v>
      </c>
      <c r="J44" s="104">
        <f t="shared" si="3"/>
      </c>
    </row>
    <row r="45" spans="1:10" ht="25.5" customHeight="1">
      <c r="A45" s="93">
        <v>3</v>
      </c>
      <c r="B45" s="109" t="s">
        <v>63</v>
      </c>
      <c r="C45" s="194" t="s">
        <v>64</v>
      </c>
      <c r="D45" s="194"/>
      <c r="E45" s="194"/>
      <c r="F45" s="110">
        <f>'SO-01 3 Pol'!AE41</f>
        <v>0</v>
      </c>
      <c r="G45" s="103">
        <f>'SO-01 3 Pol'!AF41</f>
        <v>0</v>
      </c>
      <c r="H45" s="103">
        <f t="shared" si="1"/>
        <v>0</v>
      </c>
      <c r="I45" s="103">
        <f t="shared" si="2"/>
        <v>0</v>
      </c>
      <c r="J45" s="104">
        <f t="shared" si="3"/>
      </c>
    </row>
    <row r="46" spans="1:10" ht="25.5" customHeight="1">
      <c r="A46" s="93">
        <v>3</v>
      </c>
      <c r="B46" s="109" t="s">
        <v>65</v>
      </c>
      <c r="C46" s="194" t="s">
        <v>66</v>
      </c>
      <c r="D46" s="194"/>
      <c r="E46" s="194"/>
      <c r="F46" s="110">
        <f>'SO-01 4 Pol'!AE38</f>
        <v>0</v>
      </c>
      <c r="G46" s="103">
        <f>'SO-01 4 Pol'!AF38</f>
        <v>0</v>
      </c>
      <c r="H46" s="103">
        <f t="shared" si="1"/>
        <v>0</v>
      </c>
      <c r="I46" s="103">
        <f t="shared" si="2"/>
        <v>0</v>
      </c>
      <c r="J46" s="104">
        <f t="shared" si="3"/>
      </c>
    </row>
    <row r="47" spans="1:10" ht="25.5" customHeight="1">
      <c r="A47" s="93"/>
      <c r="B47" s="195" t="s">
        <v>67</v>
      </c>
      <c r="C47" s="195"/>
      <c r="D47" s="195"/>
      <c r="E47" s="195"/>
      <c r="F47" s="111">
        <f>SUMIF(A39:A46,"=1",F39:F46)</f>
        <v>0</v>
      </c>
      <c r="G47" s="112">
        <f>SUMIF(A39:A46,"=1",G39:G46)</f>
        <v>0</v>
      </c>
      <c r="H47" s="112">
        <f>SUMIF(A39:A46,"=1",H39:H46)</f>
        <v>0</v>
      </c>
      <c r="I47" s="112">
        <f>SUMIF(A39:A46,"=1",I39:I46)</f>
        <v>0</v>
      </c>
      <c r="J47" s="113">
        <f>SUMIF(A39:A46,"=1",J39:J46)</f>
        <v>0</v>
      </c>
    </row>
    <row r="49" spans="2:52" ht="12.75" customHeight="1">
      <c r="B49" s="193" t="s">
        <v>68</v>
      </c>
      <c r="C49" s="193"/>
      <c r="D49" s="193"/>
      <c r="E49" s="193"/>
      <c r="F49" s="193"/>
      <c r="G49" s="193"/>
      <c r="H49" s="193"/>
      <c r="I49" s="193"/>
      <c r="J49" s="193"/>
      <c r="AZ49" s="114" t="str">
        <f>B49</f>
        <v>1. PODMÍNKY PRO ZPRACOVÁNÍ NABÍDKOVÉ CENY</v>
      </c>
    </row>
    <row r="51" spans="2:52" ht="12.75" customHeight="1">
      <c r="B51" s="193" t="s">
        <v>69</v>
      </c>
      <c r="C51" s="193"/>
      <c r="D51" s="193"/>
      <c r="E51" s="193"/>
      <c r="F51" s="193"/>
      <c r="G51" s="193"/>
      <c r="H51" s="193"/>
      <c r="I51" s="193"/>
      <c r="J51" s="193"/>
      <c r="AZ51" s="114" t="str">
        <f>B51</f>
        <v>        Preambule</v>
      </c>
    </row>
    <row r="53" spans="2:52" ht="51" customHeight="1">
      <c r="B53" s="193" t="s">
        <v>70</v>
      </c>
      <c r="C53" s="193"/>
      <c r="D53" s="193"/>
      <c r="E53" s="193"/>
      <c r="F53" s="193"/>
      <c r="G53" s="193"/>
      <c r="H53" s="193"/>
      <c r="I53" s="193"/>
      <c r="J53" s="193"/>
      <c r="AZ53" s="114" t="str">
        <f>B53</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4" spans="2:52" ht="51" customHeight="1">
      <c r="B54" s="193" t="s">
        <v>71</v>
      </c>
      <c r="C54" s="193"/>
      <c r="D54" s="193"/>
      <c r="E54" s="193"/>
      <c r="F54" s="193"/>
      <c r="G54" s="193"/>
      <c r="H54" s="193"/>
      <c r="I54" s="193"/>
      <c r="J54" s="193"/>
      <c r="AZ54" s="114" t="str">
        <f>B54</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6" spans="2:52" ht="12.75" customHeight="1">
      <c r="B56" s="193" t="s">
        <v>72</v>
      </c>
      <c r="C56" s="193"/>
      <c r="D56" s="193"/>
      <c r="E56" s="193"/>
      <c r="F56" s="193"/>
      <c r="G56" s="193"/>
      <c r="H56" s="193"/>
      <c r="I56" s="193"/>
      <c r="J56" s="193"/>
      <c r="AZ56" s="114" t="str">
        <f>B56</f>
        <v>        Vymezení některých pojmů</v>
      </c>
    </row>
    <row r="59" spans="2:52" ht="12.75" customHeight="1">
      <c r="B59" s="193" t="s">
        <v>73</v>
      </c>
      <c r="C59" s="193"/>
      <c r="D59" s="193"/>
      <c r="E59" s="193"/>
      <c r="F59" s="193"/>
      <c r="G59" s="193"/>
      <c r="H59" s="193"/>
      <c r="I59" s="193"/>
      <c r="J59" s="193"/>
      <c r="AZ59" s="114" t="str">
        <f aca="true" t="shared" si="4" ref="AZ59:AZ64">B59</f>
        <v>Pro účely zpracování nabídkové ceny se jsou použity některé pojmy, pod kterými se rozumí:</v>
      </c>
    </row>
    <row r="60" spans="2:52" ht="38.25" customHeight="1">
      <c r="B60" s="193" t="s">
        <v>74</v>
      </c>
      <c r="C60" s="193"/>
      <c r="D60" s="193"/>
      <c r="E60" s="193"/>
      <c r="F60" s="193"/>
      <c r="G60" s="193"/>
      <c r="H60" s="193"/>
      <c r="I60" s="193"/>
      <c r="J60" s="193"/>
      <c r="AZ60" s="114" t="str">
        <f t="shared" si="4"/>
        <v>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1" spans="2:52" ht="38.25" customHeight="1">
      <c r="B61" s="193" t="s">
        <v>75</v>
      </c>
      <c r="C61" s="193"/>
      <c r="D61" s="193"/>
      <c r="E61" s="193"/>
      <c r="F61" s="193"/>
      <c r="G61" s="193"/>
      <c r="H61" s="193"/>
      <c r="I61" s="193"/>
      <c r="J61" s="193"/>
      <c r="AZ61" s="114"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2" spans="2:52" ht="12.75" customHeight="1">
      <c r="B62" s="193" t="s">
        <v>76</v>
      </c>
      <c r="C62" s="193"/>
      <c r="D62" s="193"/>
      <c r="E62" s="193"/>
      <c r="F62" s="193"/>
      <c r="G62" s="193"/>
      <c r="H62" s="193"/>
      <c r="I62" s="193"/>
      <c r="J62" s="193"/>
      <c r="AZ62" s="114" t="str">
        <f t="shared" si="4"/>
        <v>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3" spans="2:52" ht="12.75" customHeight="1">
      <c r="B63" s="193" t="s">
        <v>77</v>
      </c>
      <c r="C63" s="193"/>
      <c r="D63" s="193"/>
      <c r="E63" s="193"/>
      <c r="F63" s="193"/>
      <c r="G63" s="193"/>
      <c r="H63" s="193"/>
      <c r="I63" s="193"/>
      <c r="J63" s="193"/>
      <c r="AZ63" s="114" t="str">
        <f t="shared" si="4"/>
        <v>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4" spans="2:52" ht="51" customHeight="1">
      <c r="B64" s="193" t="s">
        <v>78</v>
      </c>
      <c r="C64" s="193"/>
      <c r="D64" s="193"/>
      <c r="E64" s="193"/>
      <c r="F64" s="193"/>
      <c r="G64" s="193"/>
      <c r="H64" s="193"/>
      <c r="I64" s="193"/>
      <c r="J64" s="193"/>
      <c r="AZ64" s="114" t="str">
        <f t="shared" si="4"/>
        <v>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6" spans="2:52" ht="12.75" customHeight="1">
      <c r="B66" s="193" t="s">
        <v>79</v>
      </c>
      <c r="C66" s="193"/>
      <c r="D66" s="193"/>
      <c r="E66" s="193"/>
      <c r="F66" s="193"/>
      <c r="G66" s="193"/>
      <c r="H66" s="193"/>
      <c r="I66" s="193"/>
      <c r="J66" s="193"/>
      <c r="AZ66" s="114" t="str">
        <f>B66</f>
        <v>        Cenová soustava</v>
      </c>
    </row>
    <row r="68" spans="2:52" ht="12.75" customHeight="1">
      <c r="B68" s="193" t="s">
        <v>80</v>
      </c>
      <c r="C68" s="193"/>
      <c r="D68" s="193"/>
      <c r="E68" s="193"/>
      <c r="F68" s="193"/>
      <c r="G68" s="193"/>
      <c r="H68" s="193"/>
      <c r="I68" s="193"/>
      <c r="J68" s="193"/>
      <c r="AZ68" s="114" t="str">
        <f>B68</f>
        <v>        Použitá cenová soustava</v>
      </c>
    </row>
    <row r="69" spans="2:52" ht="38.25" customHeight="1">
      <c r="B69" s="193" t="s">
        <v>81</v>
      </c>
      <c r="C69" s="193"/>
      <c r="D69" s="193"/>
      <c r="E69" s="193"/>
      <c r="F69" s="193"/>
      <c r="G69" s="193"/>
      <c r="H69" s="193"/>
      <c r="I69" s="193"/>
      <c r="J69" s="193"/>
      <c r="AZ69" s="114" t="str">
        <f>B69</f>
        <v>Soupisy stavebních prací, dodávek a služeb jsou zpracovány s použitím cenové soustavy zpracované společností RTS, a.s.. Položky z cenové soustavy mají uveden odkaz na cenovou soustavu včetně označení příslušného ceníku.</v>
      </c>
    </row>
    <row r="71" spans="2:52" ht="12.75" customHeight="1">
      <c r="B71" s="193" t="s">
        <v>82</v>
      </c>
      <c r="C71" s="193"/>
      <c r="D71" s="193"/>
      <c r="E71" s="193"/>
      <c r="F71" s="193"/>
      <c r="G71" s="193"/>
      <c r="H71" s="193"/>
      <c r="I71" s="193"/>
      <c r="J71" s="193"/>
      <c r="AZ71" s="114" t="str">
        <f>B71</f>
        <v>        Technické podmínky</v>
      </c>
    </row>
    <row r="72" spans="2:52" ht="12.75" customHeight="1">
      <c r="B72" s="193" t="s">
        <v>83</v>
      </c>
      <c r="C72" s="193"/>
      <c r="D72" s="193"/>
      <c r="E72" s="193"/>
      <c r="F72" s="193"/>
      <c r="G72" s="193"/>
      <c r="H72" s="193"/>
      <c r="I72" s="193"/>
      <c r="J72" s="193"/>
      <c r="AZ72" s="114" t="str">
        <f>B72</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4" spans="2:52" ht="12.75" customHeight="1">
      <c r="B74" s="193" t="s">
        <v>84</v>
      </c>
      <c r="C74" s="193"/>
      <c r="D74" s="193"/>
      <c r="E74" s="193"/>
      <c r="F74" s="193"/>
      <c r="G74" s="193"/>
      <c r="H74" s="193"/>
      <c r="I74" s="193"/>
      <c r="J74" s="193"/>
      <c r="AZ74" s="114" t="str">
        <f>B74</f>
        <v>Individuální položky</v>
      </c>
    </row>
    <row r="75" spans="2:52" ht="12.75" customHeight="1">
      <c r="B75" s="193" t="s">
        <v>85</v>
      </c>
      <c r="C75" s="193"/>
      <c r="D75" s="193"/>
      <c r="E75" s="193"/>
      <c r="F75" s="193"/>
      <c r="G75" s="193"/>
      <c r="H75" s="193"/>
      <c r="I75" s="193"/>
      <c r="J75" s="193"/>
      <c r="AZ75" s="114" t="str">
        <f>B75</f>
        <v>Položky soupisu prací, které cenová soustava neobsahuje, jsou označeny popisem „vlastní“. Pro tyto položky jsou cenové a technické podmínky definovány jejich popisem, případně odkazem na konkrétní část příslušné dokumentace.</v>
      </c>
    </row>
    <row r="77" spans="2:52" ht="12.75" customHeight="1">
      <c r="B77" s="193" t="s">
        <v>86</v>
      </c>
      <c r="C77" s="193"/>
      <c r="D77" s="193"/>
      <c r="E77" s="193"/>
      <c r="F77" s="193"/>
      <c r="G77" s="193"/>
      <c r="H77" s="193"/>
      <c r="I77" s="193"/>
      <c r="J77" s="193"/>
      <c r="AZ77" s="114" t="str">
        <f>B77</f>
        <v>        Závaznost a změna soupisu</v>
      </c>
    </row>
    <row r="79" spans="2:52" ht="12.75" customHeight="1">
      <c r="B79" s="193" t="s">
        <v>87</v>
      </c>
      <c r="C79" s="193"/>
      <c r="D79" s="193"/>
      <c r="E79" s="193"/>
      <c r="F79" s="193"/>
      <c r="G79" s="193"/>
      <c r="H79" s="193"/>
      <c r="I79" s="193"/>
      <c r="J79" s="193"/>
      <c r="AZ79" s="114" t="str">
        <f>B79</f>
        <v>        Závaznost soupisu</v>
      </c>
    </row>
    <row r="80" spans="2:52" ht="12.75" customHeight="1">
      <c r="B80" s="193" t="s">
        <v>88</v>
      </c>
      <c r="C80" s="193"/>
      <c r="D80" s="193"/>
      <c r="E80" s="193"/>
      <c r="F80" s="193"/>
      <c r="G80" s="193"/>
      <c r="H80" s="193"/>
      <c r="I80" s="193"/>
      <c r="J80" s="193"/>
      <c r="AZ80" s="114" t="str">
        <f>B80</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2" spans="2:52" ht="12.75" customHeight="1">
      <c r="B82" s="193" t="s">
        <v>89</v>
      </c>
      <c r="C82" s="193"/>
      <c r="D82" s="193"/>
      <c r="E82" s="193"/>
      <c r="F82" s="193"/>
      <c r="G82" s="193"/>
      <c r="H82" s="193"/>
      <c r="I82" s="193"/>
      <c r="J82" s="193"/>
      <c r="AZ82" s="114" t="str">
        <f>B82</f>
        <v>        Zvláštní podmínky pro stanovení nabídkové ceny</v>
      </c>
    </row>
    <row r="84" spans="2:52" ht="12.75" customHeight="1">
      <c r="B84" s="193" t="s">
        <v>90</v>
      </c>
      <c r="C84" s="193"/>
      <c r="D84" s="193"/>
      <c r="E84" s="193"/>
      <c r="F84" s="193"/>
      <c r="G84" s="193"/>
      <c r="H84" s="193"/>
      <c r="I84" s="193"/>
      <c r="J84" s="193"/>
      <c r="AZ84" s="114" t="str">
        <f>B84</f>
        <v>        Přeprava vybouraných hmot, suti a vytěžené zeminy</v>
      </c>
    </row>
    <row r="85" spans="2:52" ht="76.5" customHeight="1">
      <c r="B85" s="193" t="s">
        <v>91</v>
      </c>
      <c r="C85" s="193"/>
      <c r="D85" s="193"/>
      <c r="E85" s="193"/>
      <c r="F85" s="193"/>
      <c r="G85" s="193"/>
      <c r="H85" s="193"/>
      <c r="I85" s="193"/>
      <c r="J85" s="193"/>
      <c r="AZ85" s="114" t="str">
        <f>B85</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7" spans="2:52" ht="12.75" customHeight="1">
      <c r="B87" s="193" t="s">
        <v>92</v>
      </c>
      <c r="C87" s="193"/>
      <c r="D87" s="193"/>
      <c r="E87" s="193"/>
      <c r="F87" s="193"/>
      <c r="G87" s="193"/>
      <c r="H87" s="193"/>
      <c r="I87" s="193"/>
      <c r="J87" s="193"/>
      <c r="AZ87" s="114" t="str">
        <f>B87</f>
        <v>        Vnitrostaveništní přesun stavebního materiálu</v>
      </c>
    </row>
    <row r="88" spans="2:52" ht="12.75" customHeight="1">
      <c r="B88" s="193" t="s">
        <v>93</v>
      </c>
      <c r="C88" s="193"/>
      <c r="D88" s="193"/>
      <c r="E88" s="193"/>
      <c r="F88" s="193"/>
      <c r="G88" s="193"/>
      <c r="H88" s="193"/>
      <c r="I88" s="193"/>
      <c r="J88" s="193"/>
      <c r="AZ88" s="114" t="str">
        <f>B88</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89" spans="2:52" ht="63.75" customHeight="1">
      <c r="B89" s="193" t="s">
        <v>94</v>
      </c>
      <c r="C89" s="193"/>
      <c r="D89" s="193"/>
      <c r="E89" s="193"/>
      <c r="F89" s="193"/>
      <c r="G89" s="193"/>
      <c r="H89" s="193"/>
      <c r="I89" s="193"/>
      <c r="J89" s="193"/>
      <c r="AZ89" s="114" t="str">
        <f>B89</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1" spans="2:52" ht="12.75" customHeight="1">
      <c r="B91" s="193" t="s">
        <v>95</v>
      </c>
      <c r="C91" s="193"/>
      <c r="D91" s="193"/>
      <c r="E91" s="193"/>
      <c r="F91" s="193"/>
      <c r="G91" s="193"/>
      <c r="H91" s="193"/>
      <c r="I91" s="193"/>
      <c r="J91" s="193"/>
      <c r="AZ91" s="114" t="str">
        <f>B91</f>
        <v>        Příplatky za ztížené podmínky prací</v>
      </c>
    </row>
    <row r="92" spans="2:52" ht="25.5" customHeight="1">
      <c r="B92" s="193" t="s">
        <v>96</v>
      </c>
      <c r="C92" s="193"/>
      <c r="D92" s="193"/>
      <c r="E92" s="193"/>
      <c r="F92" s="193"/>
      <c r="G92" s="193"/>
      <c r="H92" s="193"/>
      <c r="I92" s="193"/>
      <c r="J92" s="193"/>
      <c r="AZ92" s="114" t="str">
        <f>B92</f>
        <v>Pokud soupis položku příplatku za ztížené podmínky obsahuje, je dodavatel povinen ji ocenit bez ohledu na to, že tento příplatek dodavatel standardně neuplatňuje.</v>
      </c>
    </row>
    <row r="94" spans="2:52" ht="12.75" customHeight="1">
      <c r="B94" s="193" t="s">
        <v>97</v>
      </c>
      <c r="C94" s="193"/>
      <c r="D94" s="193"/>
      <c r="E94" s="193"/>
      <c r="F94" s="193"/>
      <c r="G94" s="193"/>
      <c r="H94" s="193"/>
      <c r="I94" s="193"/>
      <c r="J94" s="193"/>
      <c r="AZ94" s="114" t="str">
        <f>B94</f>
        <v>        Vedlejší a ostatní náklady</v>
      </c>
    </row>
    <row r="95" spans="2:52" ht="12.75" customHeight="1">
      <c r="B95" s="193" t="s">
        <v>98</v>
      </c>
      <c r="C95" s="193"/>
      <c r="D95" s="193"/>
      <c r="E95" s="193"/>
      <c r="F95" s="193"/>
      <c r="G95" s="193"/>
      <c r="H95" s="193"/>
      <c r="I95" s="193"/>
      <c r="J95" s="193"/>
      <c r="AZ95" s="114" t="str">
        <f>B95</f>
        <v>Tyto náklady jsou popsány v samostatném soupisu stavebních prací, dodávek a služeb s tím, že dodavatel je povinen v rámci těchto nákladů ocenit všechny definované náklady souhrnně pro celou stavbu.</v>
      </c>
    </row>
    <row r="99" spans="2:52" ht="12.75" customHeight="1">
      <c r="B99" s="193" t="s">
        <v>99</v>
      </c>
      <c r="C99" s="193"/>
      <c r="D99" s="193"/>
      <c r="E99" s="193"/>
      <c r="F99" s="193"/>
      <c r="G99" s="193"/>
      <c r="H99" s="193"/>
      <c r="I99" s="193"/>
      <c r="J99" s="193"/>
      <c r="AZ99" s="114" t="str">
        <f>B99</f>
        <v>2. SPECIFICKÉ PODMÍNKY PRO ZPRACOVÁNÍ NABÍDKOVÉ CENY</v>
      </c>
    </row>
    <row r="101" spans="2:52" ht="12.75" customHeight="1">
      <c r="B101" s="193" t="s">
        <v>100</v>
      </c>
      <c r="C101" s="193"/>
      <c r="D101" s="193"/>
      <c r="E101" s="193"/>
      <c r="F101" s="193"/>
      <c r="G101" s="193"/>
      <c r="H101" s="193"/>
      <c r="I101" s="193"/>
      <c r="J101" s="193"/>
      <c r="AZ101" s="114" t="str">
        <f>B101</f>
        <v>Zde doplní zpracovatel soupisu  případná specifika týkající se konkrétní zakázky.</v>
      </c>
    </row>
    <row r="104" spans="2:52" ht="12.75" customHeight="1">
      <c r="B104" s="193" t="s">
        <v>101</v>
      </c>
      <c r="C104" s="193"/>
      <c r="D104" s="193"/>
      <c r="E104" s="193"/>
      <c r="F104" s="193"/>
      <c r="G104" s="193"/>
      <c r="H104" s="193"/>
      <c r="I104" s="193"/>
      <c r="J104" s="193"/>
      <c r="AZ104" s="114" t="str">
        <f>B104</f>
        <v>3. ELEKTRONICKÁ PODOBA SOUPISU</v>
      </c>
    </row>
    <row r="106" spans="2:52" ht="12.75" customHeight="1">
      <c r="B106" s="193" t="s">
        <v>102</v>
      </c>
      <c r="C106" s="193"/>
      <c r="D106" s="193"/>
      <c r="E106" s="193"/>
      <c r="F106" s="193"/>
      <c r="G106" s="193"/>
      <c r="H106" s="193"/>
      <c r="I106" s="193"/>
      <c r="J106" s="193"/>
      <c r="AZ106" s="114" t="str">
        <f>B106</f>
        <v>        Elektronická podoba soupisu</v>
      </c>
    </row>
    <row r="107" spans="2:52" ht="12.75" customHeight="1">
      <c r="B107" s="193" t="s">
        <v>103</v>
      </c>
      <c r="C107" s="193"/>
      <c r="D107" s="193"/>
      <c r="E107" s="193"/>
      <c r="F107" s="193"/>
      <c r="G107" s="193"/>
      <c r="H107" s="193"/>
      <c r="I107" s="193"/>
      <c r="J107" s="193"/>
      <c r="AZ107" s="114" t="str">
        <f>B107</f>
        <v>V souladu se zákonem jsou předložené soupisy zpracovány i v elektronické podobě.  Elektronickou podobou soupisu stavebních prací, dodávek a služeb je formát MS EXCEL.</v>
      </c>
    </row>
    <row r="108" spans="2:52" ht="25.5" customHeight="1">
      <c r="B108" s="193" t="s">
        <v>104</v>
      </c>
      <c r="C108" s="193"/>
      <c r="D108" s="193"/>
      <c r="E108" s="193"/>
      <c r="F108" s="193"/>
      <c r="G108" s="193"/>
      <c r="H108" s="193"/>
      <c r="I108" s="193"/>
      <c r="J108" s="193"/>
      <c r="AZ108" s="114" t="str">
        <f>B108</f>
        <v>Popis formátu soupisu odpovídá svou strukturou vzorovému soupisu volně dostupnému na internetové adrese:</v>
      </c>
    </row>
    <row r="110" spans="2:52" ht="12.75" customHeight="1">
      <c r="B110" s="193" t="s">
        <v>105</v>
      </c>
      <c r="C110" s="193"/>
      <c r="D110" s="193"/>
      <c r="E110" s="193"/>
      <c r="F110" s="193"/>
      <c r="G110" s="193"/>
      <c r="H110" s="193"/>
      <c r="I110" s="193"/>
      <c r="J110" s="193"/>
      <c r="AZ110" s="114" t="str">
        <f>B110</f>
        <v>www.stavebnionline.cz/soupis</v>
      </c>
    </row>
    <row r="112" spans="2:52" ht="12.75" customHeight="1">
      <c r="B112" s="193" t="s">
        <v>106</v>
      </c>
      <c r="C112" s="193"/>
      <c r="D112" s="193"/>
      <c r="E112" s="193"/>
      <c r="F112" s="193"/>
      <c r="G112" s="193"/>
      <c r="H112" s="193"/>
      <c r="I112" s="193"/>
      <c r="J112" s="193"/>
      <c r="AZ112" s="114" t="str">
        <f>B112</f>
        <v>        Zpracování elektronické podoby soupisu</v>
      </c>
    </row>
    <row r="113" spans="2:52" ht="12.75" customHeight="1">
      <c r="B113" s="193" t="s">
        <v>107</v>
      </c>
      <c r="C113" s="193"/>
      <c r="D113" s="193"/>
      <c r="E113" s="193"/>
      <c r="F113" s="193"/>
      <c r="G113" s="193"/>
      <c r="H113" s="193"/>
      <c r="I113" s="193"/>
      <c r="J113" s="193"/>
      <c r="AZ113" s="114" t="str">
        <f>B113</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5" spans="2:52" ht="12.75" customHeight="1">
      <c r="B115" s="193" t="s">
        <v>108</v>
      </c>
      <c r="C115" s="193"/>
      <c r="D115" s="193"/>
      <c r="E115" s="193"/>
      <c r="F115" s="193"/>
      <c r="G115" s="193"/>
      <c r="H115" s="193"/>
      <c r="I115" s="193"/>
      <c r="J115" s="193"/>
      <c r="AZ115" s="114" t="str">
        <f>B115</f>
        <v>        Jiný formát soupisu</v>
      </c>
    </row>
    <row r="116" spans="2:52" ht="38.25" customHeight="1">
      <c r="B116" s="193" t="s">
        <v>109</v>
      </c>
      <c r="C116" s="193"/>
      <c r="D116" s="193"/>
      <c r="E116" s="193"/>
      <c r="F116" s="193"/>
      <c r="G116" s="193"/>
      <c r="H116" s="193"/>
      <c r="I116" s="193"/>
      <c r="J116" s="193"/>
      <c r="AZ116" s="114" t="str">
        <f>B116</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8" spans="2:52" ht="12.75" customHeight="1">
      <c r="B118" s="193" t="s">
        <v>110</v>
      </c>
      <c r="C118" s="193"/>
      <c r="D118" s="193"/>
      <c r="E118" s="193"/>
      <c r="F118" s="193"/>
      <c r="G118" s="193"/>
      <c r="H118" s="193"/>
      <c r="I118" s="193"/>
      <c r="J118" s="193"/>
      <c r="AZ118" s="114" t="str">
        <f>B118</f>
        <v>        Závěrečné ustanovení</v>
      </c>
    </row>
    <row r="119" spans="2:52" ht="12.75" customHeight="1">
      <c r="B119" s="193" t="s">
        <v>111</v>
      </c>
      <c r="C119" s="193"/>
      <c r="D119" s="193"/>
      <c r="E119" s="193"/>
      <c r="F119" s="193"/>
      <c r="G119" s="193"/>
      <c r="H119" s="193"/>
      <c r="I119" s="193"/>
      <c r="J119" s="193"/>
      <c r="AZ119" s="114" t="str">
        <f>B119</f>
        <v>Ostatní podmínky vztahující se ke zpracování nabídkové ceny jsou uvedeny v zadávací dokumentaci.</v>
      </c>
    </row>
    <row r="122" ht="15.75">
      <c r="B122" s="115" t="s">
        <v>112</v>
      </c>
    </row>
    <row r="124" spans="1:10" ht="25.5" customHeight="1">
      <c r="A124" s="116"/>
      <c r="B124" s="117" t="s">
        <v>49</v>
      </c>
      <c r="C124" s="117" t="s">
        <v>50</v>
      </c>
      <c r="D124" s="118"/>
      <c r="E124" s="118"/>
      <c r="F124" s="119" t="s">
        <v>113</v>
      </c>
      <c r="G124" s="119"/>
      <c r="H124" s="119"/>
      <c r="I124" s="119" t="s">
        <v>25</v>
      </c>
      <c r="J124" s="119" t="s">
        <v>35</v>
      </c>
    </row>
    <row r="125" spans="1:10" ht="25.5" customHeight="1">
      <c r="A125" s="120"/>
      <c r="B125" s="121" t="s">
        <v>56</v>
      </c>
      <c r="C125" s="192" t="s">
        <v>114</v>
      </c>
      <c r="D125" s="192"/>
      <c r="E125" s="192"/>
      <c r="F125" s="122" t="s">
        <v>26</v>
      </c>
      <c r="G125" s="123"/>
      <c r="H125" s="123"/>
      <c r="I125" s="123">
        <f>'SO-01 1 Pol'!G8</f>
        <v>0</v>
      </c>
      <c r="J125" s="124">
        <f>IF(I159=0,"",I125/I159*100)</f>
      </c>
    </row>
    <row r="126" spans="1:10" ht="25.5" customHeight="1">
      <c r="A126" s="120"/>
      <c r="B126" s="121" t="s">
        <v>63</v>
      </c>
      <c r="C126" s="192" t="s">
        <v>115</v>
      </c>
      <c r="D126" s="192"/>
      <c r="E126" s="192"/>
      <c r="F126" s="122" t="s">
        <v>26</v>
      </c>
      <c r="G126" s="123"/>
      <c r="H126" s="123"/>
      <c r="I126" s="123">
        <f>'SO-01 1 Pol'!G15</f>
        <v>0</v>
      </c>
      <c r="J126" s="124">
        <f>IF(I159=0,"",I126/I159*100)</f>
      </c>
    </row>
    <row r="127" spans="1:10" ht="25.5" customHeight="1">
      <c r="A127" s="120"/>
      <c r="B127" s="121" t="s">
        <v>116</v>
      </c>
      <c r="C127" s="192" t="s">
        <v>117</v>
      </c>
      <c r="D127" s="192"/>
      <c r="E127" s="192"/>
      <c r="F127" s="122" t="s">
        <v>26</v>
      </c>
      <c r="G127" s="123"/>
      <c r="H127" s="123"/>
      <c r="I127" s="123">
        <f>'SO-01 1 Pol'!G23</f>
        <v>0</v>
      </c>
      <c r="J127" s="124">
        <f>IF(I159=0,"",I127/I159*100)</f>
      </c>
    </row>
    <row r="128" spans="1:10" ht="25.5" customHeight="1">
      <c r="A128" s="120"/>
      <c r="B128" s="121" t="s">
        <v>118</v>
      </c>
      <c r="C128" s="192" t="s">
        <v>119</v>
      </c>
      <c r="D128" s="192"/>
      <c r="E128" s="192"/>
      <c r="F128" s="122" t="s">
        <v>26</v>
      </c>
      <c r="G128" s="123"/>
      <c r="H128" s="123"/>
      <c r="I128" s="123">
        <f>'SO-01 1 Pol'!G36</f>
        <v>0</v>
      </c>
      <c r="J128" s="124">
        <f>IF(I159=0,"",I128/I159*100)</f>
      </c>
    </row>
    <row r="129" spans="1:10" ht="25.5" customHeight="1">
      <c r="A129" s="120"/>
      <c r="B129" s="121" t="s">
        <v>120</v>
      </c>
      <c r="C129" s="192" t="s">
        <v>121</v>
      </c>
      <c r="D129" s="192"/>
      <c r="E129" s="192"/>
      <c r="F129" s="122" t="s">
        <v>26</v>
      </c>
      <c r="G129" s="123"/>
      <c r="H129" s="123"/>
      <c r="I129" s="123">
        <f>'SO-01 1 Pol'!G53</f>
        <v>0</v>
      </c>
      <c r="J129" s="124">
        <f>IF(I159=0,"",I129/I159*100)</f>
      </c>
    </row>
    <row r="130" spans="1:10" ht="25.5" customHeight="1">
      <c r="A130" s="120"/>
      <c r="B130" s="121" t="s">
        <v>122</v>
      </c>
      <c r="C130" s="192" t="s">
        <v>123</v>
      </c>
      <c r="D130" s="192"/>
      <c r="E130" s="192"/>
      <c r="F130" s="122" t="s">
        <v>26</v>
      </c>
      <c r="G130" s="123"/>
      <c r="H130" s="123"/>
      <c r="I130" s="123">
        <f>'SO-01 3 Pol'!G19</f>
        <v>0</v>
      </c>
      <c r="J130" s="124">
        <f>IF(I159=0,"",I130/I159*100)</f>
      </c>
    </row>
    <row r="131" spans="1:10" ht="25.5" customHeight="1">
      <c r="A131" s="120"/>
      <c r="B131" s="121" t="s">
        <v>124</v>
      </c>
      <c r="C131" s="192" t="s">
        <v>125</v>
      </c>
      <c r="D131" s="192"/>
      <c r="E131" s="192"/>
      <c r="F131" s="122" t="s">
        <v>26</v>
      </c>
      <c r="G131" s="123"/>
      <c r="H131" s="123"/>
      <c r="I131" s="123">
        <f>'SO-01 1 Pol'!G58</f>
        <v>0</v>
      </c>
      <c r="J131" s="124">
        <f>IF(I159=0,"",I131/I159*100)</f>
      </c>
    </row>
    <row r="132" spans="1:10" ht="25.5" customHeight="1">
      <c r="A132" s="120"/>
      <c r="B132" s="121" t="s">
        <v>126</v>
      </c>
      <c r="C132" s="192" t="s">
        <v>127</v>
      </c>
      <c r="D132" s="192"/>
      <c r="E132" s="192"/>
      <c r="F132" s="122" t="s">
        <v>26</v>
      </c>
      <c r="G132" s="123"/>
      <c r="H132" s="123"/>
      <c r="I132" s="123">
        <f>'SO-01 1 Pol'!G61</f>
        <v>0</v>
      </c>
      <c r="J132" s="124">
        <f>IF(I159=0,"",I132/I159*100)</f>
      </c>
    </row>
    <row r="133" spans="1:10" ht="25.5" customHeight="1">
      <c r="A133" s="120"/>
      <c r="B133" s="121" t="s">
        <v>128</v>
      </c>
      <c r="C133" s="192" t="s">
        <v>129</v>
      </c>
      <c r="D133" s="192"/>
      <c r="E133" s="192"/>
      <c r="F133" s="122" t="s">
        <v>26</v>
      </c>
      <c r="G133" s="123"/>
      <c r="H133" s="123"/>
      <c r="I133" s="123">
        <f>'SO-01 1 Pol'!G64</f>
        <v>0</v>
      </c>
      <c r="J133" s="124">
        <f>IF(I159=0,"",I133/I159*100)</f>
      </c>
    </row>
    <row r="134" spans="1:10" ht="25.5" customHeight="1">
      <c r="A134" s="120"/>
      <c r="B134" s="121" t="s">
        <v>130</v>
      </c>
      <c r="C134" s="192" t="s">
        <v>131</v>
      </c>
      <c r="D134" s="192"/>
      <c r="E134" s="192"/>
      <c r="F134" s="122" t="s">
        <v>26</v>
      </c>
      <c r="G134" s="123"/>
      <c r="H134" s="123"/>
      <c r="I134" s="123">
        <f>'SO-01 1 Pol'!G96</f>
        <v>0</v>
      </c>
      <c r="J134" s="124">
        <f>IF(I159=0,"",I134/I159*100)</f>
      </c>
    </row>
    <row r="135" spans="1:10" ht="25.5" customHeight="1">
      <c r="A135" s="120"/>
      <c r="B135" s="121" t="s">
        <v>132</v>
      </c>
      <c r="C135" s="192" t="s">
        <v>133</v>
      </c>
      <c r="D135" s="192"/>
      <c r="E135" s="192"/>
      <c r="F135" s="122" t="s">
        <v>27</v>
      </c>
      <c r="G135" s="123"/>
      <c r="H135" s="123"/>
      <c r="I135" s="123">
        <f>'SO-01 1 Pol'!G98</f>
        <v>0</v>
      </c>
      <c r="J135" s="124">
        <f>IF(I159=0,"",I135/I159*100)</f>
      </c>
    </row>
    <row r="136" spans="1:10" ht="25.5" customHeight="1">
      <c r="A136" s="120"/>
      <c r="B136" s="121" t="s">
        <v>134</v>
      </c>
      <c r="C136" s="192" t="s">
        <v>135</v>
      </c>
      <c r="D136" s="192"/>
      <c r="E136" s="192"/>
      <c r="F136" s="122" t="s">
        <v>27</v>
      </c>
      <c r="G136" s="123"/>
      <c r="H136" s="123"/>
      <c r="I136" s="123">
        <f>'SO-01 1 Pol'!G111+'SO-01 3 Pol'!G8</f>
        <v>0</v>
      </c>
      <c r="J136" s="124">
        <f>IF(I159=0,"",I136/I159*100)</f>
      </c>
    </row>
    <row r="137" spans="1:10" ht="25.5" customHeight="1">
      <c r="A137" s="120"/>
      <c r="B137" s="121" t="s">
        <v>136</v>
      </c>
      <c r="C137" s="192" t="s">
        <v>137</v>
      </c>
      <c r="D137" s="192"/>
      <c r="E137" s="192"/>
      <c r="F137" s="122" t="s">
        <v>27</v>
      </c>
      <c r="G137" s="123"/>
      <c r="H137" s="123"/>
      <c r="I137" s="123">
        <f>'SO-01 3 Pol'!G21</f>
        <v>0</v>
      </c>
      <c r="J137" s="124">
        <f>IF(I159=0,"",I137/I159*100)</f>
      </c>
    </row>
    <row r="138" spans="1:10" ht="25.5" customHeight="1">
      <c r="A138" s="120"/>
      <c r="B138" s="121" t="s">
        <v>138</v>
      </c>
      <c r="C138" s="192" t="s">
        <v>139</v>
      </c>
      <c r="D138" s="192"/>
      <c r="E138" s="192"/>
      <c r="F138" s="122" t="s">
        <v>27</v>
      </c>
      <c r="G138" s="123"/>
      <c r="H138" s="123"/>
      <c r="I138" s="123">
        <f>'SO-01 1 Pol'!G114+'SO-01 3 Pol'!G32</f>
        <v>0</v>
      </c>
      <c r="J138" s="124">
        <f>IF(I159=0,"",I138/I159*100)</f>
      </c>
    </row>
    <row r="139" spans="1:10" ht="25.5" customHeight="1">
      <c r="A139" s="120"/>
      <c r="B139" s="121" t="s">
        <v>140</v>
      </c>
      <c r="C139" s="192" t="s">
        <v>141</v>
      </c>
      <c r="D139" s="192"/>
      <c r="E139" s="192"/>
      <c r="F139" s="122" t="s">
        <v>27</v>
      </c>
      <c r="G139" s="123"/>
      <c r="H139" s="123"/>
      <c r="I139" s="123">
        <f>'SO-01 1 Pol'!G121</f>
        <v>0</v>
      </c>
      <c r="J139" s="124">
        <f>IF(I159=0,"",I139/I159*100)</f>
      </c>
    </row>
    <row r="140" spans="1:10" ht="25.5" customHeight="1">
      <c r="A140" s="120"/>
      <c r="B140" s="121" t="s">
        <v>142</v>
      </c>
      <c r="C140" s="192" t="s">
        <v>143</v>
      </c>
      <c r="D140" s="192"/>
      <c r="E140" s="192"/>
      <c r="F140" s="122" t="s">
        <v>27</v>
      </c>
      <c r="G140" s="123"/>
      <c r="H140" s="123"/>
      <c r="I140" s="123">
        <f>'SO-01 1 Pol'!G127</f>
        <v>0</v>
      </c>
      <c r="J140" s="124">
        <f>IF(I159=0,"",I140/I159*100)</f>
      </c>
    </row>
    <row r="141" spans="1:10" ht="25.5" customHeight="1">
      <c r="A141" s="120"/>
      <c r="B141" s="121" t="s">
        <v>144</v>
      </c>
      <c r="C141" s="192" t="s">
        <v>145</v>
      </c>
      <c r="D141" s="192"/>
      <c r="E141" s="192"/>
      <c r="F141" s="122" t="s">
        <v>27</v>
      </c>
      <c r="G141" s="123"/>
      <c r="H141" s="123"/>
      <c r="I141" s="123">
        <f>'SO-01 1 Pol'!G143</f>
        <v>0</v>
      </c>
      <c r="J141" s="124">
        <f>IF(I159=0,"",I141/I159*100)</f>
      </c>
    </row>
    <row r="142" spans="1:10" ht="25.5" customHeight="1">
      <c r="A142" s="120"/>
      <c r="B142" s="121" t="s">
        <v>146</v>
      </c>
      <c r="C142" s="192" t="s">
        <v>147</v>
      </c>
      <c r="D142" s="192"/>
      <c r="E142" s="192"/>
      <c r="F142" s="122" t="s">
        <v>27</v>
      </c>
      <c r="G142" s="123"/>
      <c r="H142" s="123"/>
      <c r="I142" s="123">
        <f>'SO-01 1 Pol'!G159</f>
        <v>0</v>
      </c>
      <c r="J142" s="124">
        <f>IF(I159=0,"",I142/I159*100)</f>
      </c>
    </row>
    <row r="143" spans="1:10" ht="25.5" customHeight="1">
      <c r="A143" s="120"/>
      <c r="B143" s="121" t="s">
        <v>148</v>
      </c>
      <c r="C143" s="192" t="s">
        <v>149</v>
      </c>
      <c r="D143" s="192"/>
      <c r="E143" s="192"/>
      <c r="F143" s="122" t="s">
        <v>27</v>
      </c>
      <c r="G143" s="123"/>
      <c r="H143" s="123"/>
      <c r="I143" s="123">
        <f>'SO-01 1 Pol'!G167</f>
        <v>0</v>
      </c>
      <c r="J143" s="124">
        <f>IF(I159=0,"",I143/I159*100)</f>
      </c>
    </row>
    <row r="144" spans="1:10" ht="25.5" customHeight="1">
      <c r="A144" s="120"/>
      <c r="B144" s="121" t="s">
        <v>150</v>
      </c>
      <c r="C144" s="192" t="s">
        <v>151</v>
      </c>
      <c r="D144" s="192"/>
      <c r="E144" s="192"/>
      <c r="F144" s="122" t="s">
        <v>27</v>
      </c>
      <c r="G144" s="123"/>
      <c r="H144" s="123"/>
      <c r="I144" s="123">
        <f>'SO-01 1 Pol'!G174</f>
        <v>0</v>
      </c>
      <c r="J144" s="124">
        <f>IF(I159=0,"",I144/I159*100)</f>
      </c>
    </row>
    <row r="145" spans="1:10" ht="25.5" customHeight="1">
      <c r="A145" s="120"/>
      <c r="B145" s="121" t="s">
        <v>152</v>
      </c>
      <c r="C145" s="192" t="s">
        <v>153</v>
      </c>
      <c r="D145" s="192"/>
      <c r="E145" s="192"/>
      <c r="F145" s="122" t="s">
        <v>27</v>
      </c>
      <c r="G145" s="123"/>
      <c r="H145" s="123"/>
      <c r="I145" s="123">
        <f>'SO-01 1 Pol'!G185</f>
        <v>0</v>
      </c>
      <c r="J145" s="124">
        <f>IF(I159=0,"",I145/I159*100)</f>
      </c>
    </row>
    <row r="146" spans="1:10" ht="25.5" customHeight="1">
      <c r="A146" s="120"/>
      <c r="B146" s="121" t="s">
        <v>154</v>
      </c>
      <c r="C146" s="192" t="s">
        <v>155</v>
      </c>
      <c r="D146" s="192"/>
      <c r="E146" s="192"/>
      <c r="F146" s="122" t="s">
        <v>28</v>
      </c>
      <c r="G146" s="123"/>
      <c r="H146" s="123"/>
      <c r="I146" s="123">
        <f>'SO-01 4 Pol'!G8</f>
        <v>0</v>
      </c>
      <c r="J146" s="124">
        <f>IF(I159=0,"",I146/I159*100)</f>
      </c>
    </row>
    <row r="147" spans="1:10" ht="25.5" customHeight="1">
      <c r="A147" s="120"/>
      <c r="B147" s="121" t="s">
        <v>156</v>
      </c>
      <c r="C147" s="192" t="s">
        <v>157</v>
      </c>
      <c r="D147" s="192"/>
      <c r="E147" s="192"/>
      <c r="F147" s="122" t="s">
        <v>28</v>
      </c>
      <c r="G147" s="123"/>
      <c r="H147" s="123"/>
      <c r="I147" s="123">
        <f>'SO-01 4 Pol'!G19</f>
        <v>0</v>
      </c>
      <c r="J147" s="124">
        <f>IF(I159=0,"",I147/I159*100)</f>
      </c>
    </row>
    <row r="148" spans="1:10" ht="25.5" customHeight="1">
      <c r="A148" s="120"/>
      <c r="B148" s="121" t="s">
        <v>158</v>
      </c>
      <c r="C148" s="192" t="s">
        <v>159</v>
      </c>
      <c r="D148" s="192"/>
      <c r="E148" s="192"/>
      <c r="F148" s="122" t="s">
        <v>28</v>
      </c>
      <c r="G148" s="123"/>
      <c r="H148" s="123"/>
      <c r="I148" s="123">
        <f>'SO-01 4 Pol'!G25</f>
        <v>0</v>
      </c>
      <c r="J148" s="124">
        <f>IF(I159=0,"",I148/I159*100)</f>
      </c>
    </row>
    <row r="149" spans="1:10" ht="25.5" customHeight="1">
      <c r="A149" s="120"/>
      <c r="B149" s="121" t="s">
        <v>160</v>
      </c>
      <c r="C149" s="192" t="s">
        <v>161</v>
      </c>
      <c r="D149" s="192"/>
      <c r="E149" s="192"/>
      <c r="F149" s="122" t="s">
        <v>28</v>
      </c>
      <c r="G149" s="123"/>
      <c r="H149" s="123"/>
      <c r="I149" s="123">
        <f>'SO-01 4 Pol'!G30</f>
        <v>0</v>
      </c>
      <c r="J149" s="124">
        <f>IF(I159=0,"",I149/I159*100)</f>
      </c>
    </row>
    <row r="150" spans="1:10" ht="25.5" customHeight="1">
      <c r="A150" s="120"/>
      <c r="B150" s="121" t="s">
        <v>162</v>
      </c>
      <c r="C150" s="192" t="s">
        <v>163</v>
      </c>
      <c r="D150" s="192"/>
      <c r="E150" s="192"/>
      <c r="F150" s="122" t="s">
        <v>28</v>
      </c>
      <c r="G150" s="123"/>
      <c r="H150" s="123"/>
      <c r="I150" s="123">
        <f>'SO-01 2 Pol'!G8</f>
        <v>0</v>
      </c>
      <c r="J150" s="124">
        <f>IF(I159=0,"",I150/I159*100)</f>
      </c>
    </row>
    <row r="151" spans="1:10" ht="25.5" customHeight="1">
      <c r="A151" s="120"/>
      <c r="B151" s="121" t="s">
        <v>164</v>
      </c>
      <c r="C151" s="192" t="s">
        <v>165</v>
      </c>
      <c r="D151" s="192"/>
      <c r="E151" s="192"/>
      <c r="F151" s="122" t="s">
        <v>28</v>
      </c>
      <c r="G151" s="123"/>
      <c r="H151" s="123"/>
      <c r="I151" s="123">
        <f>'SO-01 2 Pol'!G20</f>
        <v>0</v>
      </c>
      <c r="J151" s="124">
        <f>IF(I159=0,"",I151/I159*100)</f>
      </c>
    </row>
    <row r="152" spans="1:10" ht="25.5" customHeight="1">
      <c r="A152" s="120"/>
      <c r="B152" s="121" t="s">
        <v>166</v>
      </c>
      <c r="C152" s="192" t="s">
        <v>167</v>
      </c>
      <c r="D152" s="192"/>
      <c r="E152" s="192"/>
      <c r="F152" s="122" t="s">
        <v>28</v>
      </c>
      <c r="G152" s="123"/>
      <c r="H152" s="123"/>
      <c r="I152" s="123">
        <f>'SO-01 2 Pol'!G30</f>
        <v>0</v>
      </c>
      <c r="J152" s="124">
        <f>IF(I159=0,"",I152/I159*100)</f>
      </c>
    </row>
    <row r="153" spans="1:10" ht="25.5" customHeight="1">
      <c r="A153" s="120"/>
      <c r="B153" s="121" t="s">
        <v>168</v>
      </c>
      <c r="C153" s="192" t="s">
        <v>169</v>
      </c>
      <c r="D153" s="192"/>
      <c r="E153" s="192"/>
      <c r="F153" s="122" t="s">
        <v>28</v>
      </c>
      <c r="G153" s="123"/>
      <c r="H153" s="123"/>
      <c r="I153" s="123">
        <f>'SO-01 2 Pol'!G41</f>
        <v>0</v>
      </c>
      <c r="J153" s="124">
        <f>IF(I159=0,"",I153/I159*100)</f>
      </c>
    </row>
    <row r="154" spans="1:10" ht="25.5" customHeight="1">
      <c r="A154" s="120"/>
      <c r="B154" s="121" t="s">
        <v>170</v>
      </c>
      <c r="C154" s="192" t="s">
        <v>171</v>
      </c>
      <c r="D154" s="192"/>
      <c r="E154" s="192"/>
      <c r="F154" s="122" t="s">
        <v>28</v>
      </c>
      <c r="G154" s="123"/>
      <c r="H154" s="123"/>
      <c r="I154" s="123">
        <f>'SO-01 2 Pol'!G48</f>
        <v>0</v>
      </c>
      <c r="J154" s="124">
        <f>IF(I159=0,"",I154/I159*100)</f>
      </c>
    </row>
    <row r="155" spans="1:10" ht="25.5" customHeight="1">
      <c r="A155" s="120"/>
      <c r="B155" s="121" t="s">
        <v>172</v>
      </c>
      <c r="C155" s="192" t="s">
        <v>173</v>
      </c>
      <c r="D155" s="192"/>
      <c r="E155" s="192"/>
      <c r="F155" s="122" t="s">
        <v>28</v>
      </c>
      <c r="G155" s="123"/>
      <c r="H155" s="123"/>
      <c r="I155" s="123">
        <f>'SO-01 2 Pol'!G52</f>
        <v>0</v>
      </c>
      <c r="J155" s="124">
        <f>IF(I159=0,"",I155/I159*100)</f>
      </c>
    </row>
    <row r="156" spans="1:10" ht="25.5" customHeight="1">
      <c r="A156" s="120"/>
      <c r="B156" s="121" t="s">
        <v>174</v>
      </c>
      <c r="C156" s="192" t="s">
        <v>175</v>
      </c>
      <c r="D156" s="192"/>
      <c r="E156" s="192"/>
      <c r="F156" s="122" t="s">
        <v>176</v>
      </c>
      <c r="G156" s="123"/>
      <c r="H156" s="123"/>
      <c r="I156" s="123">
        <f>'SO-01 1 Pol'!G198</f>
        <v>0</v>
      </c>
      <c r="J156" s="124">
        <f>IF(I159=0,"",I156/I159*100)</f>
      </c>
    </row>
    <row r="157" spans="1:10" ht="25.5" customHeight="1">
      <c r="A157" s="120"/>
      <c r="B157" s="121" t="s">
        <v>29</v>
      </c>
      <c r="C157" s="192" t="s">
        <v>30</v>
      </c>
      <c r="D157" s="192"/>
      <c r="E157" s="192"/>
      <c r="F157" s="122" t="s">
        <v>29</v>
      </c>
      <c r="G157" s="123"/>
      <c r="H157" s="123"/>
      <c r="I157" s="123">
        <f>'SO-00 1 Naklady'!G8</f>
        <v>0</v>
      </c>
      <c r="J157" s="124">
        <f>IF(I159=0,"",I157/I159*100)</f>
      </c>
    </row>
    <row r="158" spans="1:10" ht="25.5" customHeight="1">
      <c r="A158" s="120"/>
      <c r="B158" s="121" t="s">
        <v>31</v>
      </c>
      <c r="C158" s="192" t="s">
        <v>32</v>
      </c>
      <c r="D158" s="192"/>
      <c r="E158" s="192"/>
      <c r="F158" s="122" t="s">
        <v>31</v>
      </c>
      <c r="G158" s="123"/>
      <c r="H158" s="123"/>
      <c r="I158" s="123">
        <f>'SO-00 1 Naklady'!G11</f>
        <v>0</v>
      </c>
      <c r="J158" s="124">
        <f>IF(I159=0,"",I158/I159*100)</f>
      </c>
    </row>
    <row r="159" spans="1:10" ht="25.5" customHeight="1">
      <c r="A159" s="125"/>
      <c r="B159" s="126" t="s">
        <v>52</v>
      </c>
      <c r="C159" s="126"/>
      <c r="D159" s="127"/>
      <c r="E159" s="127"/>
      <c r="F159" s="128"/>
      <c r="G159" s="129"/>
      <c r="H159" s="129"/>
      <c r="I159" s="129">
        <f>SUM(I125:I158)</f>
        <v>0</v>
      </c>
      <c r="J159" s="130">
        <f>SUM(J125:J158)</f>
        <v>0</v>
      </c>
    </row>
    <row r="160" spans="6:10" ht="12.75">
      <c r="F160" s="131"/>
      <c r="G160" s="132"/>
      <c r="H160" s="131"/>
      <c r="I160" s="132"/>
      <c r="J160" s="133"/>
    </row>
    <row r="161" spans="6:10" ht="12.75">
      <c r="F161" s="131"/>
      <c r="G161" s="132"/>
      <c r="H161" s="131"/>
      <c r="I161" s="132"/>
      <c r="J161" s="133"/>
    </row>
    <row r="162" spans="6:10" ht="12.75">
      <c r="F162" s="131"/>
      <c r="G162" s="132"/>
      <c r="H162" s="131"/>
      <c r="I162" s="132"/>
      <c r="J162" s="133"/>
    </row>
  </sheetData>
  <sheetProtection selectLockedCells="1" selectUnlockedCells="1"/>
  <mergeCells count="123">
    <mergeCell ref="B1:J1"/>
    <mergeCell ref="E2:J2"/>
    <mergeCell ref="E3:J3"/>
    <mergeCell ref="E4:J4"/>
    <mergeCell ref="D11:G11"/>
    <mergeCell ref="D12:G12"/>
    <mergeCell ref="D13:G13"/>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G23:I23"/>
    <mergeCell ref="G24:I24"/>
    <mergeCell ref="G25:I25"/>
    <mergeCell ref="G26:I26"/>
    <mergeCell ref="G27:I27"/>
    <mergeCell ref="G28:I28"/>
    <mergeCell ref="G29:I29"/>
    <mergeCell ref="D35:E35"/>
    <mergeCell ref="C39:E39"/>
    <mergeCell ref="C40:E40"/>
    <mergeCell ref="C41:E41"/>
    <mergeCell ref="C42:E42"/>
    <mergeCell ref="C43:E43"/>
    <mergeCell ref="C44:E44"/>
    <mergeCell ref="C45:E45"/>
    <mergeCell ref="C46:E46"/>
    <mergeCell ref="B47:E47"/>
    <mergeCell ref="B49:J49"/>
    <mergeCell ref="B51:J51"/>
    <mergeCell ref="B53:J53"/>
    <mergeCell ref="B54:J54"/>
    <mergeCell ref="B56:J56"/>
    <mergeCell ref="B59:J59"/>
    <mergeCell ref="B60:J60"/>
    <mergeCell ref="B61:J61"/>
    <mergeCell ref="B62:J62"/>
    <mergeCell ref="B63:J63"/>
    <mergeCell ref="B64:J64"/>
    <mergeCell ref="B66:J66"/>
    <mergeCell ref="B68:J68"/>
    <mergeCell ref="B69:J69"/>
    <mergeCell ref="B71:J71"/>
    <mergeCell ref="B72:J72"/>
    <mergeCell ref="B74:J74"/>
    <mergeCell ref="B75:J75"/>
    <mergeCell ref="B77:J77"/>
    <mergeCell ref="B79:J79"/>
    <mergeCell ref="B80:J80"/>
    <mergeCell ref="B82:J82"/>
    <mergeCell ref="B84:J84"/>
    <mergeCell ref="B85:J85"/>
    <mergeCell ref="B87:J87"/>
    <mergeCell ref="B88:J88"/>
    <mergeCell ref="B89:J89"/>
    <mergeCell ref="B91:J91"/>
    <mergeCell ref="B92:J92"/>
    <mergeCell ref="B94:J94"/>
    <mergeCell ref="B95:J95"/>
    <mergeCell ref="B99:J99"/>
    <mergeCell ref="B101:J101"/>
    <mergeCell ref="B104:J104"/>
    <mergeCell ref="B106:J106"/>
    <mergeCell ref="B107:J107"/>
    <mergeCell ref="B108:J108"/>
    <mergeCell ref="B110:J110"/>
    <mergeCell ref="B112:J112"/>
    <mergeCell ref="B113:J113"/>
    <mergeCell ref="B115:J115"/>
    <mergeCell ref="B116:J116"/>
    <mergeCell ref="B118:J118"/>
    <mergeCell ref="B119:J119"/>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7:E157"/>
    <mergeCell ref="C158:E158"/>
    <mergeCell ref="C151:E151"/>
    <mergeCell ref="C152:E152"/>
    <mergeCell ref="C153:E153"/>
    <mergeCell ref="C154:E154"/>
    <mergeCell ref="C155:E155"/>
    <mergeCell ref="C156:E156"/>
  </mergeCells>
  <printOptions/>
  <pageMargins left="0.39375" right="0.19652777777777777" top="0.5902777777777778" bottom="0.39305555555555555" header="0.5118055555555555" footer="0.19652777777777777"/>
  <pageSetup horizontalDpi="300" verticalDpi="300" orientation="portrait" paperSize="9"/>
  <headerFooter alignWithMargins="0">
    <oddFooter>&amp;L&amp;"Arial CE,Běžné"&amp;9Zpracováno programem BUILDpower S,  © RTS, a.s.&amp;R&amp;"Arial CE,Běžné"&amp;9Stránka &amp;P z &amp;N</oddFooter>
  </headerFooter>
  <rowBreaks count="2" manualBreakCount="2">
    <brk id="36" max="255" man="1"/>
    <brk id="119" max="255" man="1"/>
  </rowBreaks>
  <legacyDrawing r:id="rId2"/>
</worksheet>
</file>

<file path=xl/worksheets/sheet3.xml><?xml version="1.0" encoding="utf-8"?>
<worksheet xmlns="http://schemas.openxmlformats.org/spreadsheetml/2006/main" xmlns:r="http://schemas.openxmlformats.org/officeDocument/2006/relationships">
  <sheetPr>
    <tabColor indexed="29"/>
  </sheetPr>
  <dimension ref="A1:G5"/>
  <sheetViews>
    <sheetView zoomScalePageLayoutView="0" workbookViewId="0" topLeftCell="A1">
      <selection activeCell="F8" sqref="F8"/>
    </sheetView>
  </sheetViews>
  <sheetFormatPr defaultColWidth="9.140625" defaultRowHeight="12.75"/>
  <cols>
    <col min="1" max="1" width="4.28125" style="134" customWidth="1"/>
    <col min="2" max="2" width="14.421875" style="134" customWidth="1"/>
    <col min="3" max="3" width="38.28125" style="135" customWidth="1"/>
    <col min="4" max="4" width="4.57421875" style="134" customWidth="1"/>
    <col min="5" max="5" width="10.57421875" style="134" customWidth="1"/>
    <col min="6" max="6" width="9.8515625" style="134" customWidth="1"/>
    <col min="7" max="7" width="12.7109375" style="134" customWidth="1"/>
    <col min="8" max="16384" width="9.140625" style="134" customWidth="1"/>
  </cols>
  <sheetData>
    <row r="1" spans="1:7" ht="15.75">
      <c r="A1" s="218" t="s">
        <v>177</v>
      </c>
      <c r="B1" s="218"/>
      <c r="C1" s="218"/>
      <c r="D1" s="218"/>
      <c r="E1" s="218"/>
      <c r="F1" s="218"/>
      <c r="G1" s="218"/>
    </row>
    <row r="2" spans="1:7" ht="24.75" customHeight="1">
      <c r="A2" s="136" t="s">
        <v>178</v>
      </c>
      <c r="B2" s="137"/>
      <c r="C2" s="219"/>
      <c r="D2" s="219"/>
      <c r="E2" s="219"/>
      <c r="F2" s="219"/>
      <c r="G2" s="219"/>
    </row>
    <row r="3" spans="1:7" ht="24.75" customHeight="1">
      <c r="A3" s="136" t="s">
        <v>179</v>
      </c>
      <c r="B3" s="137"/>
      <c r="C3" s="219"/>
      <c r="D3" s="219"/>
      <c r="E3" s="219"/>
      <c r="F3" s="219"/>
      <c r="G3" s="219"/>
    </row>
    <row r="4" spans="1:7" ht="24.75" customHeight="1">
      <c r="A4" s="136" t="s">
        <v>180</v>
      </c>
      <c r="B4" s="137"/>
      <c r="C4" s="219"/>
      <c r="D4" s="219"/>
      <c r="E4" s="219"/>
      <c r="F4" s="219"/>
      <c r="G4" s="219"/>
    </row>
    <row r="5" spans="2:4" ht="12.75">
      <c r="B5" s="138"/>
      <c r="C5" s="139"/>
      <c r="D5" s="140"/>
    </row>
  </sheetData>
  <sheetProtection selectLockedCells="1" selectUnlockedCells="1"/>
  <mergeCells count="4">
    <mergeCell ref="A1:G1"/>
    <mergeCell ref="C2:G2"/>
    <mergeCell ref="C3:G3"/>
    <mergeCell ref="C4:G4"/>
  </mergeCells>
  <printOptions/>
  <pageMargins left="0.5902777777777778" right="0.39375" top="0.5902777777777778" bottom="0.9840277777777777" header="0.5118055555555555" footer="0.5118055555555555"/>
  <pageSetup horizontalDpi="300" verticalDpi="300" orientation="portrait" paperSize="9"/>
  <headerFooter alignWithMargins="0">
    <oddFooter>&amp;L&amp;"Arial CE,Běžné"&amp;9Zpracováno programem BUILDpower S,  © RTS, a.s.&amp;RStrana &amp;P z &amp;N</oddFooter>
  </headerFooter>
</worksheet>
</file>

<file path=xl/worksheets/sheet4.xml><?xml version="1.0" encoding="utf-8"?>
<worksheet xmlns="http://schemas.openxmlformats.org/spreadsheetml/2006/main" xmlns:r="http://schemas.openxmlformats.org/officeDocument/2006/relationships">
  <dimension ref="A1:BH153"/>
  <sheetViews>
    <sheetView zoomScalePageLayoutView="0" workbookViewId="0" topLeftCell="A1">
      <pane ySplit="7" topLeftCell="A8" activePane="bottomLeft" state="frozen"/>
      <selection pane="topLeft" activeCell="A1" sqref="A1"/>
      <selection pane="bottomLeft" activeCell="F9" sqref="F9"/>
    </sheetView>
  </sheetViews>
  <sheetFormatPr defaultColWidth="8.7109375" defaultRowHeight="12.75" outlineLevelRow="1"/>
  <cols>
    <col min="1" max="1" width="3.421875" style="1" customWidth="1"/>
    <col min="2" max="2" width="12.57421875" style="141" customWidth="1"/>
    <col min="3" max="3" width="38.28125" style="141" customWidth="1"/>
    <col min="4" max="4" width="4.8515625" style="1" customWidth="1"/>
    <col min="5" max="5" width="10.57421875" style="1" customWidth="1"/>
    <col min="6" max="6" width="9.8515625" style="1" customWidth="1"/>
    <col min="7" max="7" width="12.7109375" style="1" customWidth="1"/>
    <col min="8" max="18" width="0" style="1" hidden="1" customWidth="1"/>
    <col min="19" max="20" width="8.7109375" style="1" customWidth="1"/>
    <col min="21" max="23" width="0" style="1" hidden="1" customWidth="1"/>
    <col min="24" max="28" width="8.7109375" style="1" customWidth="1"/>
    <col min="29" max="29" width="0" style="1" hidden="1" customWidth="1"/>
    <col min="30" max="30" width="8.7109375" style="1" customWidth="1"/>
    <col min="31" max="41" width="0" style="1" hidden="1" customWidth="1"/>
    <col min="42" max="16384" width="8.7109375" style="1" customWidth="1"/>
  </cols>
  <sheetData>
    <row r="1" spans="1:33" ht="15.75" customHeight="1">
      <c r="A1" s="220" t="s">
        <v>177</v>
      </c>
      <c r="B1" s="220"/>
      <c r="C1" s="220"/>
      <c r="D1" s="220"/>
      <c r="E1" s="220"/>
      <c r="F1" s="220"/>
      <c r="G1" s="220"/>
      <c r="AG1" s="1" t="s">
        <v>181</v>
      </c>
    </row>
    <row r="2" spans="1:33" ht="24.75" customHeight="1">
      <c r="A2" s="136" t="s">
        <v>178</v>
      </c>
      <c r="B2" s="137" t="s">
        <v>5</v>
      </c>
      <c r="C2" s="221" t="s">
        <v>6</v>
      </c>
      <c r="D2" s="221"/>
      <c r="E2" s="221"/>
      <c r="F2" s="221"/>
      <c r="G2" s="221"/>
      <c r="AG2" s="1" t="s">
        <v>182</v>
      </c>
    </row>
    <row r="3" spans="1:33" ht="24.75" customHeight="1">
      <c r="A3" s="136" t="s">
        <v>179</v>
      </c>
      <c r="B3" s="137" t="s">
        <v>54</v>
      </c>
      <c r="C3" s="221" t="s">
        <v>55</v>
      </c>
      <c r="D3" s="221"/>
      <c r="E3" s="221"/>
      <c r="F3" s="221"/>
      <c r="G3" s="221"/>
      <c r="AC3" s="141" t="s">
        <v>183</v>
      </c>
      <c r="AG3" s="1" t="s">
        <v>184</v>
      </c>
    </row>
    <row r="4" spans="1:33" ht="24.75" customHeight="1">
      <c r="A4" s="142" t="s">
        <v>180</v>
      </c>
      <c r="B4" s="143" t="s">
        <v>56</v>
      </c>
      <c r="C4" s="222" t="s">
        <v>57</v>
      </c>
      <c r="D4" s="222"/>
      <c r="E4" s="222"/>
      <c r="F4" s="222"/>
      <c r="G4" s="222"/>
      <c r="AG4" s="1" t="s">
        <v>185</v>
      </c>
    </row>
    <row r="5" ht="12.75">
      <c r="D5" s="144"/>
    </row>
    <row r="6" spans="1:23" ht="38.25">
      <c r="A6" s="145" t="s">
        <v>186</v>
      </c>
      <c r="B6" s="146" t="s">
        <v>187</v>
      </c>
      <c r="C6" s="146" t="s">
        <v>188</v>
      </c>
      <c r="D6" s="147" t="s">
        <v>189</v>
      </c>
      <c r="E6" s="145" t="s">
        <v>190</v>
      </c>
      <c r="F6" s="148" t="s">
        <v>191</v>
      </c>
      <c r="G6" s="145" t="s">
        <v>25</v>
      </c>
      <c r="H6" s="149" t="s">
        <v>192</v>
      </c>
      <c r="I6" s="149" t="s">
        <v>193</v>
      </c>
      <c r="J6" s="149" t="s">
        <v>194</v>
      </c>
      <c r="K6" s="149" t="s">
        <v>195</v>
      </c>
      <c r="L6" s="149" t="s">
        <v>196</v>
      </c>
      <c r="M6" s="149" t="s">
        <v>197</v>
      </c>
      <c r="N6" s="149" t="s">
        <v>198</v>
      </c>
      <c r="O6" s="149" t="s">
        <v>199</v>
      </c>
      <c r="P6" s="149" t="s">
        <v>200</v>
      </c>
      <c r="Q6" s="149" t="s">
        <v>201</v>
      </c>
      <c r="R6" s="149" t="s">
        <v>202</v>
      </c>
      <c r="S6" s="149" t="s">
        <v>203</v>
      </c>
      <c r="T6" s="149" t="s">
        <v>204</v>
      </c>
      <c r="U6" s="149" t="s">
        <v>205</v>
      </c>
      <c r="V6" s="149" t="s">
        <v>206</v>
      </c>
      <c r="W6" s="149" t="s">
        <v>207</v>
      </c>
    </row>
    <row r="7" spans="1:23" ht="12.75" hidden="1">
      <c r="A7" s="134"/>
      <c r="B7" s="138"/>
      <c r="C7" s="138"/>
      <c r="D7" s="140"/>
      <c r="E7" s="150"/>
      <c r="F7" s="151"/>
      <c r="G7" s="151"/>
      <c r="H7" s="151"/>
      <c r="I7" s="151"/>
      <c r="J7" s="151"/>
      <c r="K7" s="151"/>
      <c r="L7" s="151"/>
      <c r="M7" s="151"/>
      <c r="N7" s="151"/>
      <c r="O7" s="151"/>
      <c r="P7" s="151"/>
      <c r="Q7" s="151"/>
      <c r="R7" s="151"/>
      <c r="S7" s="151"/>
      <c r="T7" s="151"/>
      <c r="U7" s="151"/>
      <c r="V7" s="151"/>
      <c r="W7" s="151"/>
    </row>
    <row r="8" spans="1:33" ht="12.75">
      <c r="A8" s="152" t="s">
        <v>208</v>
      </c>
      <c r="B8" s="153" t="s">
        <v>29</v>
      </c>
      <c r="C8" s="154" t="s">
        <v>30</v>
      </c>
      <c r="D8" s="155"/>
      <c r="E8" s="156"/>
      <c r="F8" s="157"/>
      <c r="G8" s="157">
        <f>SUMIF(AG9:AG10,"&lt;&gt;NOR",G9:G10)</f>
        <v>0</v>
      </c>
      <c r="H8" s="157"/>
      <c r="I8" s="157">
        <f>SUM(I9:I10)</f>
        <v>0</v>
      </c>
      <c r="J8" s="157"/>
      <c r="K8" s="157">
        <f>SUM(K9:K10)</f>
        <v>0</v>
      </c>
      <c r="L8" s="157"/>
      <c r="M8" s="157">
        <f>SUM(M9:M10)</f>
        <v>0</v>
      </c>
      <c r="N8" s="157"/>
      <c r="O8" s="157">
        <f>SUM(O9:O10)</f>
        <v>0</v>
      </c>
      <c r="P8" s="157"/>
      <c r="Q8" s="157">
        <f>SUM(Q9:Q10)</f>
        <v>0</v>
      </c>
      <c r="R8" s="157"/>
      <c r="S8" s="157"/>
      <c r="T8" s="158"/>
      <c r="U8" s="159"/>
      <c r="V8" s="159">
        <f>SUM(V9:V10)</f>
        <v>0</v>
      </c>
      <c r="W8" s="159"/>
      <c r="AG8" s="1" t="s">
        <v>209</v>
      </c>
    </row>
    <row r="9" spans="1:60" ht="12.75" outlineLevel="1">
      <c r="A9" s="160">
        <v>1</v>
      </c>
      <c r="B9" s="161" t="s">
        <v>210</v>
      </c>
      <c r="C9" s="162" t="s">
        <v>211</v>
      </c>
      <c r="D9" s="163" t="s">
        <v>212</v>
      </c>
      <c r="E9" s="164">
        <v>1</v>
      </c>
      <c r="F9" s="165"/>
      <c r="G9" s="166">
        <f>ROUND(E9*F9,2)</f>
        <v>0</v>
      </c>
      <c r="H9" s="165"/>
      <c r="I9" s="166">
        <f>ROUND(E9*H9,2)</f>
        <v>0</v>
      </c>
      <c r="J9" s="165"/>
      <c r="K9" s="166">
        <f>ROUND(E9*J9,2)</f>
        <v>0</v>
      </c>
      <c r="L9" s="166">
        <v>21</v>
      </c>
      <c r="M9" s="166">
        <f>G9*(1+L9/100)</f>
        <v>0</v>
      </c>
      <c r="N9" s="166">
        <v>0</v>
      </c>
      <c r="O9" s="166">
        <f>ROUND(E9*N9,2)</f>
        <v>0</v>
      </c>
      <c r="P9" s="166">
        <v>0</v>
      </c>
      <c r="Q9" s="166">
        <f>ROUND(E9*P9,2)</f>
        <v>0</v>
      </c>
      <c r="R9" s="166"/>
      <c r="S9" s="166" t="s">
        <v>213</v>
      </c>
      <c r="T9" s="167" t="s">
        <v>214</v>
      </c>
      <c r="U9" s="168">
        <v>0</v>
      </c>
      <c r="V9" s="168">
        <f>ROUND(E9*U9,2)</f>
        <v>0</v>
      </c>
      <c r="W9" s="168"/>
      <c r="X9" s="169"/>
      <c r="Y9" s="169"/>
      <c r="Z9" s="169"/>
      <c r="AA9" s="169"/>
      <c r="AB9" s="169"/>
      <c r="AC9" s="169"/>
      <c r="AD9" s="169"/>
      <c r="AE9" s="169"/>
      <c r="AF9" s="169"/>
      <c r="AG9" s="169" t="s">
        <v>215</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12.75" outlineLevel="1">
      <c r="A10" s="160">
        <v>2</v>
      </c>
      <c r="B10" s="161" t="s">
        <v>216</v>
      </c>
      <c r="C10" s="162" t="s">
        <v>217</v>
      </c>
      <c r="D10" s="163" t="s">
        <v>212</v>
      </c>
      <c r="E10" s="164">
        <v>1</v>
      </c>
      <c r="F10" s="165"/>
      <c r="G10" s="166">
        <f>ROUND(E10*F10,2)</f>
        <v>0</v>
      </c>
      <c r="H10" s="165"/>
      <c r="I10" s="166">
        <f>ROUND(E10*H10,2)</f>
        <v>0</v>
      </c>
      <c r="J10" s="165"/>
      <c r="K10" s="166">
        <f>ROUND(E10*J10,2)</f>
        <v>0</v>
      </c>
      <c r="L10" s="166">
        <v>21</v>
      </c>
      <c r="M10" s="166">
        <f>G10*(1+L10/100)</f>
        <v>0</v>
      </c>
      <c r="N10" s="166">
        <v>0</v>
      </c>
      <c r="O10" s="166">
        <f>ROUND(E10*N10,2)</f>
        <v>0</v>
      </c>
      <c r="P10" s="166">
        <v>0</v>
      </c>
      <c r="Q10" s="166">
        <f>ROUND(E10*P10,2)</f>
        <v>0</v>
      </c>
      <c r="R10" s="166"/>
      <c r="S10" s="166" t="s">
        <v>213</v>
      </c>
      <c r="T10" s="167" t="s">
        <v>214</v>
      </c>
      <c r="U10" s="168">
        <v>0</v>
      </c>
      <c r="V10" s="168">
        <f>ROUND(E10*U10,2)</f>
        <v>0</v>
      </c>
      <c r="W10" s="168"/>
      <c r="X10" s="169"/>
      <c r="Y10" s="169"/>
      <c r="Z10" s="169"/>
      <c r="AA10" s="169"/>
      <c r="AB10" s="169"/>
      <c r="AC10" s="169"/>
      <c r="AD10" s="169"/>
      <c r="AE10" s="169"/>
      <c r="AF10" s="169"/>
      <c r="AG10" s="169" t="s">
        <v>215</v>
      </c>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33" ht="12.75">
      <c r="A11" s="152" t="s">
        <v>208</v>
      </c>
      <c r="B11" s="153" t="s">
        <v>31</v>
      </c>
      <c r="C11" s="154" t="s">
        <v>32</v>
      </c>
      <c r="D11" s="155"/>
      <c r="E11" s="156"/>
      <c r="F11" s="157"/>
      <c r="G11" s="157">
        <f>SUMIF(AG12:AG13,"&lt;&gt;NOR",G12:G13)</f>
        <v>0</v>
      </c>
      <c r="H11" s="157"/>
      <c r="I11" s="157">
        <f>SUM(I12:I13)</f>
        <v>0</v>
      </c>
      <c r="J11" s="157"/>
      <c r="K11" s="157">
        <f>SUM(K12:K13)</f>
        <v>0</v>
      </c>
      <c r="L11" s="157"/>
      <c r="M11" s="157">
        <f>SUM(M12:M13)</f>
        <v>0</v>
      </c>
      <c r="N11" s="157"/>
      <c r="O11" s="157">
        <f>SUM(O12:O13)</f>
        <v>0</v>
      </c>
      <c r="P11" s="157"/>
      <c r="Q11" s="157">
        <f>SUM(Q12:Q13)</f>
        <v>0</v>
      </c>
      <c r="R11" s="157"/>
      <c r="S11" s="157"/>
      <c r="T11" s="158"/>
      <c r="U11" s="159"/>
      <c r="V11" s="159">
        <f>SUM(V12:V13)</f>
        <v>0</v>
      </c>
      <c r="W11" s="159"/>
      <c r="AG11" s="1" t="s">
        <v>209</v>
      </c>
    </row>
    <row r="12" spans="1:60" ht="12.75" outlineLevel="1">
      <c r="A12" s="160">
        <v>3</v>
      </c>
      <c r="B12" s="161" t="s">
        <v>218</v>
      </c>
      <c r="C12" s="162" t="s">
        <v>219</v>
      </c>
      <c r="D12" s="163" t="s">
        <v>212</v>
      </c>
      <c r="E12" s="164">
        <v>1</v>
      </c>
      <c r="F12" s="165"/>
      <c r="G12" s="166">
        <f>ROUND(E12*F12,2)</f>
        <v>0</v>
      </c>
      <c r="H12" s="165"/>
      <c r="I12" s="166">
        <f>ROUND(E12*H12,2)</f>
        <v>0</v>
      </c>
      <c r="J12" s="165"/>
      <c r="K12" s="166">
        <f>ROUND(E12*J12,2)</f>
        <v>0</v>
      </c>
      <c r="L12" s="166">
        <v>21</v>
      </c>
      <c r="M12" s="166">
        <f>G12*(1+L12/100)</f>
        <v>0</v>
      </c>
      <c r="N12" s="166">
        <v>0</v>
      </c>
      <c r="O12" s="166">
        <f>ROUND(E12*N12,2)</f>
        <v>0</v>
      </c>
      <c r="P12" s="166">
        <v>0</v>
      </c>
      <c r="Q12" s="166">
        <f>ROUND(E12*P12,2)</f>
        <v>0</v>
      </c>
      <c r="R12" s="166"/>
      <c r="S12" s="166" t="s">
        <v>213</v>
      </c>
      <c r="T12" s="167" t="s">
        <v>214</v>
      </c>
      <c r="U12" s="168">
        <v>0</v>
      </c>
      <c r="V12" s="168">
        <f>ROUND(E12*U12,2)</f>
        <v>0</v>
      </c>
      <c r="W12" s="168"/>
      <c r="X12" s="169"/>
      <c r="Y12" s="169"/>
      <c r="Z12" s="169"/>
      <c r="AA12" s="169"/>
      <c r="AB12" s="169"/>
      <c r="AC12" s="169"/>
      <c r="AD12" s="169"/>
      <c r="AE12" s="169"/>
      <c r="AF12" s="169"/>
      <c r="AG12" s="169" t="s">
        <v>215</v>
      </c>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12.75" outlineLevel="1">
      <c r="A13" s="170">
        <v>4</v>
      </c>
      <c r="B13" s="171" t="s">
        <v>220</v>
      </c>
      <c r="C13" s="172" t="s">
        <v>221</v>
      </c>
      <c r="D13" s="173" t="s">
        <v>212</v>
      </c>
      <c r="E13" s="174">
        <v>1</v>
      </c>
      <c r="F13" s="175"/>
      <c r="G13" s="176">
        <f>ROUND(E13*F13,2)</f>
        <v>0</v>
      </c>
      <c r="H13" s="175"/>
      <c r="I13" s="176">
        <f>ROUND(E13*H13,2)</f>
        <v>0</v>
      </c>
      <c r="J13" s="175"/>
      <c r="K13" s="176">
        <f>ROUND(E13*J13,2)</f>
        <v>0</v>
      </c>
      <c r="L13" s="176">
        <v>21</v>
      </c>
      <c r="M13" s="176">
        <f>G13*(1+L13/100)</f>
        <v>0</v>
      </c>
      <c r="N13" s="176">
        <v>0</v>
      </c>
      <c r="O13" s="176">
        <f>ROUND(E13*N13,2)</f>
        <v>0</v>
      </c>
      <c r="P13" s="176">
        <v>0</v>
      </c>
      <c r="Q13" s="176">
        <f>ROUND(E13*P13,2)</f>
        <v>0</v>
      </c>
      <c r="R13" s="176"/>
      <c r="S13" s="176" t="s">
        <v>213</v>
      </c>
      <c r="T13" s="177" t="s">
        <v>214</v>
      </c>
      <c r="U13" s="168">
        <v>0</v>
      </c>
      <c r="V13" s="168">
        <f>ROUND(E13*U13,2)</f>
        <v>0</v>
      </c>
      <c r="W13" s="168"/>
      <c r="X13" s="169"/>
      <c r="Y13" s="169"/>
      <c r="Z13" s="169"/>
      <c r="AA13" s="169"/>
      <c r="AB13" s="169"/>
      <c r="AC13" s="169"/>
      <c r="AD13" s="169"/>
      <c r="AE13" s="169"/>
      <c r="AF13" s="169"/>
      <c r="AG13" s="169" t="s">
        <v>222</v>
      </c>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32" ht="12.75">
      <c r="A14" s="134"/>
      <c r="B14" s="138"/>
      <c r="C14" s="178"/>
      <c r="D14" s="140"/>
      <c r="E14" s="134"/>
      <c r="F14" s="134"/>
      <c r="G14" s="134"/>
      <c r="H14" s="134"/>
      <c r="I14" s="134"/>
      <c r="J14" s="134"/>
      <c r="K14" s="134"/>
      <c r="L14" s="134"/>
      <c r="M14" s="134"/>
      <c r="N14" s="134"/>
      <c r="O14" s="134"/>
      <c r="P14" s="134"/>
      <c r="Q14" s="134"/>
      <c r="R14" s="134"/>
      <c r="S14" s="134"/>
      <c r="T14" s="134"/>
      <c r="U14" s="134"/>
      <c r="V14" s="134"/>
      <c r="W14" s="134"/>
      <c r="AE14" s="1">
        <v>15</v>
      </c>
      <c r="AF14" s="1">
        <v>21</v>
      </c>
    </row>
    <row r="15" spans="1:33" ht="12.75">
      <c r="A15" s="179"/>
      <c r="B15" s="180" t="s">
        <v>25</v>
      </c>
      <c r="C15" s="181"/>
      <c r="D15" s="182"/>
      <c r="E15" s="183"/>
      <c r="F15" s="183"/>
      <c r="G15" s="184">
        <f>G8+G11</f>
        <v>0</v>
      </c>
      <c r="H15" s="134"/>
      <c r="I15" s="134"/>
      <c r="J15" s="134"/>
      <c r="K15" s="134"/>
      <c r="L15" s="134"/>
      <c r="M15" s="134"/>
      <c r="N15" s="134"/>
      <c r="O15" s="134"/>
      <c r="P15" s="134"/>
      <c r="Q15" s="134"/>
      <c r="R15" s="134"/>
      <c r="S15" s="134"/>
      <c r="T15" s="134"/>
      <c r="U15" s="134"/>
      <c r="V15" s="134"/>
      <c r="W15" s="134"/>
      <c r="AE15" s="1">
        <f>SUMIF(L7:L13,AE14,G7:G13)</f>
        <v>0</v>
      </c>
      <c r="AF15" s="1">
        <f>SUMIF(L7:L13,AF14,G7:G13)</f>
        <v>0</v>
      </c>
      <c r="AG15" s="1" t="s">
        <v>223</v>
      </c>
    </row>
    <row r="16" spans="1:23" ht="12.75">
      <c r="A16" s="134"/>
      <c r="B16" s="138"/>
      <c r="C16" s="178"/>
      <c r="D16" s="140"/>
      <c r="E16" s="134"/>
      <c r="F16" s="134"/>
      <c r="G16" s="134"/>
      <c r="H16" s="134"/>
      <c r="I16" s="134"/>
      <c r="J16" s="134"/>
      <c r="K16" s="134"/>
      <c r="L16" s="134"/>
      <c r="M16" s="134"/>
      <c r="N16" s="134"/>
      <c r="O16" s="134"/>
      <c r="P16" s="134"/>
      <c r="Q16" s="134"/>
      <c r="R16" s="134"/>
      <c r="S16" s="134"/>
      <c r="T16" s="134"/>
      <c r="U16" s="134"/>
      <c r="V16" s="134"/>
      <c r="W16" s="134"/>
    </row>
    <row r="17" spans="1:23" ht="12.75">
      <c r="A17" s="134"/>
      <c r="B17" s="138"/>
      <c r="C17" s="178"/>
      <c r="D17" s="140"/>
      <c r="E17" s="134"/>
      <c r="F17" s="134"/>
      <c r="G17" s="134"/>
      <c r="H17" s="134"/>
      <c r="I17" s="134"/>
      <c r="J17" s="134"/>
      <c r="K17" s="134"/>
      <c r="L17" s="134"/>
      <c r="M17" s="134"/>
      <c r="N17" s="134"/>
      <c r="O17" s="134"/>
      <c r="P17" s="134"/>
      <c r="Q17" s="134"/>
      <c r="R17" s="134"/>
      <c r="S17" s="134"/>
      <c r="T17" s="134"/>
      <c r="U17" s="134"/>
      <c r="V17" s="134"/>
      <c r="W17" s="134"/>
    </row>
    <row r="18" spans="1:23" ht="12.75">
      <c r="A18" s="223" t="s">
        <v>224</v>
      </c>
      <c r="B18" s="223"/>
      <c r="C18" s="223"/>
      <c r="D18" s="140"/>
      <c r="E18" s="134"/>
      <c r="F18" s="134"/>
      <c r="G18" s="134"/>
      <c r="H18" s="134"/>
      <c r="I18" s="134"/>
      <c r="J18" s="134"/>
      <c r="K18" s="134"/>
      <c r="L18" s="134"/>
      <c r="M18" s="134"/>
      <c r="N18" s="134"/>
      <c r="O18" s="134"/>
      <c r="P18" s="134"/>
      <c r="Q18" s="134"/>
      <c r="R18" s="134"/>
      <c r="S18" s="134"/>
      <c r="T18" s="134"/>
      <c r="U18" s="134"/>
      <c r="V18" s="134"/>
      <c r="W18" s="134"/>
    </row>
    <row r="19" spans="1:33" ht="12.75">
      <c r="A19" s="224"/>
      <c r="B19" s="224"/>
      <c r="C19" s="224"/>
      <c r="D19" s="224"/>
      <c r="E19" s="224"/>
      <c r="F19" s="224"/>
      <c r="G19" s="224"/>
      <c r="H19" s="134"/>
      <c r="I19" s="134"/>
      <c r="J19" s="134"/>
      <c r="K19" s="134"/>
      <c r="L19" s="134"/>
      <c r="M19" s="134"/>
      <c r="N19" s="134"/>
      <c r="O19" s="134"/>
      <c r="P19" s="134"/>
      <c r="Q19" s="134"/>
      <c r="R19" s="134"/>
      <c r="S19" s="134"/>
      <c r="T19" s="134"/>
      <c r="U19" s="134"/>
      <c r="V19" s="134"/>
      <c r="W19" s="134"/>
      <c r="AG19" s="1" t="s">
        <v>225</v>
      </c>
    </row>
    <row r="20" spans="1:23" ht="12.75">
      <c r="A20" s="224"/>
      <c r="B20" s="224"/>
      <c r="C20" s="224"/>
      <c r="D20" s="224"/>
      <c r="E20" s="224"/>
      <c r="F20" s="224"/>
      <c r="G20" s="224"/>
      <c r="H20" s="134"/>
      <c r="I20" s="134"/>
      <c r="J20" s="134"/>
      <c r="K20" s="134"/>
      <c r="L20" s="134"/>
      <c r="M20" s="134"/>
      <c r="N20" s="134"/>
      <c r="O20" s="134"/>
      <c r="P20" s="134"/>
      <c r="Q20" s="134"/>
      <c r="R20" s="134"/>
      <c r="S20" s="134"/>
      <c r="T20" s="134"/>
      <c r="U20" s="134"/>
      <c r="V20" s="134"/>
      <c r="W20" s="134"/>
    </row>
    <row r="21" spans="1:23" ht="12.75">
      <c r="A21" s="224"/>
      <c r="B21" s="224"/>
      <c r="C21" s="224"/>
      <c r="D21" s="224"/>
      <c r="E21" s="224"/>
      <c r="F21" s="224"/>
      <c r="G21" s="224"/>
      <c r="H21" s="134"/>
      <c r="I21" s="134"/>
      <c r="J21" s="134"/>
      <c r="K21" s="134"/>
      <c r="L21" s="134"/>
      <c r="M21" s="134"/>
      <c r="N21" s="134"/>
      <c r="O21" s="134"/>
      <c r="P21" s="134"/>
      <c r="Q21" s="134"/>
      <c r="R21" s="134"/>
      <c r="S21" s="134"/>
      <c r="T21" s="134"/>
      <c r="U21" s="134"/>
      <c r="V21" s="134"/>
      <c r="W21" s="134"/>
    </row>
    <row r="22" spans="1:23" ht="12.75">
      <c r="A22" s="224"/>
      <c r="B22" s="224"/>
      <c r="C22" s="224"/>
      <c r="D22" s="224"/>
      <c r="E22" s="224"/>
      <c r="F22" s="224"/>
      <c r="G22" s="224"/>
      <c r="H22" s="134"/>
      <c r="I22" s="134"/>
      <c r="J22" s="134"/>
      <c r="K22" s="134"/>
      <c r="L22" s="134"/>
      <c r="M22" s="134"/>
      <c r="N22" s="134"/>
      <c r="O22" s="134"/>
      <c r="P22" s="134"/>
      <c r="Q22" s="134"/>
      <c r="R22" s="134"/>
      <c r="S22" s="134"/>
      <c r="T22" s="134"/>
      <c r="U22" s="134"/>
      <c r="V22" s="134"/>
      <c r="W22" s="134"/>
    </row>
    <row r="23" spans="1:23" ht="12.75">
      <c r="A23" s="224"/>
      <c r="B23" s="224"/>
      <c r="C23" s="224"/>
      <c r="D23" s="224"/>
      <c r="E23" s="224"/>
      <c r="F23" s="224"/>
      <c r="G23" s="224"/>
      <c r="H23" s="134"/>
      <c r="I23" s="134"/>
      <c r="J23" s="134"/>
      <c r="K23" s="134"/>
      <c r="L23" s="134"/>
      <c r="M23" s="134"/>
      <c r="N23" s="134"/>
      <c r="O23" s="134"/>
      <c r="P23" s="134"/>
      <c r="Q23" s="134"/>
      <c r="R23" s="134"/>
      <c r="S23" s="134"/>
      <c r="T23" s="134"/>
      <c r="U23" s="134"/>
      <c r="V23" s="134"/>
      <c r="W23" s="134"/>
    </row>
    <row r="24" spans="1:23" ht="12.75">
      <c r="A24" s="134"/>
      <c r="B24" s="138"/>
      <c r="C24" s="178"/>
      <c r="D24" s="140"/>
      <c r="E24" s="134"/>
      <c r="F24" s="134"/>
      <c r="G24" s="134"/>
      <c r="H24" s="134"/>
      <c r="I24" s="134"/>
      <c r="J24" s="134"/>
      <c r="K24" s="134"/>
      <c r="L24" s="134"/>
      <c r="M24" s="134"/>
      <c r="N24" s="134"/>
      <c r="O24" s="134"/>
      <c r="P24" s="134"/>
      <c r="Q24" s="134"/>
      <c r="R24" s="134"/>
      <c r="S24" s="134"/>
      <c r="T24" s="134"/>
      <c r="U24" s="134"/>
      <c r="V24" s="134"/>
      <c r="W24" s="134"/>
    </row>
    <row r="25" spans="3:33" ht="12.75">
      <c r="C25" s="185"/>
      <c r="D25" s="144"/>
      <c r="AG25" s="1" t="s">
        <v>226</v>
      </c>
    </row>
    <row r="26" ht="12.75">
      <c r="D26" s="144"/>
    </row>
    <row r="27" ht="12.75">
      <c r="D27" s="144"/>
    </row>
    <row r="28" ht="12.75">
      <c r="D28" s="144"/>
    </row>
    <row r="29" ht="12.75">
      <c r="D29" s="144"/>
    </row>
    <row r="30" ht="12.75">
      <c r="D30" s="144"/>
    </row>
    <row r="31" ht="12.75">
      <c r="D31" s="144"/>
    </row>
    <row r="32" ht="12.75">
      <c r="D32" s="144"/>
    </row>
    <row r="33" ht="12.75">
      <c r="D33" s="144"/>
    </row>
    <row r="34" ht="12.75">
      <c r="D34" s="144"/>
    </row>
    <row r="35" ht="12.75">
      <c r="D35" s="144"/>
    </row>
    <row r="36" ht="12.75">
      <c r="D36" s="144"/>
    </row>
    <row r="37" ht="12.75">
      <c r="D37" s="144"/>
    </row>
    <row r="38" ht="12.75">
      <c r="D38" s="144"/>
    </row>
    <row r="39" ht="12.75">
      <c r="D39" s="144"/>
    </row>
    <row r="40" ht="12.75">
      <c r="D40" s="144"/>
    </row>
    <row r="41" ht="12.75">
      <c r="D41" s="144"/>
    </row>
    <row r="42" ht="12.75">
      <c r="D42" s="144"/>
    </row>
    <row r="43" ht="12.75">
      <c r="D43" s="144"/>
    </row>
    <row r="44" ht="12.75">
      <c r="D44" s="144"/>
    </row>
    <row r="45" ht="12.75">
      <c r="D45" s="144"/>
    </row>
    <row r="46" ht="12.75">
      <c r="D46" s="144"/>
    </row>
    <row r="47" ht="12.75">
      <c r="D47" s="144"/>
    </row>
    <row r="48" ht="12.75">
      <c r="D48" s="144"/>
    </row>
    <row r="49" ht="12.75">
      <c r="D49" s="144"/>
    </row>
    <row r="50" ht="12.75">
      <c r="D50" s="144"/>
    </row>
    <row r="51" ht="12.75">
      <c r="D51" s="144"/>
    </row>
    <row r="52" ht="12.75">
      <c r="D52" s="144"/>
    </row>
    <row r="53" ht="12.75">
      <c r="D53" s="144"/>
    </row>
    <row r="54" ht="12.75">
      <c r="D54" s="144"/>
    </row>
    <row r="55" ht="12.75">
      <c r="D55" s="144"/>
    </row>
    <row r="56" ht="12.75">
      <c r="D56" s="144"/>
    </row>
    <row r="57" ht="12.75">
      <c r="D57" s="144"/>
    </row>
    <row r="58" ht="12.75">
      <c r="D58" s="144"/>
    </row>
    <row r="59" ht="12.75">
      <c r="D59" s="144"/>
    </row>
    <row r="60" ht="12.75">
      <c r="D60" s="144"/>
    </row>
    <row r="61" ht="12.75">
      <c r="D61" s="144"/>
    </row>
    <row r="62" ht="12.75">
      <c r="D62" s="144"/>
    </row>
    <row r="63" ht="12.75">
      <c r="D63" s="144"/>
    </row>
    <row r="64" ht="12.75">
      <c r="D64" s="144"/>
    </row>
    <row r="65" ht="12.75">
      <c r="D65" s="144"/>
    </row>
    <row r="66" ht="12.75">
      <c r="D66" s="144"/>
    </row>
    <row r="67" ht="12.75">
      <c r="D67" s="144"/>
    </row>
    <row r="68" ht="12.75">
      <c r="D68" s="144"/>
    </row>
    <row r="69" ht="12.75">
      <c r="D69" s="144"/>
    </row>
    <row r="70" ht="12.75">
      <c r="D70" s="144"/>
    </row>
    <row r="71" ht="12.75">
      <c r="D71" s="144"/>
    </row>
    <row r="72" ht="12.75">
      <c r="D72" s="144"/>
    </row>
    <row r="73" ht="12.75">
      <c r="D73" s="144"/>
    </row>
    <row r="74" ht="12.75">
      <c r="D74" s="144"/>
    </row>
    <row r="75" ht="12.75">
      <c r="D75" s="144"/>
    </row>
    <row r="76" ht="12.75">
      <c r="D76" s="144"/>
    </row>
    <row r="77" ht="12.75">
      <c r="D77" s="144"/>
    </row>
    <row r="78" ht="12.75">
      <c r="D78" s="144"/>
    </row>
    <row r="79" ht="12.75">
      <c r="D79" s="144"/>
    </row>
    <row r="80" ht="12.75">
      <c r="D80" s="144"/>
    </row>
    <row r="81" ht="12.75">
      <c r="D81" s="144"/>
    </row>
    <row r="82" ht="12.75">
      <c r="D82" s="144"/>
    </row>
    <row r="83" ht="12.75">
      <c r="D83" s="144"/>
    </row>
    <row r="84" ht="12.75">
      <c r="D84" s="144"/>
    </row>
    <row r="85" ht="12.75">
      <c r="D85" s="144"/>
    </row>
    <row r="86" ht="12.75">
      <c r="D86" s="144"/>
    </row>
    <row r="87" ht="12.75">
      <c r="D87" s="144"/>
    </row>
    <row r="88" ht="12.75">
      <c r="D88" s="144"/>
    </row>
    <row r="89" ht="12.75">
      <c r="D89" s="144"/>
    </row>
    <row r="90" ht="12.75">
      <c r="D90" s="144"/>
    </row>
    <row r="91" ht="12.75">
      <c r="D91" s="144"/>
    </row>
    <row r="92" ht="12.75">
      <c r="D92" s="144"/>
    </row>
    <row r="93" ht="12.75">
      <c r="D93" s="144"/>
    </row>
    <row r="94" ht="12.75">
      <c r="D94" s="144"/>
    </row>
    <row r="95" ht="12.75">
      <c r="D95" s="144"/>
    </row>
    <row r="96" ht="12.75">
      <c r="D96" s="144"/>
    </row>
    <row r="97" ht="12.75">
      <c r="D97" s="144"/>
    </row>
    <row r="98" ht="12.75">
      <c r="D98" s="144"/>
    </row>
    <row r="99" ht="12.75">
      <c r="D99" s="144"/>
    </row>
    <row r="100" ht="12.75">
      <c r="D100" s="144"/>
    </row>
    <row r="101" ht="12.75">
      <c r="D101" s="144"/>
    </row>
    <row r="102" ht="12.75">
      <c r="D102" s="144"/>
    </row>
    <row r="103" ht="12.75">
      <c r="D103" s="144"/>
    </row>
    <row r="104" ht="12.75">
      <c r="D104" s="144"/>
    </row>
    <row r="105" ht="12.75">
      <c r="D105" s="144"/>
    </row>
    <row r="106" ht="12.75">
      <c r="D106" s="144"/>
    </row>
    <row r="107" ht="12.75">
      <c r="D107" s="144"/>
    </row>
    <row r="108" ht="12.75">
      <c r="D108" s="144"/>
    </row>
    <row r="109" ht="12.75">
      <c r="D109" s="144"/>
    </row>
    <row r="110" ht="12.75">
      <c r="D110" s="144"/>
    </row>
    <row r="111" ht="12.75">
      <c r="D111" s="144"/>
    </row>
    <row r="112" ht="12.75">
      <c r="D112" s="144"/>
    </row>
    <row r="113" ht="12.75">
      <c r="D113" s="144"/>
    </row>
    <row r="114" ht="12.75">
      <c r="D114" s="144"/>
    </row>
    <row r="115" ht="12.75">
      <c r="D115" s="144"/>
    </row>
    <row r="116" ht="12.75">
      <c r="D116" s="144"/>
    </row>
    <row r="117" ht="12.75">
      <c r="D117" s="144"/>
    </row>
    <row r="118" ht="12.75">
      <c r="D118" s="144"/>
    </row>
    <row r="119" ht="12.75">
      <c r="D119" s="144"/>
    </row>
    <row r="120" ht="12.75">
      <c r="D120" s="144"/>
    </row>
    <row r="121" ht="12.75">
      <c r="D121" s="144"/>
    </row>
    <row r="122" ht="12.75">
      <c r="D122" s="144"/>
    </row>
    <row r="123" ht="12.75">
      <c r="D123" s="144"/>
    </row>
    <row r="124" ht="12.75">
      <c r="D124" s="144"/>
    </row>
    <row r="125" ht="12.75">
      <c r="D125" s="144"/>
    </row>
    <row r="126" ht="12.75">
      <c r="D126" s="144"/>
    </row>
    <row r="127" ht="12.75">
      <c r="D127" s="144"/>
    </row>
    <row r="128" ht="12.75">
      <c r="D128" s="144"/>
    </row>
    <row r="129" ht="12.75">
      <c r="D129" s="144"/>
    </row>
    <row r="130" ht="12.75">
      <c r="D130" s="144"/>
    </row>
    <row r="131" ht="12.75">
      <c r="D131" s="144"/>
    </row>
    <row r="132" ht="12.75">
      <c r="D132" s="144"/>
    </row>
    <row r="133" ht="12.75">
      <c r="D133" s="144"/>
    </row>
    <row r="134" ht="12.75">
      <c r="D134" s="144"/>
    </row>
    <row r="135" ht="12.75">
      <c r="D135" s="144"/>
    </row>
    <row r="136" ht="12.75">
      <c r="D136" s="144"/>
    </row>
    <row r="137" ht="12.75">
      <c r="D137" s="144"/>
    </row>
    <row r="138" ht="12.75">
      <c r="D138" s="144"/>
    </row>
    <row r="139" ht="12.75">
      <c r="D139" s="144"/>
    </row>
    <row r="140" ht="12.75">
      <c r="D140" s="144"/>
    </row>
    <row r="141" ht="12.75">
      <c r="D141" s="144"/>
    </row>
    <row r="142" ht="12.75">
      <c r="D142" s="144"/>
    </row>
    <row r="143" ht="12.75">
      <c r="D143" s="144"/>
    </row>
    <row r="144" ht="12.75">
      <c r="D144" s="144"/>
    </row>
    <row r="145" ht="12.75">
      <c r="D145" s="144"/>
    </row>
    <row r="146" ht="12.75">
      <c r="D146" s="144"/>
    </row>
    <row r="147" ht="12.75">
      <c r="D147" s="144"/>
    </row>
    <row r="148" ht="12.75">
      <c r="D148" s="144"/>
    </row>
    <row r="149" ht="12.75">
      <c r="D149" s="144"/>
    </row>
    <row r="150" ht="12.75">
      <c r="D150" s="144"/>
    </row>
    <row r="151" ht="12.75">
      <c r="D151" s="144"/>
    </row>
    <row r="152" ht="12.75">
      <c r="D152" s="144"/>
    </row>
    <row r="153" ht="12.75">
      <c r="D153" s="144"/>
    </row>
  </sheetData>
  <sheetProtection password="9CDF" sheet="1" objects="1" scenarios="1" selectLockedCells="1"/>
  <mergeCells count="6">
    <mergeCell ref="A1:G1"/>
    <mergeCell ref="C2:G2"/>
    <mergeCell ref="C3:G3"/>
    <mergeCell ref="C4:G4"/>
    <mergeCell ref="A18:C18"/>
    <mergeCell ref="A19:G23"/>
  </mergeCells>
  <printOptions/>
  <pageMargins left="0.5902777777777778" right="0.19652777777777777" top="0.7875" bottom="0.7875" header="0.5118055555555555" footer="0.3"/>
  <pageSetup horizontalDpi="300" verticalDpi="300" orientation="landscape" paperSize="9"/>
  <headerFooter alignWithMargins="0">
    <oddFooter>&amp;L&amp;"Arial CE,Běžné"Zpracováno programem BUILDpower S,  © RTS, a.s.&amp;R&amp;"Arial CE,Běžné"Stránka &amp;P z &amp;N</oddFooter>
  </headerFooter>
</worksheet>
</file>

<file path=xl/worksheets/sheet5.xml><?xml version="1.0" encoding="utf-8"?>
<worksheet xmlns="http://schemas.openxmlformats.org/spreadsheetml/2006/main" xmlns:r="http://schemas.openxmlformats.org/officeDocument/2006/relationships">
  <dimension ref="A1:BH344"/>
  <sheetViews>
    <sheetView zoomScalePageLayoutView="0" workbookViewId="0" topLeftCell="A1">
      <pane ySplit="7" topLeftCell="A170" activePane="bottomLeft" state="frozen"/>
      <selection pane="topLeft" activeCell="A1" sqref="A1"/>
      <selection pane="bottomLeft" activeCell="F12" sqref="F12"/>
    </sheetView>
  </sheetViews>
  <sheetFormatPr defaultColWidth="8.7109375" defaultRowHeight="12.75" outlineLevelRow="1"/>
  <cols>
    <col min="1" max="1" width="3.421875" style="1" customWidth="1"/>
    <col min="2" max="2" width="12.57421875" style="141" customWidth="1"/>
    <col min="3" max="3" width="38.28125" style="141" customWidth="1"/>
    <col min="4" max="4" width="4.8515625" style="1" customWidth="1"/>
    <col min="5" max="5" width="10.57421875" style="1" customWidth="1"/>
    <col min="6" max="6" width="9.8515625" style="1" customWidth="1"/>
    <col min="7" max="7" width="12.7109375" style="1" customWidth="1"/>
    <col min="8" max="18" width="0" style="1" hidden="1" customWidth="1"/>
    <col min="19" max="20" width="8.7109375" style="1" customWidth="1"/>
    <col min="21" max="23" width="0" style="1" hidden="1" customWidth="1"/>
    <col min="24" max="28" width="8.7109375" style="1" customWidth="1"/>
    <col min="29" max="29" width="0" style="1" hidden="1" customWidth="1"/>
    <col min="30" max="30" width="8.7109375" style="1" customWidth="1"/>
    <col min="31" max="41" width="0" style="1" hidden="1" customWidth="1"/>
    <col min="42" max="16384" width="8.7109375" style="1" customWidth="1"/>
  </cols>
  <sheetData>
    <row r="1" spans="1:33" ht="15.75" customHeight="1">
      <c r="A1" s="220" t="s">
        <v>177</v>
      </c>
      <c r="B1" s="220"/>
      <c r="C1" s="220"/>
      <c r="D1" s="220"/>
      <c r="E1" s="220"/>
      <c r="F1" s="220"/>
      <c r="G1" s="220"/>
      <c r="AG1" s="1" t="s">
        <v>181</v>
      </c>
    </row>
    <row r="2" spans="1:33" ht="24.75" customHeight="1">
      <c r="A2" s="136" t="s">
        <v>178</v>
      </c>
      <c r="B2" s="137" t="s">
        <v>5</v>
      </c>
      <c r="C2" s="221" t="s">
        <v>6</v>
      </c>
      <c r="D2" s="221"/>
      <c r="E2" s="221"/>
      <c r="F2" s="221"/>
      <c r="G2" s="221"/>
      <c r="AG2" s="1" t="s">
        <v>182</v>
      </c>
    </row>
    <row r="3" spans="1:33" ht="24.75" customHeight="1">
      <c r="A3" s="136" t="s">
        <v>179</v>
      </c>
      <c r="B3" s="137" t="s">
        <v>58</v>
      </c>
      <c r="C3" s="221" t="s">
        <v>59</v>
      </c>
      <c r="D3" s="221"/>
      <c r="E3" s="221"/>
      <c r="F3" s="221"/>
      <c r="G3" s="221"/>
      <c r="AC3" s="141" t="s">
        <v>182</v>
      </c>
      <c r="AG3" s="1" t="s">
        <v>184</v>
      </c>
    </row>
    <row r="4" spans="1:33" ht="24.75" customHeight="1">
      <c r="A4" s="142" t="s">
        <v>180</v>
      </c>
      <c r="B4" s="143" t="s">
        <v>56</v>
      </c>
      <c r="C4" s="222" t="s">
        <v>60</v>
      </c>
      <c r="D4" s="222"/>
      <c r="E4" s="222"/>
      <c r="F4" s="222"/>
      <c r="G4" s="222"/>
      <c r="AG4" s="1" t="s">
        <v>185</v>
      </c>
    </row>
    <row r="5" ht="12.75">
      <c r="D5" s="144"/>
    </row>
    <row r="6" spans="1:23" ht="38.25">
      <c r="A6" s="145" t="s">
        <v>186</v>
      </c>
      <c r="B6" s="146" t="s">
        <v>187</v>
      </c>
      <c r="C6" s="146" t="s">
        <v>188</v>
      </c>
      <c r="D6" s="147" t="s">
        <v>189</v>
      </c>
      <c r="E6" s="145" t="s">
        <v>190</v>
      </c>
      <c r="F6" s="148" t="s">
        <v>191</v>
      </c>
      <c r="G6" s="145" t="s">
        <v>25</v>
      </c>
      <c r="H6" s="149" t="s">
        <v>192</v>
      </c>
      <c r="I6" s="149" t="s">
        <v>193</v>
      </c>
      <c r="J6" s="149" t="s">
        <v>194</v>
      </c>
      <c r="K6" s="149" t="s">
        <v>195</v>
      </c>
      <c r="L6" s="149" t="s">
        <v>196</v>
      </c>
      <c r="M6" s="149" t="s">
        <v>197</v>
      </c>
      <c r="N6" s="149" t="s">
        <v>198</v>
      </c>
      <c r="O6" s="149" t="s">
        <v>199</v>
      </c>
      <c r="P6" s="149" t="s">
        <v>200</v>
      </c>
      <c r="Q6" s="149" t="s">
        <v>201</v>
      </c>
      <c r="R6" s="149" t="s">
        <v>202</v>
      </c>
      <c r="S6" s="149" t="s">
        <v>203</v>
      </c>
      <c r="T6" s="149" t="s">
        <v>204</v>
      </c>
      <c r="U6" s="149" t="s">
        <v>205</v>
      </c>
      <c r="V6" s="149" t="s">
        <v>206</v>
      </c>
      <c r="W6" s="149" t="s">
        <v>207</v>
      </c>
    </row>
    <row r="7" spans="1:23" ht="12.75" hidden="1">
      <c r="A7" s="134"/>
      <c r="B7" s="138"/>
      <c r="C7" s="138"/>
      <c r="D7" s="140"/>
      <c r="E7" s="150"/>
      <c r="F7" s="151"/>
      <c r="G7" s="151"/>
      <c r="H7" s="151"/>
      <c r="I7" s="151"/>
      <c r="J7" s="151"/>
      <c r="K7" s="151"/>
      <c r="L7" s="151"/>
      <c r="M7" s="151"/>
      <c r="N7" s="151"/>
      <c r="O7" s="151"/>
      <c r="P7" s="151"/>
      <c r="Q7" s="151"/>
      <c r="R7" s="151"/>
      <c r="S7" s="151"/>
      <c r="T7" s="151"/>
      <c r="U7" s="151"/>
      <c r="V7" s="151"/>
      <c r="W7" s="151"/>
    </row>
    <row r="8" spans="1:33" ht="12.75">
      <c r="A8" s="152" t="s">
        <v>208</v>
      </c>
      <c r="B8" s="153" t="s">
        <v>56</v>
      </c>
      <c r="C8" s="154" t="s">
        <v>114</v>
      </c>
      <c r="D8" s="155"/>
      <c r="E8" s="156"/>
      <c r="F8" s="157"/>
      <c r="G8" s="157">
        <f>SUMIF(AG9:AG14,"&lt;&gt;NOR",G9:G14)</f>
        <v>0</v>
      </c>
      <c r="H8" s="157"/>
      <c r="I8" s="157">
        <f>SUM(I9:I14)</f>
        <v>0</v>
      </c>
      <c r="J8" s="157"/>
      <c r="K8" s="157">
        <f>SUM(K9:K14)</f>
        <v>0</v>
      </c>
      <c r="L8" s="157"/>
      <c r="M8" s="157">
        <f>SUM(M9:M14)</f>
        <v>0</v>
      </c>
      <c r="N8" s="157"/>
      <c r="O8" s="157">
        <f>SUM(O9:O14)</f>
        <v>0</v>
      </c>
      <c r="P8" s="157"/>
      <c r="Q8" s="157">
        <f>SUM(Q9:Q14)</f>
        <v>0</v>
      </c>
      <c r="R8" s="157"/>
      <c r="S8" s="157"/>
      <c r="T8" s="158"/>
      <c r="U8" s="159"/>
      <c r="V8" s="159">
        <f>SUM(V9:V14)</f>
        <v>2.54</v>
      </c>
      <c r="W8" s="159"/>
      <c r="AG8" s="1" t="s">
        <v>209</v>
      </c>
    </row>
    <row r="9" spans="1:60" ht="12.75" outlineLevel="1">
      <c r="A9" s="170">
        <v>1</v>
      </c>
      <c r="B9" s="171" t="s">
        <v>227</v>
      </c>
      <c r="C9" s="172" t="s">
        <v>228</v>
      </c>
      <c r="D9" s="173" t="s">
        <v>229</v>
      </c>
      <c r="E9" s="174">
        <v>0.4</v>
      </c>
      <c r="F9" s="175"/>
      <c r="G9" s="176">
        <f>ROUND(E9*F9,2)</f>
        <v>0</v>
      </c>
      <c r="H9" s="175"/>
      <c r="I9" s="176">
        <f>ROUND(E9*H9,2)</f>
        <v>0</v>
      </c>
      <c r="J9" s="175"/>
      <c r="K9" s="176">
        <f>ROUND(E9*J9,2)</f>
        <v>0</v>
      </c>
      <c r="L9" s="176">
        <v>21</v>
      </c>
      <c r="M9" s="176">
        <f>G9*(1+L9/100)</f>
        <v>0</v>
      </c>
      <c r="N9" s="176">
        <v>0</v>
      </c>
      <c r="O9" s="176">
        <f>ROUND(E9*N9,2)</f>
        <v>0</v>
      </c>
      <c r="P9" s="176">
        <v>0</v>
      </c>
      <c r="Q9" s="176">
        <f>ROUND(E9*P9,2)</f>
        <v>0</v>
      </c>
      <c r="R9" s="176"/>
      <c r="S9" s="176" t="s">
        <v>213</v>
      </c>
      <c r="T9" s="177" t="s">
        <v>213</v>
      </c>
      <c r="U9" s="168">
        <v>3.533</v>
      </c>
      <c r="V9" s="168">
        <f>ROUND(E9*U9,2)</f>
        <v>1.41</v>
      </c>
      <c r="W9" s="168"/>
      <c r="X9" s="169"/>
      <c r="Y9" s="169"/>
      <c r="Z9" s="169"/>
      <c r="AA9" s="169"/>
      <c r="AB9" s="169"/>
      <c r="AC9" s="169"/>
      <c r="AD9" s="169"/>
      <c r="AE9" s="169"/>
      <c r="AF9" s="169"/>
      <c r="AG9" s="169" t="s">
        <v>230</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12.75" outlineLevel="1">
      <c r="A10" s="186"/>
      <c r="B10" s="187"/>
      <c r="C10" s="188" t="s">
        <v>231</v>
      </c>
      <c r="D10" s="189"/>
      <c r="E10" s="190">
        <v>0.4</v>
      </c>
      <c r="F10" s="168"/>
      <c r="G10" s="168"/>
      <c r="H10" s="168"/>
      <c r="I10" s="168"/>
      <c r="J10" s="168"/>
      <c r="K10" s="168"/>
      <c r="L10" s="168"/>
      <c r="M10" s="168"/>
      <c r="N10" s="168"/>
      <c r="O10" s="168"/>
      <c r="P10" s="168"/>
      <c r="Q10" s="168"/>
      <c r="R10" s="168"/>
      <c r="S10" s="168"/>
      <c r="T10" s="168"/>
      <c r="U10" s="168"/>
      <c r="V10" s="168"/>
      <c r="W10" s="168"/>
      <c r="X10" s="169"/>
      <c r="Y10" s="169"/>
      <c r="Z10" s="169"/>
      <c r="AA10" s="169"/>
      <c r="AB10" s="169"/>
      <c r="AC10" s="169"/>
      <c r="AD10" s="169"/>
      <c r="AE10" s="169"/>
      <c r="AF10" s="169"/>
      <c r="AG10" s="169" t="s">
        <v>232</v>
      </c>
      <c r="AH10" s="169">
        <v>0</v>
      </c>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60" ht="12.75" outlineLevel="1">
      <c r="A11" s="160">
        <v>2</v>
      </c>
      <c r="B11" s="161" t="s">
        <v>233</v>
      </c>
      <c r="C11" s="162" t="s">
        <v>234</v>
      </c>
      <c r="D11" s="163" t="s">
        <v>229</v>
      </c>
      <c r="E11" s="164">
        <v>0.4</v>
      </c>
      <c r="F11" s="165"/>
      <c r="G11" s="166">
        <f>ROUND(E11*F11,2)</f>
        <v>0</v>
      </c>
      <c r="H11" s="165"/>
      <c r="I11" s="166">
        <f>ROUND(E11*H11,2)</f>
        <v>0</v>
      </c>
      <c r="J11" s="165"/>
      <c r="K11" s="166">
        <f>ROUND(E11*J11,2)</f>
        <v>0</v>
      </c>
      <c r="L11" s="166">
        <v>21</v>
      </c>
      <c r="M11" s="166">
        <f>G11*(1+L11/100)</f>
        <v>0</v>
      </c>
      <c r="N11" s="166">
        <v>0</v>
      </c>
      <c r="O11" s="166">
        <f>ROUND(E11*N11,2)</f>
        <v>0</v>
      </c>
      <c r="P11" s="166">
        <v>0</v>
      </c>
      <c r="Q11" s="166">
        <f>ROUND(E11*P11,2)</f>
        <v>0</v>
      </c>
      <c r="R11" s="166"/>
      <c r="S11" s="166" t="s">
        <v>213</v>
      </c>
      <c r="T11" s="167" t="s">
        <v>213</v>
      </c>
      <c r="U11" s="168">
        <v>0.011</v>
      </c>
      <c r="V11" s="168">
        <f>ROUND(E11*U11,2)</f>
        <v>0</v>
      </c>
      <c r="W11" s="168"/>
      <c r="X11" s="169"/>
      <c r="Y11" s="169"/>
      <c r="Z11" s="169"/>
      <c r="AA11" s="169"/>
      <c r="AB11" s="169"/>
      <c r="AC11" s="169"/>
      <c r="AD11" s="169"/>
      <c r="AE11" s="169"/>
      <c r="AF11" s="169"/>
      <c r="AG11" s="169" t="s">
        <v>230</v>
      </c>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row>
    <row r="12" spans="1:60" ht="22.5" outlineLevel="1">
      <c r="A12" s="160">
        <v>3</v>
      </c>
      <c r="B12" s="161" t="s">
        <v>235</v>
      </c>
      <c r="C12" s="162" t="s">
        <v>236</v>
      </c>
      <c r="D12" s="163" t="s">
        <v>229</v>
      </c>
      <c r="E12" s="164">
        <v>0.4</v>
      </c>
      <c r="F12" s="165"/>
      <c r="G12" s="166">
        <f>ROUND(E12*F12,2)</f>
        <v>0</v>
      </c>
      <c r="H12" s="165"/>
      <c r="I12" s="166">
        <f>ROUND(E12*H12,2)</f>
        <v>0</v>
      </c>
      <c r="J12" s="165"/>
      <c r="K12" s="166">
        <f>ROUND(E12*J12,2)</f>
        <v>0</v>
      </c>
      <c r="L12" s="166">
        <v>21</v>
      </c>
      <c r="M12" s="166">
        <f>G12*(1+L12/100)</f>
        <v>0</v>
      </c>
      <c r="N12" s="166">
        <v>0</v>
      </c>
      <c r="O12" s="166">
        <f>ROUND(E12*N12,2)</f>
        <v>0</v>
      </c>
      <c r="P12" s="166">
        <v>0</v>
      </c>
      <c r="Q12" s="166">
        <f>ROUND(E12*P12,2)</f>
        <v>0</v>
      </c>
      <c r="R12" s="166"/>
      <c r="S12" s="166" t="s">
        <v>213</v>
      </c>
      <c r="T12" s="167" t="s">
        <v>213</v>
      </c>
      <c r="U12" s="168">
        <v>0.8680000000000001</v>
      </c>
      <c r="V12" s="168">
        <f>ROUND(E12*U12,2)</f>
        <v>0.35</v>
      </c>
      <c r="W12" s="168"/>
      <c r="X12" s="169"/>
      <c r="Y12" s="169"/>
      <c r="Z12" s="169"/>
      <c r="AA12" s="169"/>
      <c r="AB12" s="169"/>
      <c r="AC12" s="169"/>
      <c r="AD12" s="169"/>
      <c r="AE12" s="169"/>
      <c r="AF12" s="169"/>
      <c r="AG12" s="169" t="s">
        <v>230</v>
      </c>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12.75" outlineLevel="1">
      <c r="A13" s="160">
        <v>4</v>
      </c>
      <c r="B13" s="161" t="s">
        <v>237</v>
      </c>
      <c r="C13" s="162" t="s">
        <v>238</v>
      </c>
      <c r="D13" s="163" t="s">
        <v>229</v>
      </c>
      <c r="E13" s="164">
        <v>0.4</v>
      </c>
      <c r="F13" s="165"/>
      <c r="G13" s="166">
        <f>ROUND(E13*F13,2)</f>
        <v>0</v>
      </c>
      <c r="H13" s="165"/>
      <c r="I13" s="166">
        <f>ROUND(E13*H13,2)</f>
        <v>0</v>
      </c>
      <c r="J13" s="165"/>
      <c r="K13" s="166">
        <f>ROUND(E13*J13,2)</f>
        <v>0</v>
      </c>
      <c r="L13" s="166">
        <v>21</v>
      </c>
      <c r="M13" s="166">
        <f>G13*(1+L13/100)</f>
        <v>0</v>
      </c>
      <c r="N13" s="166">
        <v>0</v>
      </c>
      <c r="O13" s="166">
        <f>ROUND(E13*N13,2)</f>
        <v>0</v>
      </c>
      <c r="P13" s="166">
        <v>0</v>
      </c>
      <c r="Q13" s="166">
        <f>ROUND(E13*P13,2)</f>
        <v>0</v>
      </c>
      <c r="R13" s="166"/>
      <c r="S13" s="166" t="s">
        <v>213</v>
      </c>
      <c r="T13" s="167" t="s">
        <v>213</v>
      </c>
      <c r="U13" s="168">
        <v>0</v>
      </c>
      <c r="V13" s="168">
        <f>ROUND(E13*U13,2)</f>
        <v>0</v>
      </c>
      <c r="W13" s="168"/>
      <c r="X13" s="169"/>
      <c r="Y13" s="169"/>
      <c r="Z13" s="169"/>
      <c r="AA13" s="169"/>
      <c r="AB13" s="169"/>
      <c r="AC13" s="169"/>
      <c r="AD13" s="169"/>
      <c r="AE13" s="169"/>
      <c r="AF13" s="169"/>
      <c r="AG13" s="169" t="s">
        <v>230</v>
      </c>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60" ht="12.75" outlineLevel="1">
      <c r="A14" s="160">
        <v>5</v>
      </c>
      <c r="B14" s="161" t="s">
        <v>239</v>
      </c>
      <c r="C14" s="162" t="s">
        <v>240</v>
      </c>
      <c r="D14" s="163" t="s">
        <v>229</v>
      </c>
      <c r="E14" s="164">
        <v>0.4</v>
      </c>
      <c r="F14" s="165"/>
      <c r="G14" s="166">
        <f>ROUND(E14*F14,2)</f>
        <v>0</v>
      </c>
      <c r="H14" s="165"/>
      <c r="I14" s="166">
        <f>ROUND(E14*H14,2)</f>
        <v>0</v>
      </c>
      <c r="J14" s="165"/>
      <c r="K14" s="166">
        <f>ROUND(E14*J14,2)</f>
        <v>0</v>
      </c>
      <c r="L14" s="166">
        <v>21</v>
      </c>
      <c r="M14" s="166">
        <f>G14*(1+L14/100)</f>
        <v>0</v>
      </c>
      <c r="N14" s="166">
        <v>0</v>
      </c>
      <c r="O14" s="166">
        <f>ROUND(E14*N14,2)</f>
        <v>0</v>
      </c>
      <c r="P14" s="166">
        <v>0</v>
      </c>
      <c r="Q14" s="166">
        <f>ROUND(E14*P14,2)</f>
        <v>0</v>
      </c>
      <c r="R14" s="166"/>
      <c r="S14" s="166" t="s">
        <v>213</v>
      </c>
      <c r="T14" s="167" t="s">
        <v>213</v>
      </c>
      <c r="U14" s="168">
        <v>1.938</v>
      </c>
      <c r="V14" s="168">
        <f>ROUND(E14*U14,2)</f>
        <v>0.78</v>
      </c>
      <c r="W14" s="168"/>
      <c r="X14" s="169"/>
      <c r="Y14" s="169"/>
      <c r="Z14" s="169"/>
      <c r="AA14" s="169"/>
      <c r="AB14" s="169"/>
      <c r="AC14" s="169"/>
      <c r="AD14" s="169"/>
      <c r="AE14" s="169"/>
      <c r="AF14" s="169"/>
      <c r="AG14" s="169" t="s">
        <v>230</v>
      </c>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row>
    <row r="15" spans="1:33" ht="12.75">
      <c r="A15" s="152" t="s">
        <v>208</v>
      </c>
      <c r="B15" s="153" t="s">
        <v>63</v>
      </c>
      <c r="C15" s="154" t="s">
        <v>115</v>
      </c>
      <c r="D15" s="155"/>
      <c r="E15" s="156"/>
      <c r="F15" s="157"/>
      <c r="G15" s="157">
        <f>SUMIF(AG16:AG22,"&lt;&gt;NOR",G16:G22)</f>
        <v>0</v>
      </c>
      <c r="H15" s="157"/>
      <c r="I15" s="157">
        <f>SUM(I16:I22)</f>
        <v>0</v>
      </c>
      <c r="J15" s="157"/>
      <c r="K15" s="157">
        <f>SUM(K16:K22)</f>
        <v>0</v>
      </c>
      <c r="L15" s="157"/>
      <c r="M15" s="157">
        <f>SUM(M16:M22)</f>
        <v>0</v>
      </c>
      <c r="N15" s="157"/>
      <c r="O15" s="157">
        <f>SUM(O16:O22)</f>
        <v>0.83</v>
      </c>
      <c r="P15" s="157"/>
      <c r="Q15" s="157">
        <f>SUM(Q16:Q22)</f>
        <v>0</v>
      </c>
      <c r="R15" s="157"/>
      <c r="S15" s="157"/>
      <c r="T15" s="158"/>
      <c r="U15" s="159"/>
      <c r="V15" s="159">
        <f>SUM(V16:V22)</f>
        <v>6.6499999999999995</v>
      </c>
      <c r="W15" s="159"/>
      <c r="AG15" s="1" t="s">
        <v>209</v>
      </c>
    </row>
    <row r="16" spans="1:60" ht="22.5" outlineLevel="1">
      <c r="A16" s="170">
        <v>6</v>
      </c>
      <c r="B16" s="171" t="s">
        <v>241</v>
      </c>
      <c r="C16" s="172" t="s">
        <v>242</v>
      </c>
      <c r="D16" s="173" t="s">
        <v>243</v>
      </c>
      <c r="E16" s="174">
        <v>1</v>
      </c>
      <c r="F16" s="175">
        <v>0</v>
      </c>
      <c r="G16" s="176">
        <f>ROUND(E16*F16,2)</f>
        <v>0</v>
      </c>
      <c r="H16" s="175"/>
      <c r="I16" s="176">
        <f>ROUND(E16*H16,2)</f>
        <v>0</v>
      </c>
      <c r="J16" s="175"/>
      <c r="K16" s="176">
        <f>ROUND(E16*J16,2)</f>
        <v>0</v>
      </c>
      <c r="L16" s="176">
        <v>21</v>
      </c>
      <c r="M16" s="176">
        <f>G16*(1+L16/100)</f>
        <v>0</v>
      </c>
      <c r="N16" s="176">
        <v>0.02752</v>
      </c>
      <c r="O16" s="176">
        <f>ROUND(E16*N16,2)</f>
        <v>0.03</v>
      </c>
      <c r="P16" s="176">
        <v>0</v>
      </c>
      <c r="Q16" s="176">
        <f>ROUND(E16*P16,2)</f>
        <v>0</v>
      </c>
      <c r="R16" s="176"/>
      <c r="S16" s="176" t="s">
        <v>213</v>
      </c>
      <c r="T16" s="177" t="s">
        <v>213</v>
      </c>
      <c r="U16" s="168">
        <v>0.24200000000000002</v>
      </c>
      <c r="V16" s="168">
        <f>ROUND(E16*U16,2)</f>
        <v>0.24</v>
      </c>
      <c r="W16" s="168"/>
      <c r="X16" s="169"/>
      <c r="Y16" s="169"/>
      <c r="Z16" s="169"/>
      <c r="AA16" s="169"/>
      <c r="AB16" s="169"/>
      <c r="AC16" s="169"/>
      <c r="AD16" s="169"/>
      <c r="AE16" s="169"/>
      <c r="AF16" s="169"/>
      <c r="AG16" s="169" t="s">
        <v>230</v>
      </c>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row>
    <row r="17" spans="1:60" ht="12.75" outlineLevel="1">
      <c r="A17" s="186"/>
      <c r="B17" s="187"/>
      <c r="C17" s="188" t="s">
        <v>244</v>
      </c>
      <c r="D17" s="189"/>
      <c r="E17" s="190">
        <v>1</v>
      </c>
      <c r="F17" s="168"/>
      <c r="G17" s="168"/>
      <c r="H17" s="168"/>
      <c r="I17" s="168"/>
      <c r="J17" s="168"/>
      <c r="K17" s="168"/>
      <c r="L17" s="168"/>
      <c r="M17" s="168"/>
      <c r="N17" s="168"/>
      <c r="O17" s="168"/>
      <c r="P17" s="168"/>
      <c r="Q17" s="168"/>
      <c r="R17" s="168"/>
      <c r="S17" s="168"/>
      <c r="T17" s="168"/>
      <c r="U17" s="168"/>
      <c r="V17" s="168"/>
      <c r="W17" s="168"/>
      <c r="X17" s="169"/>
      <c r="Y17" s="169"/>
      <c r="Z17" s="169"/>
      <c r="AA17" s="169"/>
      <c r="AB17" s="169"/>
      <c r="AC17" s="169"/>
      <c r="AD17" s="169"/>
      <c r="AE17" s="169"/>
      <c r="AF17" s="169"/>
      <c r="AG17" s="169" t="s">
        <v>232</v>
      </c>
      <c r="AH17" s="169">
        <v>0</v>
      </c>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row>
    <row r="18" spans="1:60" ht="12.75" outlineLevel="1">
      <c r="A18" s="170">
        <v>7</v>
      </c>
      <c r="B18" s="171" t="s">
        <v>245</v>
      </c>
      <c r="C18" s="172" t="s">
        <v>246</v>
      </c>
      <c r="D18" s="173" t="s">
        <v>229</v>
      </c>
      <c r="E18" s="174">
        <v>0.75</v>
      </c>
      <c r="F18" s="175"/>
      <c r="G18" s="176">
        <f>ROUND(E18*F18,2)</f>
        <v>0</v>
      </c>
      <c r="H18" s="175"/>
      <c r="I18" s="176">
        <f>ROUND(E18*H18,2)</f>
        <v>0</v>
      </c>
      <c r="J18" s="175"/>
      <c r="K18" s="176">
        <f>ROUND(E18*J18,2)</f>
        <v>0</v>
      </c>
      <c r="L18" s="176">
        <v>21</v>
      </c>
      <c r="M18" s="176">
        <f>G18*(1+L18/100)</f>
        <v>0</v>
      </c>
      <c r="N18" s="176">
        <v>0.5528200000000001</v>
      </c>
      <c r="O18" s="176">
        <f>ROUND(E18*N18,2)</f>
        <v>0.41</v>
      </c>
      <c r="P18" s="176">
        <v>0</v>
      </c>
      <c r="Q18" s="176">
        <f>ROUND(E18*P18,2)</f>
        <v>0</v>
      </c>
      <c r="R18" s="176"/>
      <c r="S18" s="176" t="s">
        <v>213</v>
      </c>
      <c r="T18" s="177" t="s">
        <v>213</v>
      </c>
      <c r="U18" s="168">
        <v>3.08188</v>
      </c>
      <c r="V18" s="168">
        <f>ROUND(E18*U18,2)</f>
        <v>2.31</v>
      </c>
      <c r="W18" s="168"/>
      <c r="X18" s="169"/>
      <c r="Y18" s="169"/>
      <c r="Z18" s="169"/>
      <c r="AA18" s="169"/>
      <c r="AB18" s="169"/>
      <c r="AC18" s="169"/>
      <c r="AD18" s="169"/>
      <c r="AE18" s="169"/>
      <c r="AF18" s="169"/>
      <c r="AG18" s="169" t="s">
        <v>230</v>
      </c>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0" ht="12.75" outlineLevel="1">
      <c r="A19" s="186"/>
      <c r="B19" s="187"/>
      <c r="C19" s="188" t="s">
        <v>247</v>
      </c>
      <c r="D19" s="189"/>
      <c r="E19" s="190">
        <v>0.2</v>
      </c>
      <c r="F19" s="168"/>
      <c r="G19" s="168"/>
      <c r="H19" s="168"/>
      <c r="I19" s="168"/>
      <c r="J19" s="168"/>
      <c r="K19" s="168"/>
      <c r="L19" s="168"/>
      <c r="M19" s="168"/>
      <c r="N19" s="168"/>
      <c r="O19" s="168"/>
      <c r="P19" s="168"/>
      <c r="Q19" s="168"/>
      <c r="R19" s="168"/>
      <c r="S19" s="168"/>
      <c r="T19" s="168"/>
      <c r="U19" s="168"/>
      <c r="V19" s="168"/>
      <c r="W19" s="168"/>
      <c r="X19" s="169"/>
      <c r="Y19" s="169"/>
      <c r="Z19" s="169"/>
      <c r="AA19" s="169"/>
      <c r="AB19" s="169"/>
      <c r="AC19" s="169"/>
      <c r="AD19" s="169"/>
      <c r="AE19" s="169"/>
      <c r="AF19" s="169"/>
      <c r="AG19" s="169" t="s">
        <v>232</v>
      </c>
      <c r="AH19" s="169">
        <v>0</v>
      </c>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row>
    <row r="20" spans="1:60" ht="12.75" outlineLevel="1">
      <c r="A20" s="186"/>
      <c r="B20" s="187"/>
      <c r="C20" s="188" t="s">
        <v>248</v>
      </c>
      <c r="D20" s="189"/>
      <c r="E20" s="190">
        <v>0.55</v>
      </c>
      <c r="F20" s="168"/>
      <c r="G20" s="168"/>
      <c r="H20" s="168"/>
      <c r="I20" s="168"/>
      <c r="J20" s="168"/>
      <c r="K20" s="168"/>
      <c r="L20" s="168"/>
      <c r="M20" s="168"/>
      <c r="N20" s="168"/>
      <c r="O20" s="168"/>
      <c r="P20" s="168"/>
      <c r="Q20" s="168"/>
      <c r="R20" s="168"/>
      <c r="S20" s="168"/>
      <c r="T20" s="168"/>
      <c r="U20" s="168"/>
      <c r="V20" s="168"/>
      <c r="W20" s="168"/>
      <c r="X20" s="169"/>
      <c r="Y20" s="169"/>
      <c r="Z20" s="169"/>
      <c r="AA20" s="169"/>
      <c r="AB20" s="169"/>
      <c r="AC20" s="169"/>
      <c r="AD20" s="169"/>
      <c r="AE20" s="169"/>
      <c r="AF20" s="169"/>
      <c r="AG20" s="169" t="s">
        <v>232</v>
      </c>
      <c r="AH20" s="169">
        <v>0</v>
      </c>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row>
    <row r="21" spans="1:60" ht="12.75" outlineLevel="1">
      <c r="A21" s="170">
        <v>8</v>
      </c>
      <c r="B21" s="171" t="s">
        <v>249</v>
      </c>
      <c r="C21" s="172" t="s">
        <v>250</v>
      </c>
      <c r="D21" s="173" t="s">
        <v>251</v>
      </c>
      <c r="E21" s="174">
        <v>5</v>
      </c>
      <c r="F21" s="175"/>
      <c r="G21" s="176">
        <f>ROUND(E21*F21,2)</f>
        <v>0</v>
      </c>
      <c r="H21" s="175"/>
      <c r="I21" s="176">
        <f>ROUND(E21*H21,2)</f>
        <v>0</v>
      </c>
      <c r="J21" s="175"/>
      <c r="K21" s="176">
        <f>ROUND(E21*J21,2)</f>
        <v>0</v>
      </c>
      <c r="L21" s="176">
        <v>21</v>
      </c>
      <c r="M21" s="176">
        <f>G21*(1+L21/100)</f>
        <v>0</v>
      </c>
      <c r="N21" s="176">
        <v>0.07758</v>
      </c>
      <c r="O21" s="176">
        <f>ROUND(E21*N21,2)</f>
        <v>0.39</v>
      </c>
      <c r="P21" s="176">
        <v>0</v>
      </c>
      <c r="Q21" s="176">
        <f>ROUND(E21*P21,2)</f>
        <v>0</v>
      </c>
      <c r="R21" s="176"/>
      <c r="S21" s="176" t="s">
        <v>213</v>
      </c>
      <c r="T21" s="177" t="s">
        <v>213</v>
      </c>
      <c r="U21" s="168">
        <v>0.819</v>
      </c>
      <c r="V21" s="168">
        <f>ROUND(E21*U21,2)</f>
        <v>4.1</v>
      </c>
      <c r="W21" s="168"/>
      <c r="X21" s="169"/>
      <c r="Y21" s="169"/>
      <c r="Z21" s="169"/>
      <c r="AA21" s="169"/>
      <c r="AB21" s="169"/>
      <c r="AC21" s="169"/>
      <c r="AD21" s="169"/>
      <c r="AE21" s="169"/>
      <c r="AF21" s="169"/>
      <c r="AG21" s="169" t="s">
        <v>230</v>
      </c>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row>
    <row r="22" spans="1:60" ht="12.75" outlineLevel="1">
      <c r="A22" s="186"/>
      <c r="B22" s="187"/>
      <c r="C22" s="188" t="s">
        <v>252</v>
      </c>
      <c r="D22" s="189"/>
      <c r="E22" s="190">
        <v>5</v>
      </c>
      <c r="F22" s="168"/>
      <c r="G22" s="168"/>
      <c r="H22" s="168"/>
      <c r="I22" s="168"/>
      <c r="J22" s="168"/>
      <c r="K22" s="168"/>
      <c r="L22" s="168"/>
      <c r="M22" s="168"/>
      <c r="N22" s="168"/>
      <c r="O22" s="168"/>
      <c r="P22" s="168"/>
      <c r="Q22" s="168"/>
      <c r="R22" s="168"/>
      <c r="S22" s="168"/>
      <c r="T22" s="168"/>
      <c r="U22" s="168"/>
      <c r="V22" s="168"/>
      <c r="W22" s="168"/>
      <c r="X22" s="169"/>
      <c r="Y22" s="169"/>
      <c r="Z22" s="169"/>
      <c r="AA22" s="169"/>
      <c r="AB22" s="169"/>
      <c r="AC22" s="169"/>
      <c r="AD22" s="169"/>
      <c r="AE22" s="169"/>
      <c r="AF22" s="169"/>
      <c r="AG22" s="169" t="s">
        <v>232</v>
      </c>
      <c r="AH22" s="169">
        <v>0</v>
      </c>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3" spans="1:33" ht="12.75">
      <c r="A23" s="152" t="s">
        <v>208</v>
      </c>
      <c r="B23" s="153" t="s">
        <v>116</v>
      </c>
      <c r="C23" s="154" t="s">
        <v>117</v>
      </c>
      <c r="D23" s="155"/>
      <c r="E23" s="156"/>
      <c r="F23" s="157"/>
      <c r="G23" s="157">
        <f>SUMIF(AG24:AG35,"&lt;&gt;NOR",G24:G35)</f>
        <v>0</v>
      </c>
      <c r="H23" s="157"/>
      <c r="I23" s="157">
        <f>SUM(I24:I35)</f>
        <v>0</v>
      </c>
      <c r="J23" s="157"/>
      <c r="K23" s="157">
        <f>SUM(K24:K35)</f>
        <v>0</v>
      </c>
      <c r="L23" s="157"/>
      <c r="M23" s="157">
        <f>SUM(M24:M35)</f>
        <v>0</v>
      </c>
      <c r="N23" s="157"/>
      <c r="O23" s="157">
        <f>SUM(O24:O35)</f>
        <v>1.3800000000000001</v>
      </c>
      <c r="P23" s="157"/>
      <c r="Q23" s="157">
        <f>SUM(Q24:Q35)</f>
        <v>0</v>
      </c>
      <c r="R23" s="157"/>
      <c r="S23" s="157"/>
      <c r="T23" s="158"/>
      <c r="U23" s="159"/>
      <c r="V23" s="159">
        <f>SUM(V24:V35)</f>
        <v>53.53</v>
      </c>
      <c r="W23" s="159"/>
      <c r="AG23" s="1" t="s">
        <v>209</v>
      </c>
    </row>
    <row r="24" spans="1:60" ht="12.75" outlineLevel="1">
      <c r="A24" s="170">
        <v>9</v>
      </c>
      <c r="B24" s="171" t="s">
        <v>253</v>
      </c>
      <c r="C24" s="172" t="s">
        <v>254</v>
      </c>
      <c r="D24" s="173" t="s">
        <v>251</v>
      </c>
      <c r="E24" s="174">
        <v>25</v>
      </c>
      <c r="F24" s="175"/>
      <c r="G24" s="176">
        <f>ROUND(E24*F24,2)</f>
        <v>0</v>
      </c>
      <c r="H24" s="175"/>
      <c r="I24" s="176">
        <f>ROUND(E24*H24,2)</f>
        <v>0</v>
      </c>
      <c r="J24" s="175"/>
      <c r="K24" s="176">
        <f>ROUND(E24*J24,2)</f>
        <v>0</v>
      </c>
      <c r="L24" s="176">
        <v>21</v>
      </c>
      <c r="M24" s="176">
        <f>G24*(1+L24/100)</f>
        <v>0</v>
      </c>
      <c r="N24" s="176">
        <v>4E-05</v>
      </c>
      <c r="O24" s="176">
        <f>ROUND(E24*N24,2)</f>
        <v>0</v>
      </c>
      <c r="P24" s="176">
        <v>0</v>
      </c>
      <c r="Q24" s="176">
        <f>ROUND(E24*P24,2)</f>
        <v>0</v>
      </c>
      <c r="R24" s="176"/>
      <c r="S24" s="176" t="s">
        <v>213</v>
      </c>
      <c r="T24" s="177" t="s">
        <v>213</v>
      </c>
      <c r="U24" s="168">
        <v>0.078</v>
      </c>
      <c r="V24" s="168">
        <f>ROUND(E24*U24,2)</f>
        <v>1.95</v>
      </c>
      <c r="W24" s="168"/>
      <c r="X24" s="169"/>
      <c r="Y24" s="169"/>
      <c r="Z24" s="169"/>
      <c r="AA24" s="169"/>
      <c r="AB24" s="169"/>
      <c r="AC24" s="169"/>
      <c r="AD24" s="169"/>
      <c r="AE24" s="169"/>
      <c r="AF24" s="169"/>
      <c r="AG24" s="169" t="s">
        <v>230</v>
      </c>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row>
    <row r="25" spans="1:60" ht="12.75" outlineLevel="1">
      <c r="A25" s="186"/>
      <c r="B25" s="187"/>
      <c r="C25" s="188" t="s">
        <v>255</v>
      </c>
      <c r="D25" s="189"/>
      <c r="E25" s="190">
        <v>25</v>
      </c>
      <c r="F25" s="168"/>
      <c r="G25" s="168"/>
      <c r="H25" s="168"/>
      <c r="I25" s="168"/>
      <c r="J25" s="168"/>
      <c r="K25" s="168"/>
      <c r="L25" s="168"/>
      <c r="M25" s="168"/>
      <c r="N25" s="168"/>
      <c r="O25" s="168"/>
      <c r="P25" s="168"/>
      <c r="Q25" s="168"/>
      <c r="R25" s="168"/>
      <c r="S25" s="168"/>
      <c r="T25" s="168"/>
      <c r="U25" s="168"/>
      <c r="V25" s="168"/>
      <c r="W25" s="168"/>
      <c r="X25" s="169"/>
      <c r="Y25" s="169"/>
      <c r="Z25" s="169"/>
      <c r="AA25" s="169"/>
      <c r="AB25" s="169"/>
      <c r="AC25" s="169"/>
      <c r="AD25" s="169"/>
      <c r="AE25" s="169"/>
      <c r="AF25" s="169"/>
      <c r="AG25" s="169" t="s">
        <v>232</v>
      </c>
      <c r="AH25" s="169">
        <v>0</v>
      </c>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row>
    <row r="26" spans="1:60" ht="22.5" outlineLevel="1">
      <c r="A26" s="170">
        <v>10</v>
      </c>
      <c r="B26" s="171" t="s">
        <v>256</v>
      </c>
      <c r="C26" s="172" t="s">
        <v>257</v>
      </c>
      <c r="D26" s="173" t="s">
        <v>251</v>
      </c>
      <c r="E26" s="174">
        <v>69.9</v>
      </c>
      <c r="F26" s="175"/>
      <c r="G26" s="176">
        <f>ROUND(E26*F26,2)</f>
        <v>0</v>
      </c>
      <c r="H26" s="175"/>
      <c r="I26" s="176">
        <f>ROUND(E26*H26,2)</f>
        <v>0</v>
      </c>
      <c r="J26" s="175"/>
      <c r="K26" s="176">
        <f>ROUND(E26*J26,2)</f>
        <v>0</v>
      </c>
      <c r="L26" s="176">
        <v>21</v>
      </c>
      <c r="M26" s="176">
        <f>G26*(1+L26/100)</f>
        <v>0</v>
      </c>
      <c r="N26" s="176">
        <v>0.00412</v>
      </c>
      <c r="O26" s="176">
        <f>ROUND(E26*N26,2)</f>
        <v>0.29</v>
      </c>
      <c r="P26" s="176">
        <v>0</v>
      </c>
      <c r="Q26" s="176">
        <f>ROUND(E26*P26,2)</f>
        <v>0</v>
      </c>
      <c r="R26" s="176"/>
      <c r="S26" s="176" t="s">
        <v>213</v>
      </c>
      <c r="T26" s="177" t="s">
        <v>213</v>
      </c>
      <c r="U26" s="168">
        <v>0.19351000000000002</v>
      </c>
      <c r="V26" s="168">
        <f>ROUND(E26*U26,2)</f>
        <v>13.53</v>
      </c>
      <c r="W26" s="168"/>
      <c r="X26" s="169"/>
      <c r="Y26" s="169"/>
      <c r="Z26" s="169"/>
      <c r="AA26" s="169"/>
      <c r="AB26" s="169"/>
      <c r="AC26" s="169"/>
      <c r="AD26" s="169"/>
      <c r="AE26" s="169"/>
      <c r="AF26" s="169"/>
      <c r="AG26" s="169" t="s">
        <v>230</v>
      </c>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row>
    <row r="27" spans="1:60" ht="22.5" outlineLevel="1">
      <c r="A27" s="186"/>
      <c r="B27" s="187"/>
      <c r="C27" s="188" t="s">
        <v>258</v>
      </c>
      <c r="D27" s="189"/>
      <c r="E27" s="190">
        <v>69.9</v>
      </c>
      <c r="F27" s="168"/>
      <c r="G27" s="168"/>
      <c r="H27" s="168"/>
      <c r="I27" s="168"/>
      <c r="J27" s="168"/>
      <c r="K27" s="168"/>
      <c r="L27" s="168"/>
      <c r="M27" s="168"/>
      <c r="N27" s="168"/>
      <c r="O27" s="168"/>
      <c r="P27" s="168"/>
      <c r="Q27" s="168"/>
      <c r="R27" s="168"/>
      <c r="S27" s="168"/>
      <c r="T27" s="168"/>
      <c r="U27" s="168"/>
      <c r="V27" s="168"/>
      <c r="W27" s="168"/>
      <c r="X27" s="169"/>
      <c r="Y27" s="169"/>
      <c r="Z27" s="169"/>
      <c r="AA27" s="169"/>
      <c r="AB27" s="169"/>
      <c r="AC27" s="169"/>
      <c r="AD27" s="169"/>
      <c r="AE27" s="169"/>
      <c r="AF27" s="169"/>
      <c r="AG27" s="169" t="s">
        <v>232</v>
      </c>
      <c r="AH27" s="169">
        <v>0</v>
      </c>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row>
    <row r="28" spans="1:60" ht="22.5" outlineLevel="1">
      <c r="A28" s="170">
        <v>11</v>
      </c>
      <c r="B28" s="171" t="s">
        <v>259</v>
      </c>
      <c r="C28" s="172" t="s">
        <v>260</v>
      </c>
      <c r="D28" s="173" t="s">
        <v>243</v>
      </c>
      <c r="E28" s="174">
        <v>9.5</v>
      </c>
      <c r="F28" s="175"/>
      <c r="G28" s="176">
        <f>ROUND(E28*F28,2)</f>
        <v>0</v>
      </c>
      <c r="H28" s="175"/>
      <c r="I28" s="176">
        <f>ROUND(E28*H28,2)</f>
        <v>0</v>
      </c>
      <c r="J28" s="175"/>
      <c r="K28" s="176">
        <f>ROUND(E28*J28,2)</f>
        <v>0</v>
      </c>
      <c r="L28" s="176">
        <v>21</v>
      </c>
      <c r="M28" s="176">
        <f>G28*(1+L28/100)</f>
        <v>0</v>
      </c>
      <c r="N28" s="176">
        <v>0.03562</v>
      </c>
      <c r="O28" s="176">
        <f>ROUND(E28*N28,2)</f>
        <v>0.34</v>
      </c>
      <c r="P28" s="176">
        <v>0</v>
      </c>
      <c r="Q28" s="176">
        <f>ROUND(E28*P28,2)</f>
        <v>0</v>
      </c>
      <c r="R28" s="176"/>
      <c r="S28" s="176" t="s">
        <v>213</v>
      </c>
      <c r="T28" s="177" t="s">
        <v>213</v>
      </c>
      <c r="U28" s="168">
        <v>0.8829300000000001</v>
      </c>
      <c r="V28" s="168">
        <f>ROUND(E28*U28,2)</f>
        <v>8.39</v>
      </c>
      <c r="W28" s="168"/>
      <c r="X28" s="169"/>
      <c r="Y28" s="169"/>
      <c r="Z28" s="169"/>
      <c r="AA28" s="169"/>
      <c r="AB28" s="169"/>
      <c r="AC28" s="169"/>
      <c r="AD28" s="169"/>
      <c r="AE28" s="169"/>
      <c r="AF28" s="169"/>
      <c r="AG28" s="169" t="s">
        <v>230</v>
      </c>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row>
    <row r="29" spans="1:60" ht="12.75" outlineLevel="1">
      <c r="A29" s="186"/>
      <c r="B29" s="187"/>
      <c r="C29" s="188" t="s">
        <v>261</v>
      </c>
      <c r="D29" s="189"/>
      <c r="E29" s="190">
        <v>9.5</v>
      </c>
      <c r="F29" s="168"/>
      <c r="G29" s="168"/>
      <c r="H29" s="168"/>
      <c r="I29" s="168"/>
      <c r="J29" s="168"/>
      <c r="K29" s="168"/>
      <c r="L29" s="168"/>
      <c r="M29" s="168"/>
      <c r="N29" s="168"/>
      <c r="O29" s="168"/>
      <c r="P29" s="168"/>
      <c r="Q29" s="168"/>
      <c r="R29" s="168"/>
      <c r="S29" s="168"/>
      <c r="T29" s="168"/>
      <c r="U29" s="168"/>
      <c r="V29" s="168"/>
      <c r="W29" s="168"/>
      <c r="X29" s="169"/>
      <c r="Y29" s="169"/>
      <c r="Z29" s="169"/>
      <c r="AA29" s="169"/>
      <c r="AB29" s="169"/>
      <c r="AC29" s="169"/>
      <c r="AD29" s="169"/>
      <c r="AE29" s="169"/>
      <c r="AF29" s="169"/>
      <c r="AG29" s="169" t="s">
        <v>232</v>
      </c>
      <c r="AH29" s="169">
        <v>0</v>
      </c>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row>
    <row r="30" spans="1:60" ht="22.5" outlineLevel="1">
      <c r="A30" s="170">
        <v>12</v>
      </c>
      <c r="B30" s="171" t="s">
        <v>262</v>
      </c>
      <c r="C30" s="172" t="s">
        <v>263</v>
      </c>
      <c r="D30" s="173" t="s">
        <v>251</v>
      </c>
      <c r="E30" s="174">
        <v>133</v>
      </c>
      <c r="F30" s="175"/>
      <c r="G30" s="176">
        <f>ROUND(E30*F30,2)</f>
        <v>0</v>
      </c>
      <c r="H30" s="175"/>
      <c r="I30" s="176">
        <f>ROUND(E30*H30,2)</f>
        <v>0</v>
      </c>
      <c r="J30" s="175"/>
      <c r="K30" s="176">
        <f>ROUND(E30*J30,2)</f>
        <v>0</v>
      </c>
      <c r="L30" s="176">
        <v>21</v>
      </c>
      <c r="M30" s="176">
        <f>G30*(1+L30/100)</f>
        <v>0</v>
      </c>
      <c r="N30" s="176">
        <v>0.00355</v>
      </c>
      <c r="O30" s="176">
        <f>ROUND(E30*N30,2)</f>
        <v>0.47</v>
      </c>
      <c r="P30" s="176">
        <v>0</v>
      </c>
      <c r="Q30" s="176">
        <f>ROUND(E30*P30,2)</f>
        <v>0</v>
      </c>
      <c r="R30" s="176"/>
      <c r="S30" s="176" t="s">
        <v>213</v>
      </c>
      <c r="T30" s="177" t="s">
        <v>213</v>
      </c>
      <c r="U30" s="168">
        <v>0.17016</v>
      </c>
      <c r="V30" s="168">
        <f>ROUND(E30*U30,2)</f>
        <v>22.63</v>
      </c>
      <c r="W30" s="168"/>
      <c r="X30" s="169"/>
      <c r="Y30" s="169"/>
      <c r="Z30" s="169"/>
      <c r="AA30" s="169"/>
      <c r="AB30" s="169"/>
      <c r="AC30" s="169"/>
      <c r="AD30" s="169"/>
      <c r="AE30" s="169"/>
      <c r="AF30" s="169"/>
      <c r="AG30" s="169" t="s">
        <v>230</v>
      </c>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row>
    <row r="31" spans="1:60" ht="22.5" outlineLevel="1">
      <c r="A31" s="186"/>
      <c r="B31" s="187"/>
      <c r="C31" s="188" t="s">
        <v>264</v>
      </c>
      <c r="D31" s="189"/>
      <c r="E31" s="190">
        <v>133</v>
      </c>
      <c r="F31" s="168"/>
      <c r="G31" s="168"/>
      <c r="H31" s="168"/>
      <c r="I31" s="168"/>
      <c r="J31" s="168"/>
      <c r="K31" s="168"/>
      <c r="L31" s="168"/>
      <c r="M31" s="168"/>
      <c r="N31" s="168"/>
      <c r="O31" s="168"/>
      <c r="P31" s="168"/>
      <c r="Q31" s="168"/>
      <c r="R31" s="168"/>
      <c r="S31" s="168"/>
      <c r="T31" s="168"/>
      <c r="U31" s="168"/>
      <c r="V31" s="168"/>
      <c r="W31" s="168"/>
      <c r="X31" s="169"/>
      <c r="Y31" s="169"/>
      <c r="Z31" s="169"/>
      <c r="AA31" s="169"/>
      <c r="AB31" s="169"/>
      <c r="AC31" s="169"/>
      <c r="AD31" s="169"/>
      <c r="AE31" s="169"/>
      <c r="AF31" s="169"/>
      <c r="AG31" s="169" t="s">
        <v>232</v>
      </c>
      <c r="AH31" s="169">
        <v>0</v>
      </c>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row>
    <row r="32" spans="1:60" ht="12.75" outlineLevel="1">
      <c r="A32" s="170">
        <v>13</v>
      </c>
      <c r="B32" s="171" t="s">
        <v>265</v>
      </c>
      <c r="C32" s="172" t="s">
        <v>266</v>
      </c>
      <c r="D32" s="173" t="s">
        <v>251</v>
      </c>
      <c r="E32" s="174">
        <v>12.6</v>
      </c>
      <c r="F32" s="175"/>
      <c r="G32" s="176">
        <f>ROUND(E32*F32,2)</f>
        <v>0</v>
      </c>
      <c r="H32" s="175"/>
      <c r="I32" s="176">
        <f>ROUND(E32*H32,2)</f>
        <v>0</v>
      </c>
      <c r="J32" s="175"/>
      <c r="K32" s="176">
        <f>ROUND(E32*J32,2)</f>
        <v>0</v>
      </c>
      <c r="L32" s="176">
        <v>21</v>
      </c>
      <c r="M32" s="176">
        <f>G32*(1+L32/100)</f>
        <v>0</v>
      </c>
      <c r="N32" s="176">
        <v>0.02192</v>
      </c>
      <c r="O32" s="176">
        <f>ROUND(E32*N32,2)</f>
        <v>0.28</v>
      </c>
      <c r="P32" s="176">
        <v>0</v>
      </c>
      <c r="Q32" s="176">
        <f>ROUND(E32*P32,2)</f>
        <v>0</v>
      </c>
      <c r="R32" s="176"/>
      <c r="S32" s="176" t="s">
        <v>213</v>
      </c>
      <c r="T32" s="177" t="s">
        <v>213</v>
      </c>
      <c r="U32" s="168">
        <v>0.377</v>
      </c>
      <c r="V32" s="168">
        <f>ROUND(E32*U32,2)</f>
        <v>4.75</v>
      </c>
      <c r="W32" s="168"/>
      <c r="X32" s="169"/>
      <c r="Y32" s="169"/>
      <c r="Z32" s="169"/>
      <c r="AA32" s="169"/>
      <c r="AB32" s="169"/>
      <c r="AC32" s="169"/>
      <c r="AD32" s="169"/>
      <c r="AE32" s="169"/>
      <c r="AF32" s="169"/>
      <c r="AG32" s="169" t="s">
        <v>230</v>
      </c>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12.75" outlineLevel="1">
      <c r="A33" s="186"/>
      <c r="B33" s="187"/>
      <c r="C33" s="188" t="s">
        <v>267</v>
      </c>
      <c r="D33" s="189"/>
      <c r="E33" s="190">
        <v>12.6</v>
      </c>
      <c r="F33" s="168"/>
      <c r="G33" s="168"/>
      <c r="H33" s="168"/>
      <c r="I33" s="168"/>
      <c r="J33" s="168"/>
      <c r="K33" s="168"/>
      <c r="L33" s="168"/>
      <c r="M33" s="168"/>
      <c r="N33" s="168"/>
      <c r="O33" s="168"/>
      <c r="P33" s="168"/>
      <c r="Q33" s="168"/>
      <c r="R33" s="168"/>
      <c r="S33" s="168"/>
      <c r="T33" s="168"/>
      <c r="U33" s="168"/>
      <c r="V33" s="168"/>
      <c r="W33" s="168"/>
      <c r="X33" s="169"/>
      <c r="Y33" s="169"/>
      <c r="Z33" s="169"/>
      <c r="AA33" s="169"/>
      <c r="AB33" s="169"/>
      <c r="AC33" s="169"/>
      <c r="AD33" s="169"/>
      <c r="AE33" s="169"/>
      <c r="AF33" s="169"/>
      <c r="AG33" s="169" t="s">
        <v>232</v>
      </c>
      <c r="AH33" s="169">
        <v>0</v>
      </c>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row>
    <row r="34" spans="1:60" ht="12.75" outlineLevel="1">
      <c r="A34" s="170">
        <v>14</v>
      </c>
      <c r="B34" s="171" t="s">
        <v>268</v>
      </c>
      <c r="C34" s="172" t="s">
        <v>269</v>
      </c>
      <c r="D34" s="173" t="s">
        <v>251</v>
      </c>
      <c r="E34" s="174">
        <v>9.5</v>
      </c>
      <c r="F34" s="175"/>
      <c r="G34" s="176">
        <f>ROUND(E34*F34,2)</f>
        <v>0</v>
      </c>
      <c r="H34" s="175"/>
      <c r="I34" s="176">
        <f>ROUND(E34*H34,2)</f>
        <v>0</v>
      </c>
      <c r="J34" s="175"/>
      <c r="K34" s="176">
        <f>ROUND(E34*J34,2)</f>
        <v>0</v>
      </c>
      <c r="L34" s="176">
        <v>21</v>
      </c>
      <c r="M34" s="176">
        <f>G34*(1+L34/100)</f>
        <v>0</v>
      </c>
      <c r="N34" s="176">
        <v>0.0003400000000000001</v>
      </c>
      <c r="O34" s="176">
        <f>ROUND(E34*N34,2)</f>
        <v>0</v>
      </c>
      <c r="P34" s="176">
        <v>0</v>
      </c>
      <c r="Q34" s="176">
        <f>ROUND(E34*P34,2)</f>
        <v>0</v>
      </c>
      <c r="R34" s="176"/>
      <c r="S34" s="176" t="s">
        <v>213</v>
      </c>
      <c r="T34" s="177" t="s">
        <v>213</v>
      </c>
      <c r="U34" s="168">
        <v>0.24</v>
      </c>
      <c r="V34" s="168">
        <f>ROUND(E34*U34,2)</f>
        <v>2.28</v>
      </c>
      <c r="W34" s="168"/>
      <c r="X34" s="169"/>
      <c r="Y34" s="169"/>
      <c r="Z34" s="169"/>
      <c r="AA34" s="169"/>
      <c r="AB34" s="169"/>
      <c r="AC34" s="169"/>
      <c r="AD34" s="169"/>
      <c r="AE34" s="169"/>
      <c r="AF34" s="169"/>
      <c r="AG34" s="169" t="s">
        <v>230</v>
      </c>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12.75" outlineLevel="1">
      <c r="A35" s="186"/>
      <c r="B35" s="187"/>
      <c r="C35" s="188" t="s">
        <v>270</v>
      </c>
      <c r="D35" s="189"/>
      <c r="E35" s="190">
        <v>9.5</v>
      </c>
      <c r="F35" s="168"/>
      <c r="G35" s="168"/>
      <c r="H35" s="168"/>
      <c r="I35" s="168"/>
      <c r="J35" s="168"/>
      <c r="K35" s="168"/>
      <c r="L35" s="168"/>
      <c r="M35" s="168"/>
      <c r="N35" s="168"/>
      <c r="O35" s="168"/>
      <c r="P35" s="168"/>
      <c r="Q35" s="168"/>
      <c r="R35" s="168"/>
      <c r="S35" s="168"/>
      <c r="T35" s="168"/>
      <c r="U35" s="168"/>
      <c r="V35" s="168"/>
      <c r="W35" s="168"/>
      <c r="X35" s="169"/>
      <c r="Y35" s="169"/>
      <c r="Z35" s="169"/>
      <c r="AA35" s="169"/>
      <c r="AB35" s="169"/>
      <c r="AC35" s="169"/>
      <c r="AD35" s="169"/>
      <c r="AE35" s="169"/>
      <c r="AF35" s="169"/>
      <c r="AG35" s="169" t="s">
        <v>232</v>
      </c>
      <c r="AH35" s="169">
        <v>0</v>
      </c>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33" ht="12.75">
      <c r="A36" s="152" t="s">
        <v>208</v>
      </c>
      <c r="B36" s="153" t="s">
        <v>118</v>
      </c>
      <c r="C36" s="154" t="s">
        <v>119</v>
      </c>
      <c r="D36" s="155"/>
      <c r="E36" s="156"/>
      <c r="F36" s="157"/>
      <c r="G36" s="157">
        <f>SUMIF(AG37:AG52,"&lt;&gt;NOR",G37:G52)</f>
        <v>0</v>
      </c>
      <c r="H36" s="157"/>
      <c r="I36" s="157">
        <f>SUM(I37:I52)</f>
        <v>0</v>
      </c>
      <c r="J36" s="157"/>
      <c r="K36" s="157">
        <f>SUM(K37:K52)</f>
        <v>0</v>
      </c>
      <c r="L36" s="157"/>
      <c r="M36" s="157">
        <f>SUM(M37:M52)</f>
        <v>0</v>
      </c>
      <c r="N36" s="157"/>
      <c r="O36" s="157">
        <f>SUM(O37:O52)</f>
        <v>1.18</v>
      </c>
      <c r="P36" s="157"/>
      <c r="Q36" s="157">
        <f>SUM(Q37:Q52)</f>
        <v>0</v>
      </c>
      <c r="R36" s="157"/>
      <c r="S36" s="157"/>
      <c r="T36" s="158"/>
      <c r="U36" s="159"/>
      <c r="V36" s="159">
        <f>SUM(V37:V52)</f>
        <v>4.27</v>
      </c>
      <c r="W36" s="159"/>
      <c r="AG36" s="1" t="s">
        <v>209</v>
      </c>
    </row>
    <row r="37" spans="1:60" ht="12.75" outlineLevel="1">
      <c r="A37" s="170">
        <v>15</v>
      </c>
      <c r="B37" s="171" t="s">
        <v>271</v>
      </c>
      <c r="C37" s="172" t="s">
        <v>272</v>
      </c>
      <c r="D37" s="173" t="s">
        <v>229</v>
      </c>
      <c r="E37" s="174">
        <v>0.00878</v>
      </c>
      <c r="F37" s="175"/>
      <c r="G37" s="176">
        <f>ROUND(E37*F37,2)</f>
        <v>0</v>
      </c>
      <c r="H37" s="175"/>
      <c r="I37" s="176">
        <f>ROUND(E37*H37,2)</f>
        <v>0</v>
      </c>
      <c r="J37" s="175"/>
      <c r="K37" s="176">
        <f>ROUND(E37*J37,2)</f>
        <v>0</v>
      </c>
      <c r="L37" s="176">
        <v>21</v>
      </c>
      <c r="M37" s="176">
        <f>G37*(1+L37/100)</f>
        <v>0</v>
      </c>
      <c r="N37" s="176">
        <v>2.59206</v>
      </c>
      <c r="O37" s="176">
        <f>ROUND(E37*N37,2)</f>
        <v>0.02</v>
      </c>
      <c r="P37" s="176">
        <v>0</v>
      </c>
      <c r="Q37" s="176">
        <f>ROUND(E37*P37,2)</f>
        <v>0</v>
      </c>
      <c r="R37" s="176"/>
      <c r="S37" s="176" t="s">
        <v>213</v>
      </c>
      <c r="T37" s="177" t="s">
        <v>213</v>
      </c>
      <c r="U37" s="168">
        <v>5.333</v>
      </c>
      <c r="V37" s="168">
        <f>ROUND(E37*U37,2)</f>
        <v>0.05</v>
      </c>
      <c r="W37" s="168"/>
      <c r="X37" s="169"/>
      <c r="Y37" s="169"/>
      <c r="Z37" s="169"/>
      <c r="AA37" s="169"/>
      <c r="AB37" s="169"/>
      <c r="AC37" s="169"/>
      <c r="AD37" s="169"/>
      <c r="AE37" s="169"/>
      <c r="AF37" s="169"/>
      <c r="AG37" s="169" t="s">
        <v>230</v>
      </c>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row>
    <row r="38" spans="1:60" ht="12.75" outlineLevel="1">
      <c r="A38" s="186"/>
      <c r="B38" s="187"/>
      <c r="C38" s="188" t="s">
        <v>273</v>
      </c>
      <c r="D38" s="189"/>
      <c r="E38" s="190">
        <v>0.00878</v>
      </c>
      <c r="F38" s="168"/>
      <c r="G38" s="168"/>
      <c r="H38" s="168"/>
      <c r="I38" s="168"/>
      <c r="J38" s="168"/>
      <c r="K38" s="168"/>
      <c r="L38" s="168"/>
      <c r="M38" s="168"/>
      <c r="N38" s="168"/>
      <c r="O38" s="168"/>
      <c r="P38" s="168"/>
      <c r="Q38" s="168"/>
      <c r="R38" s="168"/>
      <c r="S38" s="168"/>
      <c r="T38" s="168"/>
      <c r="U38" s="168"/>
      <c r="V38" s="168"/>
      <c r="W38" s="168"/>
      <c r="X38" s="169"/>
      <c r="Y38" s="169"/>
      <c r="Z38" s="169"/>
      <c r="AA38" s="169"/>
      <c r="AB38" s="169"/>
      <c r="AC38" s="169"/>
      <c r="AD38" s="169"/>
      <c r="AE38" s="169"/>
      <c r="AF38" s="169"/>
      <c r="AG38" s="169" t="s">
        <v>232</v>
      </c>
      <c r="AH38" s="169">
        <v>0</v>
      </c>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row>
    <row r="39" spans="1:60" ht="12.75" outlineLevel="1">
      <c r="A39" s="170">
        <v>16</v>
      </c>
      <c r="B39" s="171" t="s">
        <v>274</v>
      </c>
      <c r="C39" s="172" t="s">
        <v>275</v>
      </c>
      <c r="D39" s="173" t="s">
        <v>229</v>
      </c>
      <c r="E39" s="174">
        <v>0.06</v>
      </c>
      <c r="F39" s="175"/>
      <c r="G39" s="176">
        <f>ROUND(E39*F39,2)</f>
        <v>0</v>
      </c>
      <c r="H39" s="175"/>
      <c r="I39" s="176">
        <f>ROUND(E39*H39,2)</f>
        <v>0</v>
      </c>
      <c r="J39" s="175"/>
      <c r="K39" s="176">
        <f>ROUND(E39*J39,2)</f>
        <v>0</v>
      </c>
      <c r="L39" s="176">
        <v>21</v>
      </c>
      <c r="M39" s="176">
        <f>G39*(1+L39/100)</f>
        <v>0</v>
      </c>
      <c r="N39" s="176">
        <v>2.5</v>
      </c>
      <c r="O39" s="176">
        <f>ROUND(E39*N39,2)</f>
        <v>0.15</v>
      </c>
      <c r="P39" s="176">
        <v>0</v>
      </c>
      <c r="Q39" s="176">
        <f>ROUND(E39*P39,2)</f>
        <v>0</v>
      </c>
      <c r="R39" s="176"/>
      <c r="S39" s="176" t="s">
        <v>213</v>
      </c>
      <c r="T39" s="177" t="s">
        <v>213</v>
      </c>
      <c r="U39" s="168">
        <v>4.66</v>
      </c>
      <c r="V39" s="168">
        <f>ROUND(E39*U39,2)</f>
        <v>0.28</v>
      </c>
      <c r="W39" s="168"/>
      <c r="X39" s="169"/>
      <c r="Y39" s="169"/>
      <c r="Z39" s="169"/>
      <c r="AA39" s="169"/>
      <c r="AB39" s="169"/>
      <c r="AC39" s="169"/>
      <c r="AD39" s="169"/>
      <c r="AE39" s="169"/>
      <c r="AF39" s="169"/>
      <c r="AG39" s="169" t="s">
        <v>230</v>
      </c>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row>
    <row r="40" spans="1:60" ht="12.75" outlineLevel="1">
      <c r="A40" s="186"/>
      <c r="B40" s="187"/>
      <c r="C40" s="188" t="s">
        <v>276</v>
      </c>
      <c r="D40" s="189"/>
      <c r="E40" s="190">
        <v>0.06</v>
      </c>
      <c r="F40" s="168"/>
      <c r="G40" s="168"/>
      <c r="H40" s="168"/>
      <c r="I40" s="168"/>
      <c r="J40" s="168"/>
      <c r="K40" s="168"/>
      <c r="L40" s="168"/>
      <c r="M40" s="168"/>
      <c r="N40" s="168"/>
      <c r="O40" s="168"/>
      <c r="P40" s="168"/>
      <c r="Q40" s="168"/>
      <c r="R40" s="168"/>
      <c r="S40" s="168"/>
      <c r="T40" s="168"/>
      <c r="U40" s="168"/>
      <c r="V40" s="168"/>
      <c r="W40" s="168"/>
      <c r="X40" s="169"/>
      <c r="Y40" s="169"/>
      <c r="Z40" s="169"/>
      <c r="AA40" s="169"/>
      <c r="AB40" s="169"/>
      <c r="AC40" s="169"/>
      <c r="AD40" s="169"/>
      <c r="AE40" s="169"/>
      <c r="AF40" s="169"/>
      <c r="AG40" s="169" t="s">
        <v>232</v>
      </c>
      <c r="AH40" s="169">
        <v>0</v>
      </c>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row>
    <row r="41" spans="1:60" ht="12.75" outlineLevel="1">
      <c r="A41" s="170">
        <v>17</v>
      </c>
      <c r="B41" s="171" t="s">
        <v>277</v>
      </c>
      <c r="C41" s="172" t="s">
        <v>278</v>
      </c>
      <c r="D41" s="173" t="s">
        <v>229</v>
      </c>
      <c r="E41" s="174">
        <v>0.07</v>
      </c>
      <c r="F41" s="175"/>
      <c r="G41" s="176">
        <f>ROUND(E41*F41,2)</f>
        <v>0</v>
      </c>
      <c r="H41" s="175"/>
      <c r="I41" s="176">
        <f>ROUND(E41*H41,2)</f>
        <v>0</v>
      </c>
      <c r="J41" s="175"/>
      <c r="K41" s="176">
        <f>ROUND(E41*J41,2)</f>
        <v>0</v>
      </c>
      <c r="L41" s="176">
        <v>21</v>
      </c>
      <c r="M41" s="176">
        <f>G41*(1+L41/100)</f>
        <v>0</v>
      </c>
      <c r="N41" s="176">
        <v>2.5</v>
      </c>
      <c r="O41" s="176">
        <f>ROUND(E41*N41,2)</f>
        <v>0.18</v>
      </c>
      <c r="P41" s="176">
        <v>0</v>
      </c>
      <c r="Q41" s="176">
        <f>ROUND(E41*P41,2)</f>
        <v>0</v>
      </c>
      <c r="R41" s="176"/>
      <c r="S41" s="176" t="s">
        <v>213</v>
      </c>
      <c r="T41" s="177" t="s">
        <v>213</v>
      </c>
      <c r="U41" s="168">
        <v>4.4</v>
      </c>
      <c r="V41" s="168">
        <f>ROUND(E41*U41,2)</f>
        <v>0.31</v>
      </c>
      <c r="W41" s="168"/>
      <c r="X41" s="169"/>
      <c r="Y41" s="169"/>
      <c r="Z41" s="169"/>
      <c r="AA41" s="169"/>
      <c r="AB41" s="169"/>
      <c r="AC41" s="169"/>
      <c r="AD41" s="169"/>
      <c r="AE41" s="169"/>
      <c r="AF41" s="169"/>
      <c r="AG41" s="169" t="s">
        <v>230</v>
      </c>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row>
    <row r="42" spans="1:60" ht="12.75" outlineLevel="1">
      <c r="A42" s="186"/>
      <c r="B42" s="187"/>
      <c r="C42" s="188" t="s">
        <v>279</v>
      </c>
      <c r="D42" s="189"/>
      <c r="E42" s="190">
        <v>0.07</v>
      </c>
      <c r="F42" s="168"/>
      <c r="G42" s="168"/>
      <c r="H42" s="168"/>
      <c r="I42" s="168"/>
      <c r="J42" s="168"/>
      <c r="K42" s="168"/>
      <c r="L42" s="168"/>
      <c r="M42" s="168"/>
      <c r="N42" s="168"/>
      <c r="O42" s="168"/>
      <c r="P42" s="168"/>
      <c r="Q42" s="168"/>
      <c r="R42" s="168"/>
      <c r="S42" s="168"/>
      <c r="T42" s="168"/>
      <c r="U42" s="168"/>
      <c r="V42" s="168"/>
      <c r="W42" s="168"/>
      <c r="X42" s="169"/>
      <c r="Y42" s="169"/>
      <c r="Z42" s="169"/>
      <c r="AA42" s="169"/>
      <c r="AB42" s="169"/>
      <c r="AC42" s="169"/>
      <c r="AD42" s="169"/>
      <c r="AE42" s="169"/>
      <c r="AF42" s="169"/>
      <c r="AG42" s="169" t="s">
        <v>232</v>
      </c>
      <c r="AH42" s="169">
        <v>0</v>
      </c>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row>
    <row r="43" spans="1:60" ht="22.5" outlineLevel="1">
      <c r="A43" s="170">
        <v>18</v>
      </c>
      <c r="B43" s="171" t="s">
        <v>280</v>
      </c>
      <c r="C43" s="172" t="s">
        <v>281</v>
      </c>
      <c r="D43" s="173" t="s">
        <v>282</v>
      </c>
      <c r="E43" s="174">
        <v>0.018</v>
      </c>
      <c r="F43" s="175"/>
      <c r="G43" s="176">
        <f>ROUND(E43*F43,2)</f>
        <v>0</v>
      </c>
      <c r="H43" s="175"/>
      <c r="I43" s="176">
        <f>ROUND(E43*H43,2)</f>
        <v>0</v>
      </c>
      <c r="J43" s="175"/>
      <c r="K43" s="176">
        <f>ROUND(E43*J43,2)</f>
        <v>0</v>
      </c>
      <c r="L43" s="176">
        <v>21</v>
      </c>
      <c r="M43" s="176">
        <f>G43*(1+L43/100)</f>
        <v>0</v>
      </c>
      <c r="N43" s="176">
        <v>1.06625</v>
      </c>
      <c r="O43" s="176">
        <f>ROUND(E43*N43,2)</f>
        <v>0.02</v>
      </c>
      <c r="P43" s="176">
        <v>0</v>
      </c>
      <c r="Q43" s="176">
        <f>ROUND(E43*P43,2)</f>
        <v>0</v>
      </c>
      <c r="R43" s="176"/>
      <c r="S43" s="176" t="s">
        <v>213</v>
      </c>
      <c r="T43" s="177" t="s">
        <v>213</v>
      </c>
      <c r="U43" s="168">
        <v>15.231</v>
      </c>
      <c r="V43" s="168">
        <f>ROUND(E43*U43,2)</f>
        <v>0.27</v>
      </c>
      <c r="W43" s="168"/>
      <c r="X43" s="169"/>
      <c r="Y43" s="169"/>
      <c r="Z43" s="169"/>
      <c r="AA43" s="169"/>
      <c r="AB43" s="169"/>
      <c r="AC43" s="169"/>
      <c r="AD43" s="169"/>
      <c r="AE43" s="169"/>
      <c r="AF43" s="169"/>
      <c r="AG43" s="169" t="s">
        <v>230</v>
      </c>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row>
    <row r="44" spans="1:60" ht="12.75" outlineLevel="1">
      <c r="A44" s="186"/>
      <c r="B44" s="187"/>
      <c r="C44" s="188" t="s">
        <v>283</v>
      </c>
      <c r="D44" s="189"/>
      <c r="E44" s="190">
        <v>0.018</v>
      </c>
      <c r="F44" s="168"/>
      <c r="G44" s="168"/>
      <c r="H44" s="168"/>
      <c r="I44" s="168"/>
      <c r="J44" s="168"/>
      <c r="K44" s="168"/>
      <c r="L44" s="168"/>
      <c r="M44" s="168"/>
      <c r="N44" s="168"/>
      <c r="O44" s="168"/>
      <c r="P44" s="168"/>
      <c r="Q44" s="168"/>
      <c r="R44" s="168"/>
      <c r="S44" s="168"/>
      <c r="T44" s="168"/>
      <c r="U44" s="168"/>
      <c r="V44" s="168"/>
      <c r="W44" s="168"/>
      <c r="X44" s="169"/>
      <c r="Y44" s="169"/>
      <c r="Z44" s="169"/>
      <c r="AA44" s="169"/>
      <c r="AB44" s="169"/>
      <c r="AC44" s="169"/>
      <c r="AD44" s="169"/>
      <c r="AE44" s="169"/>
      <c r="AF44" s="169"/>
      <c r="AG44" s="169" t="s">
        <v>232</v>
      </c>
      <c r="AH44" s="169">
        <v>0</v>
      </c>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row>
    <row r="45" spans="1:60" ht="12.75" outlineLevel="1">
      <c r="A45" s="170">
        <v>19</v>
      </c>
      <c r="B45" s="171" t="s">
        <v>284</v>
      </c>
      <c r="C45" s="172" t="s">
        <v>285</v>
      </c>
      <c r="D45" s="173" t="s">
        <v>229</v>
      </c>
      <c r="E45" s="174">
        <v>0.4</v>
      </c>
      <c r="F45" s="175"/>
      <c r="G45" s="176">
        <f>ROUND(E45*F45,2)</f>
        <v>0</v>
      </c>
      <c r="H45" s="175"/>
      <c r="I45" s="176">
        <f>ROUND(E45*H45,2)</f>
        <v>0</v>
      </c>
      <c r="J45" s="175"/>
      <c r="K45" s="176">
        <f>ROUND(E45*J45,2)</f>
        <v>0</v>
      </c>
      <c r="L45" s="176">
        <v>21</v>
      </c>
      <c r="M45" s="176">
        <f>G45*(1+L45/100)</f>
        <v>0</v>
      </c>
      <c r="N45" s="176">
        <v>0</v>
      </c>
      <c r="O45" s="176">
        <f>ROUND(E45*N45,2)</f>
        <v>0</v>
      </c>
      <c r="P45" s="176">
        <v>0</v>
      </c>
      <c r="Q45" s="176">
        <f>ROUND(E45*P45,2)</f>
        <v>0</v>
      </c>
      <c r="R45" s="176"/>
      <c r="S45" s="176" t="s">
        <v>213</v>
      </c>
      <c r="T45" s="177" t="s">
        <v>213</v>
      </c>
      <c r="U45" s="168">
        <v>1.836</v>
      </c>
      <c r="V45" s="168">
        <f>ROUND(E45*U45,2)</f>
        <v>0.73</v>
      </c>
      <c r="W45" s="168"/>
      <c r="X45" s="169"/>
      <c r="Y45" s="169"/>
      <c r="Z45" s="169"/>
      <c r="AA45" s="169"/>
      <c r="AB45" s="169"/>
      <c r="AC45" s="169"/>
      <c r="AD45" s="169"/>
      <c r="AE45" s="169"/>
      <c r="AF45" s="169"/>
      <c r="AG45" s="169" t="s">
        <v>230</v>
      </c>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row>
    <row r="46" spans="1:60" ht="12.75" outlineLevel="1">
      <c r="A46" s="186"/>
      <c r="B46" s="187"/>
      <c r="C46" s="188" t="s">
        <v>286</v>
      </c>
      <c r="D46" s="189"/>
      <c r="E46" s="190">
        <v>0.4</v>
      </c>
      <c r="F46" s="168"/>
      <c r="G46" s="168"/>
      <c r="H46" s="168"/>
      <c r="I46" s="168"/>
      <c r="J46" s="168"/>
      <c r="K46" s="168"/>
      <c r="L46" s="168"/>
      <c r="M46" s="168"/>
      <c r="N46" s="168"/>
      <c r="O46" s="168"/>
      <c r="P46" s="168"/>
      <c r="Q46" s="168"/>
      <c r="R46" s="168"/>
      <c r="S46" s="168"/>
      <c r="T46" s="168"/>
      <c r="U46" s="168"/>
      <c r="V46" s="168"/>
      <c r="W46" s="168"/>
      <c r="X46" s="169"/>
      <c r="Y46" s="169"/>
      <c r="Z46" s="169"/>
      <c r="AA46" s="169"/>
      <c r="AB46" s="169"/>
      <c r="AC46" s="169"/>
      <c r="AD46" s="169"/>
      <c r="AE46" s="169"/>
      <c r="AF46" s="169"/>
      <c r="AG46" s="169" t="s">
        <v>232</v>
      </c>
      <c r="AH46" s="169">
        <v>0</v>
      </c>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row>
    <row r="47" spans="1:60" ht="33.75" outlineLevel="1">
      <c r="A47" s="170">
        <v>20</v>
      </c>
      <c r="B47" s="171" t="s">
        <v>287</v>
      </c>
      <c r="C47" s="172" t="s">
        <v>288</v>
      </c>
      <c r="D47" s="173" t="s">
        <v>251</v>
      </c>
      <c r="E47" s="174">
        <v>10.2</v>
      </c>
      <c r="F47" s="175"/>
      <c r="G47" s="176">
        <f>ROUND(E47*F47,2)</f>
        <v>0</v>
      </c>
      <c r="H47" s="175"/>
      <c r="I47" s="176">
        <f>ROUND(E47*H47,2)</f>
        <v>0</v>
      </c>
      <c r="J47" s="175"/>
      <c r="K47" s="176">
        <f>ROUND(E47*J47,2)</f>
        <v>0</v>
      </c>
      <c r="L47" s="176">
        <v>21</v>
      </c>
      <c r="M47" s="176">
        <f>G47*(1+L47/100)</f>
        <v>0</v>
      </c>
      <c r="N47" s="176">
        <v>0.008920000000000003</v>
      </c>
      <c r="O47" s="176">
        <f>ROUND(E47*N47,2)</f>
        <v>0.09</v>
      </c>
      <c r="P47" s="176">
        <v>0</v>
      </c>
      <c r="Q47" s="176">
        <f>ROUND(E47*P47,2)</f>
        <v>0</v>
      </c>
      <c r="R47" s="176"/>
      <c r="S47" s="176" t="s">
        <v>213</v>
      </c>
      <c r="T47" s="177" t="s">
        <v>213</v>
      </c>
      <c r="U47" s="168">
        <v>0.258</v>
      </c>
      <c r="V47" s="168">
        <f>ROUND(E47*U47,2)</f>
        <v>2.63</v>
      </c>
      <c r="W47" s="168"/>
      <c r="X47" s="169"/>
      <c r="Y47" s="169"/>
      <c r="Z47" s="169"/>
      <c r="AA47" s="169"/>
      <c r="AB47" s="169"/>
      <c r="AC47" s="169"/>
      <c r="AD47" s="169"/>
      <c r="AE47" s="169"/>
      <c r="AF47" s="169"/>
      <c r="AG47" s="169" t="s">
        <v>230</v>
      </c>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row>
    <row r="48" spans="1:60" ht="12.75" outlineLevel="1">
      <c r="A48" s="186"/>
      <c r="B48" s="187"/>
      <c r="C48" s="188" t="s">
        <v>289</v>
      </c>
      <c r="D48" s="189"/>
      <c r="E48" s="190"/>
      <c r="F48" s="168"/>
      <c r="G48" s="168"/>
      <c r="H48" s="168"/>
      <c r="I48" s="168"/>
      <c r="J48" s="168"/>
      <c r="K48" s="168"/>
      <c r="L48" s="168"/>
      <c r="M48" s="168"/>
      <c r="N48" s="168"/>
      <c r="O48" s="168"/>
      <c r="P48" s="168"/>
      <c r="Q48" s="168"/>
      <c r="R48" s="168"/>
      <c r="S48" s="168"/>
      <c r="T48" s="168"/>
      <c r="U48" s="168"/>
      <c r="V48" s="168"/>
      <c r="W48" s="168"/>
      <c r="X48" s="169"/>
      <c r="Y48" s="169"/>
      <c r="Z48" s="169"/>
      <c r="AA48" s="169"/>
      <c r="AB48" s="169"/>
      <c r="AC48" s="169"/>
      <c r="AD48" s="169"/>
      <c r="AE48" s="169"/>
      <c r="AF48" s="169"/>
      <c r="AG48" s="169" t="s">
        <v>232</v>
      </c>
      <c r="AH48" s="169">
        <v>0</v>
      </c>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row>
    <row r="49" spans="1:60" ht="12.75" outlineLevel="1">
      <c r="A49" s="186"/>
      <c r="B49" s="187"/>
      <c r="C49" s="188" t="s">
        <v>290</v>
      </c>
      <c r="D49" s="189"/>
      <c r="E49" s="190">
        <v>1.1</v>
      </c>
      <c r="F49" s="168"/>
      <c r="G49" s="168"/>
      <c r="H49" s="168"/>
      <c r="I49" s="168"/>
      <c r="J49" s="168"/>
      <c r="K49" s="168"/>
      <c r="L49" s="168"/>
      <c r="M49" s="168"/>
      <c r="N49" s="168"/>
      <c r="O49" s="168"/>
      <c r="P49" s="168"/>
      <c r="Q49" s="168"/>
      <c r="R49" s="168"/>
      <c r="S49" s="168"/>
      <c r="T49" s="168"/>
      <c r="U49" s="168"/>
      <c r="V49" s="168"/>
      <c r="W49" s="168"/>
      <c r="X49" s="169"/>
      <c r="Y49" s="169"/>
      <c r="Z49" s="169"/>
      <c r="AA49" s="169"/>
      <c r="AB49" s="169"/>
      <c r="AC49" s="169"/>
      <c r="AD49" s="169"/>
      <c r="AE49" s="169"/>
      <c r="AF49" s="169"/>
      <c r="AG49" s="169" t="s">
        <v>232</v>
      </c>
      <c r="AH49" s="169">
        <v>0</v>
      </c>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row>
    <row r="50" spans="1:60" ht="12.75" outlineLevel="1">
      <c r="A50" s="186"/>
      <c r="B50" s="187"/>
      <c r="C50" s="188" t="s">
        <v>291</v>
      </c>
      <c r="D50" s="189"/>
      <c r="E50" s="190">
        <v>9.1</v>
      </c>
      <c r="F50" s="168"/>
      <c r="G50" s="168"/>
      <c r="H50" s="168"/>
      <c r="I50" s="168"/>
      <c r="J50" s="168"/>
      <c r="K50" s="168"/>
      <c r="L50" s="168"/>
      <c r="M50" s="168"/>
      <c r="N50" s="168"/>
      <c r="O50" s="168"/>
      <c r="P50" s="168"/>
      <c r="Q50" s="168"/>
      <c r="R50" s="168"/>
      <c r="S50" s="168"/>
      <c r="T50" s="168"/>
      <c r="U50" s="168"/>
      <c r="V50" s="168"/>
      <c r="W50" s="168"/>
      <c r="X50" s="169"/>
      <c r="Y50" s="169"/>
      <c r="Z50" s="169"/>
      <c r="AA50" s="169"/>
      <c r="AB50" s="169"/>
      <c r="AC50" s="169"/>
      <c r="AD50" s="169"/>
      <c r="AE50" s="169"/>
      <c r="AF50" s="169"/>
      <c r="AG50" s="169" t="s">
        <v>232</v>
      </c>
      <c r="AH50" s="169">
        <v>0</v>
      </c>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row>
    <row r="51" spans="1:60" ht="12.75" outlineLevel="1">
      <c r="A51" s="170">
        <v>21</v>
      </c>
      <c r="B51" s="171" t="s">
        <v>292</v>
      </c>
      <c r="C51" s="172" t="s">
        <v>293</v>
      </c>
      <c r="D51" s="173" t="s">
        <v>282</v>
      </c>
      <c r="E51" s="174">
        <v>0.72</v>
      </c>
      <c r="F51" s="175"/>
      <c r="G51" s="176">
        <f>ROUND(E51*F51,2)</f>
        <v>0</v>
      </c>
      <c r="H51" s="175"/>
      <c r="I51" s="176">
        <f>ROUND(E51*H51,2)</f>
        <v>0</v>
      </c>
      <c r="J51" s="175"/>
      <c r="K51" s="176">
        <f>ROUND(E51*J51,2)</f>
        <v>0</v>
      </c>
      <c r="L51" s="176">
        <v>21</v>
      </c>
      <c r="M51" s="176">
        <f>G51*(1+L51/100)</f>
        <v>0</v>
      </c>
      <c r="N51" s="176">
        <v>1</v>
      </c>
      <c r="O51" s="176">
        <f>ROUND(E51*N51,2)</f>
        <v>0.72</v>
      </c>
      <c r="P51" s="176">
        <v>0</v>
      </c>
      <c r="Q51" s="176">
        <f>ROUND(E51*P51,2)</f>
        <v>0</v>
      </c>
      <c r="R51" s="176" t="s">
        <v>294</v>
      </c>
      <c r="S51" s="176" t="s">
        <v>213</v>
      </c>
      <c r="T51" s="177" t="s">
        <v>213</v>
      </c>
      <c r="U51" s="168">
        <v>0</v>
      </c>
      <c r="V51" s="168">
        <f>ROUND(E51*U51,2)</f>
        <v>0</v>
      </c>
      <c r="W51" s="168"/>
      <c r="X51" s="169"/>
      <c r="Y51" s="169"/>
      <c r="Z51" s="169"/>
      <c r="AA51" s="169"/>
      <c r="AB51" s="169"/>
      <c r="AC51" s="169"/>
      <c r="AD51" s="169"/>
      <c r="AE51" s="169"/>
      <c r="AF51" s="169"/>
      <c r="AG51" s="169" t="s">
        <v>295</v>
      </c>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row>
    <row r="52" spans="1:60" ht="12.75" outlineLevel="1">
      <c r="A52" s="186"/>
      <c r="B52" s="187"/>
      <c r="C52" s="188" t="s">
        <v>296</v>
      </c>
      <c r="D52" s="189"/>
      <c r="E52" s="190">
        <v>0.72</v>
      </c>
      <c r="F52" s="168"/>
      <c r="G52" s="168"/>
      <c r="H52" s="168"/>
      <c r="I52" s="168"/>
      <c r="J52" s="168"/>
      <c r="K52" s="168"/>
      <c r="L52" s="168"/>
      <c r="M52" s="168"/>
      <c r="N52" s="168"/>
      <c r="O52" s="168"/>
      <c r="P52" s="168"/>
      <c r="Q52" s="168"/>
      <c r="R52" s="168"/>
      <c r="S52" s="168"/>
      <c r="T52" s="168"/>
      <c r="U52" s="168"/>
      <c r="V52" s="168"/>
      <c r="W52" s="168"/>
      <c r="X52" s="169"/>
      <c r="Y52" s="169"/>
      <c r="Z52" s="169"/>
      <c r="AA52" s="169"/>
      <c r="AB52" s="169"/>
      <c r="AC52" s="169"/>
      <c r="AD52" s="169"/>
      <c r="AE52" s="169"/>
      <c r="AF52" s="169"/>
      <c r="AG52" s="169" t="s">
        <v>232</v>
      </c>
      <c r="AH52" s="169">
        <v>0</v>
      </c>
      <c r="AI52" s="169"/>
      <c r="AJ52" s="169"/>
      <c r="AK52" s="169"/>
      <c r="AL52" s="169"/>
      <c r="AM52" s="169"/>
      <c r="AN52" s="169"/>
      <c r="AO52" s="169"/>
      <c r="AP52" s="169"/>
      <c r="AQ52" s="169"/>
      <c r="AR52" s="169"/>
      <c r="AS52" s="169"/>
      <c r="AT52" s="169"/>
      <c r="AU52" s="169"/>
      <c r="AV52" s="169"/>
      <c r="AW52" s="169"/>
      <c r="AX52" s="169"/>
      <c r="AY52" s="169"/>
      <c r="AZ52" s="169"/>
      <c r="BA52" s="169"/>
      <c r="BB52" s="169"/>
      <c r="BC52" s="169"/>
      <c r="BD52" s="169"/>
      <c r="BE52" s="169"/>
      <c r="BF52" s="169"/>
      <c r="BG52" s="169"/>
      <c r="BH52" s="169"/>
    </row>
    <row r="53" spans="1:33" ht="12.75">
      <c r="A53" s="152" t="s">
        <v>208</v>
      </c>
      <c r="B53" s="153" t="s">
        <v>120</v>
      </c>
      <c r="C53" s="154" t="s">
        <v>121</v>
      </c>
      <c r="D53" s="155"/>
      <c r="E53" s="156"/>
      <c r="F53" s="157"/>
      <c r="G53" s="157">
        <f>SUMIF(AG54:AG57,"&lt;&gt;NOR",G54:G57)</f>
        <v>0</v>
      </c>
      <c r="H53" s="157"/>
      <c r="I53" s="157">
        <f>SUM(I54:I57)</f>
        <v>0</v>
      </c>
      <c r="J53" s="157"/>
      <c r="K53" s="157">
        <f>SUM(K54:K57)</f>
        <v>0</v>
      </c>
      <c r="L53" s="157"/>
      <c r="M53" s="157">
        <f>SUM(M54:M57)</f>
        <v>0</v>
      </c>
      <c r="N53" s="157"/>
      <c r="O53" s="157">
        <f>SUM(O54:O57)</f>
        <v>0.07</v>
      </c>
      <c r="P53" s="157"/>
      <c r="Q53" s="157">
        <f>SUM(Q54:Q57)</f>
        <v>0</v>
      </c>
      <c r="R53" s="157"/>
      <c r="S53" s="157"/>
      <c r="T53" s="158"/>
      <c r="U53" s="159"/>
      <c r="V53" s="159">
        <f>SUM(V54:V57)</f>
        <v>7.9</v>
      </c>
      <c r="W53" s="159"/>
      <c r="AG53" s="1" t="s">
        <v>209</v>
      </c>
    </row>
    <row r="54" spans="1:60" ht="22.5" outlineLevel="1">
      <c r="A54" s="160">
        <v>22</v>
      </c>
      <c r="B54" s="161" t="s">
        <v>297</v>
      </c>
      <c r="C54" s="162" t="s">
        <v>298</v>
      </c>
      <c r="D54" s="163" t="s">
        <v>243</v>
      </c>
      <c r="E54" s="164">
        <v>1</v>
      </c>
      <c r="F54" s="165"/>
      <c r="G54" s="166">
        <f>ROUND(E54*F54,2)</f>
        <v>0</v>
      </c>
      <c r="H54" s="165"/>
      <c r="I54" s="166">
        <f>ROUND(E54*H54,2)</f>
        <v>0</v>
      </c>
      <c r="J54" s="165"/>
      <c r="K54" s="166">
        <f>ROUND(E54*J54,2)</f>
        <v>0</v>
      </c>
      <c r="L54" s="166">
        <v>21</v>
      </c>
      <c r="M54" s="166">
        <f>G54*(1+L54/100)</f>
        <v>0</v>
      </c>
      <c r="N54" s="166">
        <v>0.06587</v>
      </c>
      <c r="O54" s="166">
        <f>ROUND(E54*N54,2)</f>
        <v>0.07</v>
      </c>
      <c r="P54" s="166">
        <v>0</v>
      </c>
      <c r="Q54" s="166">
        <f>ROUND(E54*P54,2)</f>
        <v>0</v>
      </c>
      <c r="R54" s="166"/>
      <c r="S54" s="166" t="s">
        <v>213</v>
      </c>
      <c r="T54" s="167" t="s">
        <v>213</v>
      </c>
      <c r="U54" s="168">
        <v>2.097</v>
      </c>
      <c r="V54" s="168">
        <f>ROUND(E54*U54,2)</f>
        <v>2.1</v>
      </c>
      <c r="W54" s="168"/>
      <c r="X54" s="169"/>
      <c r="Y54" s="169"/>
      <c r="Z54" s="169"/>
      <c r="AA54" s="169"/>
      <c r="AB54" s="169"/>
      <c r="AC54" s="169"/>
      <c r="AD54" s="169"/>
      <c r="AE54" s="169"/>
      <c r="AF54" s="169"/>
      <c r="AG54" s="169" t="s">
        <v>230</v>
      </c>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row>
    <row r="55" spans="1:60" ht="12.75" outlineLevel="1">
      <c r="A55" s="160">
        <v>23</v>
      </c>
      <c r="B55" s="161" t="s">
        <v>299</v>
      </c>
      <c r="C55" s="162" t="s">
        <v>300</v>
      </c>
      <c r="D55" s="163" t="s">
        <v>243</v>
      </c>
      <c r="E55" s="164">
        <v>4</v>
      </c>
      <c r="F55" s="165"/>
      <c r="G55" s="166">
        <f>ROUND(E55*F55,2)</f>
        <v>0</v>
      </c>
      <c r="H55" s="165"/>
      <c r="I55" s="166">
        <f>ROUND(E55*H55,2)</f>
        <v>0</v>
      </c>
      <c r="J55" s="165"/>
      <c r="K55" s="166">
        <f>ROUND(E55*J55,2)</f>
        <v>0</v>
      </c>
      <c r="L55" s="166">
        <v>21</v>
      </c>
      <c r="M55" s="166">
        <f>G55*(1+L55/100)</f>
        <v>0</v>
      </c>
      <c r="N55" s="166">
        <v>0</v>
      </c>
      <c r="O55" s="166">
        <f>ROUND(E55*N55,2)</f>
        <v>0</v>
      </c>
      <c r="P55" s="166">
        <v>0</v>
      </c>
      <c r="Q55" s="166">
        <f>ROUND(E55*P55,2)</f>
        <v>0</v>
      </c>
      <c r="R55" s="166"/>
      <c r="S55" s="166" t="s">
        <v>213</v>
      </c>
      <c r="T55" s="167" t="s">
        <v>213</v>
      </c>
      <c r="U55" s="168">
        <v>1.45</v>
      </c>
      <c r="V55" s="168">
        <f>ROUND(E55*U55,2)</f>
        <v>5.8</v>
      </c>
      <c r="W55" s="168"/>
      <c r="X55" s="169"/>
      <c r="Y55" s="169"/>
      <c r="Z55" s="169"/>
      <c r="AA55" s="169"/>
      <c r="AB55" s="169"/>
      <c r="AC55" s="169"/>
      <c r="AD55" s="169"/>
      <c r="AE55" s="169"/>
      <c r="AF55" s="169"/>
      <c r="AG55" s="169" t="s">
        <v>230</v>
      </c>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row>
    <row r="56" spans="1:60" ht="22.5" outlineLevel="1">
      <c r="A56" s="160">
        <v>24</v>
      </c>
      <c r="B56" s="161" t="s">
        <v>301</v>
      </c>
      <c r="C56" s="162" t="s">
        <v>302</v>
      </c>
      <c r="D56" s="163" t="s">
        <v>243</v>
      </c>
      <c r="E56" s="164">
        <v>3</v>
      </c>
      <c r="F56" s="165"/>
      <c r="G56" s="166">
        <f>ROUND(E56*F56,2)</f>
        <v>0</v>
      </c>
      <c r="H56" s="165"/>
      <c r="I56" s="166">
        <f>ROUND(E56*H56,2)</f>
        <v>0</v>
      </c>
      <c r="J56" s="165"/>
      <c r="K56" s="166">
        <f>ROUND(E56*J56,2)</f>
        <v>0</v>
      </c>
      <c r="L56" s="166">
        <v>21</v>
      </c>
      <c r="M56" s="166">
        <f>G56*(1+L56/100)</f>
        <v>0</v>
      </c>
      <c r="N56" s="166">
        <v>0</v>
      </c>
      <c r="O56" s="166">
        <f>ROUND(E56*N56,2)</f>
        <v>0</v>
      </c>
      <c r="P56" s="166">
        <v>0</v>
      </c>
      <c r="Q56" s="166">
        <f>ROUND(E56*P56,2)</f>
        <v>0</v>
      </c>
      <c r="R56" s="166"/>
      <c r="S56" s="166" t="s">
        <v>303</v>
      </c>
      <c r="T56" s="167" t="s">
        <v>214</v>
      </c>
      <c r="U56" s="168">
        <v>0</v>
      </c>
      <c r="V56" s="168">
        <f>ROUND(E56*U56,2)</f>
        <v>0</v>
      </c>
      <c r="W56" s="168"/>
      <c r="X56" s="169"/>
      <c r="Y56" s="169"/>
      <c r="Z56" s="169"/>
      <c r="AA56" s="169"/>
      <c r="AB56" s="169"/>
      <c r="AC56" s="169"/>
      <c r="AD56" s="169"/>
      <c r="AE56" s="169"/>
      <c r="AF56" s="169"/>
      <c r="AG56" s="169" t="s">
        <v>230</v>
      </c>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row>
    <row r="57" spans="1:60" ht="33.75" outlineLevel="1">
      <c r="A57" s="160">
        <v>25</v>
      </c>
      <c r="B57" s="161" t="s">
        <v>304</v>
      </c>
      <c r="C57" s="162" t="s">
        <v>305</v>
      </c>
      <c r="D57" s="163" t="s">
        <v>243</v>
      </c>
      <c r="E57" s="164">
        <v>1</v>
      </c>
      <c r="F57" s="165"/>
      <c r="G57" s="166">
        <f>ROUND(E57*F57,2)</f>
        <v>0</v>
      </c>
      <c r="H57" s="165"/>
      <c r="I57" s="166">
        <f>ROUND(E57*H57,2)</f>
        <v>0</v>
      </c>
      <c r="J57" s="165"/>
      <c r="K57" s="166">
        <f>ROUND(E57*J57,2)</f>
        <v>0</v>
      </c>
      <c r="L57" s="166">
        <v>21</v>
      </c>
      <c r="M57" s="166">
        <f>G57*(1+L57/100)</f>
        <v>0</v>
      </c>
      <c r="N57" s="166">
        <v>0</v>
      </c>
      <c r="O57" s="166">
        <f>ROUND(E57*N57,2)</f>
        <v>0</v>
      </c>
      <c r="P57" s="166">
        <v>0</v>
      </c>
      <c r="Q57" s="166">
        <f>ROUND(E57*P57,2)</f>
        <v>0</v>
      </c>
      <c r="R57" s="166"/>
      <c r="S57" s="166" t="s">
        <v>303</v>
      </c>
      <c r="T57" s="167" t="s">
        <v>214</v>
      </c>
      <c r="U57" s="168">
        <v>0</v>
      </c>
      <c r="V57" s="168">
        <f>ROUND(E57*U57,2)</f>
        <v>0</v>
      </c>
      <c r="W57" s="168"/>
      <c r="X57" s="169"/>
      <c r="Y57" s="169"/>
      <c r="Z57" s="169"/>
      <c r="AA57" s="169"/>
      <c r="AB57" s="169"/>
      <c r="AC57" s="169"/>
      <c r="AD57" s="169"/>
      <c r="AE57" s="169"/>
      <c r="AF57" s="169"/>
      <c r="AG57" s="169" t="s">
        <v>230</v>
      </c>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row>
    <row r="58" spans="1:33" ht="12.75">
      <c r="A58" s="152" t="s">
        <v>208</v>
      </c>
      <c r="B58" s="153" t="s">
        <v>124</v>
      </c>
      <c r="C58" s="154" t="s">
        <v>125</v>
      </c>
      <c r="D58" s="155"/>
      <c r="E58" s="156"/>
      <c r="F58" s="157"/>
      <c r="G58" s="157">
        <f>SUMIF(AG59:AG60,"&lt;&gt;NOR",G59:G60)</f>
        <v>0</v>
      </c>
      <c r="H58" s="157"/>
      <c r="I58" s="157">
        <f>SUM(I59:I60)</f>
        <v>0</v>
      </c>
      <c r="J58" s="157"/>
      <c r="K58" s="157">
        <f>SUM(K59:K60)</f>
        <v>0</v>
      </c>
      <c r="L58" s="157"/>
      <c r="M58" s="157">
        <f>SUM(M59:M60)</f>
        <v>0</v>
      </c>
      <c r="N58" s="157"/>
      <c r="O58" s="157">
        <f>SUM(O59:O60)</f>
        <v>0.1</v>
      </c>
      <c r="P58" s="157"/>
      <c r="Q58" s="157">
        <f>SUM(Q59:Q60)</f>
        <v>0</v>
      </c>
      <c r="R58" s="157"/>
      <c r="S58" s="157"/>
      <c r="T58" s="158"/>
      <c r="U58" s="159"/>
      <c r="V58" s="159">
        <f>SUM(V59:V60)</f>
        <v>14.2</v>
      </c>
      <c r="W58" s="159"/>
      <c r="AG58" s="1" t="s">
        <v>209</v>
      </c>
    </row>
    <row r="59" spans="1:60" ht="12.75" outlineLevel="1">
      <c r="A59" s="170">
        <v>26</v>
      </c>
      <c r="B59" s="171" t="s">
        <v>306</v>
      </c>
      <c r="C59" s="172" t="s">
        <v>307</v>
      </c>
      <c r="D59" s="173" t="s">
        <v>251</v>
      </c>
      <c r="E59" s="174">
        <v>80.2</v>
      </c>
      <c r="F59" s="175"/>
      <c r="G59" s="176">
        <f>ROUND(E59*F59,2)</f>
        <v>0</v>
      </c>
      <c r="H59" s="175"/>
      <c r="I59" s="176">
        <f>ROUND(E59*H59,2)</f>
        <v>0</v>
      </c>
      <c r="J59" s="175"/>
      <c r="K59" s="176">
        <f>ROUND(E59*J59,2)</f>
        <v>0</v>
      </c>
      <c r="L59" s="176">
        <v>21</v>
      </c>
      <c r="M59" s="176">
        <f>G59*(1+L59/100)</f>
        <v>0</v>
      </c>
      <c r="N59" s="176">
        <v>0.00121</v>
      </c>
      <c r="O59" s="176">
        <f>ROUND(E59*N59,2)</f>
        <v>0.1</v>
      </c>
      <c r="P59" s="176">
        <v>0</v>
      </c>
      <c r="Q59" s="176">
        <f>ROUND(E59*P59,2)</f>
        <v>0</v>
      </c>
      <c r="R59" s="176"/>
      <c r="S59" s="176" t="s">
        <v>213</v>
      </c>
      <c r="T59" s="177" t="s">
        <v>213</v>
      </c>
      <c r="U59" s="168">
        <v>0.17700000000000002</v>
      </c>
      <c r="V59" s="168">
        <f>ROUND(E59*U59,2)</f>
        <v>14.2</v>
      </c>
      <c r="W59" s="168"/>
      <c r="X59" s="169"/>
      <c r="Y59" s="169"/>
      <c r="Z59" s="169"/>
      <c r="AA59" s="169"/>
      <c r="AB59" s="169"/>
      <c r="AC59" s="169"/>
      <c r="AD59" s="169"/>
      <c r="AE59" s="169"/>
      <c r="AF59" s="169"/>
      <c r="AG59" s="169" t="s">
        <v>230</v>
      </c>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row>
    <row r="60" spans="1:60" ht="12.75" outlineLevel="1">
      <c r="A60" s="186"/>
      <c r="B60" s="187"/>
      <c r="C60" s="188" t="s">
        <v>308</v>
      </c>
      <c r="D60" s="189"/>
      <c r="E60" s="190">
        <v>80.2</v>
      </c>
      <c r="F60" s="168"/>
      <c r="G60" s="168"/>
      <c r="H60" s="168"/>
      <c r="I60" s="168"/>
      <c r="J60" s="168"/>
      <c r="K60" s="168"/>
      <c r="L60" s="168"/>
      <c r="M60" s="168"/>
      <c r="N60" s="168"/>
      <c r="O60" s="168"/>
      <c r="P60" s="168"/>
      <c r="Q60" s="168"/>
      <c r="R60" s="168"/>
      <c r="S60" s="168"/>
      <c r="T60" s="168"/>
      <c r="U60" s="168"/>
      <c r="V60" s="168"/>
      <c r="W60" s="168"/>
      <c r="X60" s="169"/>
      <c r="Y60" s="169"/>
      <c r="Z60" s="169"/>
      <c r="AA60" s="169"/>
      <c r="AB60" s="169"/>
      <c r="AC60" s="169"/>
      <c r="AD60" s="169"/>
      <c r="AE60" s="169"/>
      <c r="AF60" s="169"/>
      <c r="AG60" s="169" t="s">
        <v>232</v>
      </c>
      <c r="AH60" s="169">
        <v>0</v>
      </c>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row>
    <row r="61" spans="1:33" ht="25.5">
      <c r="A61" s="152" t="s">
        <v>208</v>
      </c>
      <c r="B61" s="153" t="s">
        <v>126</v>
      </c>
      <c r="C61" s="154" t="s">
        <v>127</v>
      </c>
      <c r="D61" s="155"/>
      <c r="E61" s="156"/>
      <c r="F61" s="157"/>
      <c r="G61" s="157">
        <f>SUMIF(AG62:AG63,"&lt;&gt;NOR",G62:G63)</f>
        <v>0</v>
      </c>
      <c r="H61" s="157"/>
      <c r="I61" s="157">
        <f>SUM(I62:I63)</f>
        <v>0</v>
      </c>
      <c r="J61" s="157"/>
      <c r="K61" s="157">
        <f>SUM(K62:K63)</f>
        <v>0</v>
      </c>
      <c r="L61" s="157"/>
      <c r="M61" s="157">
        <f>SUM(M62:M63)</f>
        <v>0</v>
      </c>
      <c r="N61" s="157"/>
      <c r="O61" s="157">
        <f>SUM(O62:O63)</f>
        <v>0</v>
      </c>
      <c r="P61" s="157"/>
      <c r="Q61" s="157">
        <f>SUM(Q62:Q63)</f>
        <v>0</v>
      </c>
      <c r="R61" s="157"/>
      <c r="S61" s="157"/>
      <c r="T61" s="158"/>
      <c r="U61" s="159"/>
      <c r="V61" s="159">
        <f>SUM(V62:V63)</f>
        <v>23.1</v>
      </c>
      <c r="W61" s="159"/>
      <c r="AG61" s="1" t="s">
        <v>209</v>
      </c>
    </row>
    <row r="62" spans="1:60" ht="12.75" outlineLevel="1">
      <c r="A62" s="170">
        <v>27</v>
      </c>
      <c r="B62" s="171" t="s">
        <v>309</v>
      </c>
      <c r="C62" s="172" t="s">
        <v>310</v>
      </c>
      <c r="D62" s="173" t="s">
        <v>251</v>
      </c>
      <c r="E62" s="174">
        <v>75</v>
      </c>
      <c r="F62" s="175"/>
      <c r="G62" s="176">
        <f>ROUND(E62*F62,2)</f>
        <v>0</v>
      </c>
      <c r="H62" s="175"/>
      <c r="I62" s="176">
        <f>ROUND(E62*H62,2)</f>
        <v>0</v>
      </c>
      <c r="J62" s="175"/>
      <c r="K62" s="176">
        <f>ROUND(E62*J62,2)</f>
        <v>0</v>
      </c>
      <c r="L62" s="176">
        <v>21</v>
      </c>
      <c r="M62" s="176">
        <f>G62*(1+L62/100)</f>
        <v>0</v>
      </c>
      <c r="N62" s="176">
        <v>4E-05</v>
      </c>
      <c r="O62" s="176">
        <f>ROUND(E62*N62,2)</f>
        <v>0</v>
      </c>
      <c r="P62" s="176">
        <v>0</v>
      </c>
      <c r="Q62" s="176">
        <f>ROUND(E62*P62,2)</f>
        <v>0</v>
      </c>
      <c r="R62" s="176"/>
      <c r="S62" s="176" t="s">
        <v>213</v>
      </c>
      <c r="T62" s="177" t="s">
        <v>213</v>
      </c>
      <c r="U62" s="168">
        <v>0.308</v>
      </c>
      <c r="V62" s="168">
        <f>ROUND(E62*U62,2)</f>
        <v>23.1</v>
      </c>
      <c r="W62" s="168"/>
      <c r="X62" s="169"/>
      <c r="Y62" s="169"/>
      <c r="Z62" s="169"/>
      <c r="AA62" s="169"/>
      <c r="AB62" s="169"/>
      <c r="AC62" s="169"/>
      <c r="AD62" s="169"/>
      <c r="AE62" s="169"/>
      <c r="AF62" s="169"/>
      <c r="AG62" s="169" t="s">
        <v>230</v>
      </c>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row>
    <row r="63" spans="1:60" ht="12.75" outlineLevel="1">
      <c r="A63" s="186"/>
      <c r="B63" s="187"/>
      <c r="C63" s="188" t="s">
        <v>311</v>
      </c>
      <c r="D63" s="189"/>
      <c r="E63" s="190">
        <v>75</v>
      </c>
      <c r="F63" s="168"/>
      <c r="G63" s="168"/>
      <c r="H63" s="168"/>
      <c r="I63" s="168"/>
      <c r="J63" s="168"/>
      <c r="K63" s="168"/>
      <c r="L63" s="168"/>
      <c r="M63" s="168"/>
      <c r="N63" s="168"/>
      <c r="O63" s="168"/>
      <c r="P63" s="168"/>
      <c r="Q63" s="168"/>
      <c r="R63" s="168"/>
      <c r="S63" s="168"/>
      <c r="T63" s="168"/>
      <c r="U63" s="168"/>
      <c r="V63" s="168"/>
      <c r="W63" s="168"/>
      <c r="X63" s="169"/>
      <c r="Y63" s="169"/>
      <c r="Z63" s="169"/>
      <c r="AA63" s="169"/>
      <c r="AB63" s="169"/>
      <c r="AC63" s="169"/>
      <c r="AD63" s="169"/>
      <c r="AE63" s="169"/>
      <c r="AF63" s="169"/>
      <c r="AG63" s="169" t="s">
        <v>232</v>
      </c>
      <c r="AH63" s="169">
        <v>0</v>
      </c>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row>
    <row r="64" spans="1:33" ht="12.75">
      <c r="A64" s="152" t="s">
        <v>208</v>
      </c>
      <c r="B64" s="153" t="s">
        <v>128</v>
      </c>
      <c r="C64" s="154" t="s">
        <v>129</v>
      </c>
      <c r="D64" s="155"/>
      <c r="E64" s="156"/>
      <c r="F64" s="157"/>
      <c r="G64" s="157">
        <f>SUMIF(AG65:AG95,"&lt;&gt;NOR",G65:G95)</f>
        <v>0</v>
      </c>
      <c r="H64" s="157"/>
      <c r="I64" s="157">
        <f>SUM(I65:I95)</f>
        <v>0</v>
      </c>
      <c r="J64" s="157"/>
      <c r="K64" s="157">
        <f>SUM(K65:K95)</f>
        <v>0</v>
      </c>
      <c r="L64" s="157"/>
      <c r="M64" s="157">
        <f>SUM(M65:M95)</f>
        <v>0</v>
      </c>
      <c r="N64" s="157"/>
      <c r="O64" s="157">
        <f>SUM(O65:O95)</f>
        <v>0</v>
      </c>
      <c r="P64" s="157"/>
      <c r="Q64" s="157">
        <f>SUM(Q65:Q95)</f>
        <v>3.9400000000000004</v>
      </c>
      <c r="R64" s="157"/>
      <c r="S64" s="157"/>
      <c r="T64" s="158"/>
      <c r="U64" s="159"/>
      <c r="V64" s="159">
        <f>SUM(V65:V95)</f>
        <v>23.07</v>
      </c>
      <c r="W64" s="159"/>
      <c r="AG64" s="1" t="s">
        <v>209</v>
      </c>
    </row>
    <row r="65" spans="1:60" ht="12.75" outlineLevel="1">
      <c r="A65" s="170">
        <v>28</v>
      </c>
      <c r="B65" s="171" t="s">
        <v>312</v>
      </c>
      <c r="C65" s="172" t="s">
        <v>313</v>
      </c>
      <c r="D65" s="173" t="s">
        <v>251</v>
      </c>
      <c r="E65" s="174">
        <v>5.4275</v>
      </c>
      <c r="F65" s="175"/>
      <c r="G65" s="176">
        <f>ROUND(E65*F65,2)</f>
        <v>0</v>
      </c>
      <c r="H65" s="175"/>
      <c r="I65" s="176">
        <f>ROUND(E65*H65,2)</f>
        <v>0</v>
      </c>
      <c r="J65" s="175"/>
      <c r="K65" s="176">
        <f>ROUND(E65*J65,2)</f>
        <v>0</v>
      </c>
      <c r="L65" s="176">
        <v>21</v>
      </c>
      <c r="M65" s="176">
        <f>G65*(1+L65/100)</f>
        <v>0</v>
      </c>
      <c r="N65" s="176">
        <v>0.00067</v>
      </c>
      <c r="O65" s="176">
        <f>ROUND(E65*N65,2)</f>
        <v>0</v>
      </c>
      <c r="P65" s="176">
        <v>0.131</v>
      </c>
      <c r="Q65" s="176">
        <f>ROUND(E65*P65,2)</f>
        <v>0.71</v>
      </c>
      <c r="R65" s="176"/>
      <c r="S65" s="176" t="s">
        <v>213</v>
      </c>
      <c r="T65" s="177" t="s">
        <v>213</v>
      </c>
      <c r="U65" s="168">
        <v>0.20700000000000002</v>
      </c>
      <c r="V65" s="168">
        <f>ROUND(E65*U65,2)</f>
        <v>1.12</v>
      </c>
      <c r="W65" s="168"/>
      <c r="X65" s="169"/>
      <c r="Y65" s="169"/>
      <c r="Z65" s="169"/>
      <c r="AA65" s="169"/>
      <c r="AB65" s="169"/>
      <c r="AC65" s="169"/>
      <c r="AD65" s="169"/>
      <c r="AE65" s="169"/>
      <c r="AF65" s="169"/>
      <c r="AG65" s="169" t="s">
        <v>230</v>
      </c>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row>
    <row r="66" spans="1:60" ht="12.75" outlineLevel="1">
      <c r="A66" s="186"/>
      <c r="B66" s="187"/>
      <c r="C66" s="188" t="s">
        <v>314</v>
      </c>
      <c r="D66" s="189"/>
      <c r="E66" s="190"/>
      <c r="F66" s="168"/>
      <c r="G66" s="168"/>
      <c r="H66" s="168"/>
      <c r="I66" s="168"/>
      <c r="J66" s="168"/>
      <c r="K66" s="168"/>
      <c r="L66" s="168"/>
      <c r="M66" s="168"/>
      <c r="N66" s="168"/>
      <c r="O66" s="168"/>
      <c r="P66" s="168"/>
      <c r="Q66" s="168"/>
      <c r="R66" s="168"/>
      <c r="S66" s="168"/>
      <c r="T66" s="168"/>
      <c r="U66" s="168"/>
      <c r="V66" s="168"/>
      <c r="W66" s="168"/>
      <c r="X66" s="169"/>
      <c r="Y66" s="169"/>
      <c r="Z66" s="169"/>
      <c r="AA66" s="169"/>
      <c r="AB66" s="169"/>
      <c r="AC66" s="169"/>
      <c r="AD66" s="169"/>
      <c r="AE66" s="169"/>
      <c r="AF66" s="169"/>
      <c r="AG66" s="169" t="s">
        <v>232</v>
      </c>
      <c r="AH66" s="169">
        <v>0</v>
      </c>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row>
    <row r="67" spans="1:60" ht="33.75" outlineLevel="1">
      <c r="A67" s="186"/>
      <c r="B67" s="187"/>
      <c r="C67" s="188" t="s">
        <v>315</v>
      </c>
      <c r="D67" s="189"/>
      <c r="E67" s="190"/>
      <c r="F67" s="168"/>
      <c r="G67" s="168"/>
      <c r="H67" s="168"/>
      <c r="I67" s="168"/>
      <c r="J67" s="168"/>
      <c r="K67" s="168"/>
      <c r="L67" s="168"/>
      <c r="M67" s="168"/>
      <c r="N67" s="168"/>
      <c r="O67" s="168"/>
      <c r="P67" s="168"/>
      <c r="Q67" s="168"/>
      <c r="R67" s="168"/>
      <c r="S67" s="168"/>
      <c r="T67" s="168"/>
      <c r="U67" s="168"/>
      <c r="V67" s="168"/>
      <c r="W67" s="168"/>
      <c r="X67" s="169"/>
      <c r="Y67" s="169"/>
      <c r="Z67" s="169"/>
      <c r="AA67" s="169"/>
      <c r="AB67" s="169"/>
      <c r="AC67" s="169"/>
      <c r="AD67" s="169"/>
      <c r="AE67" s="169"/>
      <c r="AF67" s="169"/>
      <c r="AG67" s="169" t="s">
        <v>232</v>
      </c>
      <c r="AH67" s="169">
        <v>0</v>
      </c>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row>
    <row r="68" spans="1:60" ht="33.75" outlineLevel="1">
      <c r="A68" s="186"/>
      <c r="B68" s="187"/>
      <c r="C68" s="188" t="s">
        <v>316</v>
      </c>
      <c r="D68" s="189"/>
      <c r="E68" s="190">
        <v>5.4275</v>
      </c>
      <c r="F68" s="168"/>
      <c r="G68" s="168"/>
      <c r="H68" s="168"/>
      <c r="I68" s="168"/>
      <c r="J68" s="168"/>
      <c r="K68" s="168"/>
      <c r="L68" s="168"/>
      <c r="M68" s="168"/>
      <c r="N68" s="168"/>
      <c r="O68" s="168"/>
      <c r="P68" s="168"/>
      <c r="Q68" s="168"/>
      <c r="R68" s="168"/>
      <c r="S68" s="168"/>
      <c r="T68" s="168"/>
      <c r="U68" s="168"/>
      <c r="V68" s="168"/>
      <c r="W68" s="168"/>
      <c r="X68" s="169"/>
      <c r="Y68" s="169"/>
      <c r="Z68" s="169"/>
      <c r="AA68" s="169"/>
      <c r="AB68" s="169"/>
      <c r="AC68" s="169"/>
      <c r="AD68" s="169"/>
      <c r="AE68" s="169"/>
      <c r="AF68" s="169"/>
      <c r="AG68" s="169" t="s">
        <v>232</v>
      </c>
      <c r="AH68" s="169">
        <v>0</v>
      </c>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row>
    <row r="69" spans="1:60" ht="22.5" outlineLevel="1">
      <c r="A69" s="170">
        <v>29</v>
      </c>
      <c r="B69" s="171" t="s">
        <v>317</v>
      </c>
      <c r="C69" s="172" t="s">
        <v>318</v>
      </c>
      <c r="D69" s="173" t="s">
        <v>229</v>
      </c>
      <c r="E69" s="174">
        <v>0.0595</v>
      </c>
      <c r="F69" s="175"/>
      <c r="G69" s="176">
        <f>ROUND(E69*F69,2)</f>
        <v>0</v>
      </c>
      <c r="H69" s="175"/>
      <c r="I69" s="176">
        <f>ROUND(E69*H69,2)</f>
        <v>0</v>
      </c>
      <c r="J69" s="175"/>
      <c r="K69" s="176">
        <f>ROUND(E69*J69,2)</f>
        <v>0</v>
      </c>
      <c r="L69" s="176">
        <v>21</v>
      </c>
      <c r="M69" s="176">
        <f>G69*(1+L69/100)</f>
        <v>0</v>
      </c>
      <c r="N69" s="176">
        <v>0</v>
      </c>
      <c r="O69" s="176">
        <f>ROUND(E69*N69,2)</f>
        <v>0</v>
      </c>
      <c r="P69" s="176">
        <v>2.2</v>
      </c>
      <c r="Q69" s="176">
        <f>ROUND(E69*P69,2)</f>
        <v>0.13</v>
      </c>
      <c r="R69" s="176"/>
      <c r="S69" s="176" t="s">
        <v>213</v>
      </c>
      <c r="T69" s="177" t="s">
        <v>213</v>
      </c>
      <c r="U69" s="168">
        <v>13.24</v>
      </c>
      <c r="V69" s="168">
        <f>ROUND(E69*U69,2)</f>
        <v>0.79</v>
      </c>
      <c r="W69" s="168"/>
      <c r="X69" s="169"/>
      <c r="Y69" s="169"/>
      <c r="Z69" s="169"/>
      <c r="AA69" s="169"/>
      <c r="AB69" s="169"/>
      <c r="AC69" s="169"/>
      <c r="AD69" s="169"/>
      <c r="AE69" s="169"/>
      <c r="AF69" s="169"/>
      <c r="AG69" s="169" t="s">
        <v>230</v>
      </c>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row>
    <row r="70" spans="1:60" ht="12.75" outlineLevel="1">
      <c r="A70" s="186"/>
      <c r="B70" s="187"/>
      <c r="C70" s="188" t="s">
        <v>319</v>
      </c>
      <c r="D70" s="189"/>
      <c r="E70" s="190">
        <v>0.0595</v>
      </c>
      <c r="F70" s="168"/>
      <c r="G70" s="168"/>
      <c r="H70" s="168"/>
      <c r="I70" s="168"/>
      <c r="J70" s="168"/>
      <c r="K70" s="168"/>
      <c r="L70" s="168"/>
      <c r="M70" s="168"/>
      <c r="N70" s="168"/>
      <c r="O70" s="168"/>
      <c r="P70" s="168"/>
      <c r="Q70" s="168"/>
      <c r="R70" s="168"/>
      <c r="S70" s="168"/>
      <c r="T70" s="168"/>
      <c r="U70" s="168"/>
      <c r="V70" s="168"/>
      <c r="W70" s="168"/>
      <c r="X70" s="169"/>
      <c r="Y70" s="169"/>
      <c r="Z70" s="169"/>
      <c r="AA70" s="169"/>
      <c r="AB70" s="169"/>
      <c r="AC70" s="169"/>
      <c r="AD70" s="169"/>
      <c r="AE70" s="169"/>
      <c r="AF70" s="169"/>
      <c r="AG70" s="169" t="s">
        <v>232</v>
      </c>
      <c r="AH70" s="169">
        <v>0</v>
      </c>
      <c r="AI70" s="169"/>
      <c r="AJ70" s="169"/>
      <c r="AK70" s="169"/>
      <c r="AL70" s="169"/>
      <c r="AM70" s="169"/>
      <c r="AN70" s="169"/>
      <c r="AO70" s="169"/>
      <c r="AP70" s="169"/>
      <c r="AQ70" s="169"/>
      <c r="AR70" s="169"/>
      <c r="AS70" s="169"/>
      <c r="AT70" s="169"/>
      <c r="AU70" s="169"/>
      <c r="AV70" s="169"/>
      <c r="AW70" s="169"/>
      <c r="AX70" s="169"/>
      <c r="AY70" s="169"/>
      <c r="AZ70" s="169"/>
      <c r="BA70" s="169"/>
      <c r="BB70" s="169"/>
      <c r="BC70" s="169"/>
      <c r="BD70" s="169"/>
      <c r="BE70" s="169"/>
      <c r="BF70" s="169"/>
      <c r="BG70" s="169"/>
      <c r="BH70" s="169"/>
    </row>
    <row r="71" spans="1:60" ht="22.5" outlineLevel="1">
      <c r="A71" s="170">
        <v>30</v>
      </c>
      <c r="B71" s="171" t="s">
        <v>320</v>
      </c>
      <c r="C71" s="172" t="s">
        <v>321</v>
      </c>
      <c r="D71" s="173" t="s">
        <v>229</v>
      </c>
      <c r="E71" s="174">
        <v>0.14342000000000002</v>
      </c>
      <c r="F71" s="175"/>
      <c r="G71" s="176">
        <f>ROUND(E71*F71,2)</f>
        <v>0</v>
      </c>
      <c r="H71" s="175"/>
      <c r="I71" s="176">
        <f>ROUND(E71*H71,2)</f>
        <v>0</v>
      </c>
      <c r="J71" s="175"/>
      <c r="K71" s="176">
        <f>ROUND(E71*J71,2)</f>
        <v>0</v>
      </c>
      <c r="L71" s="176">
        <v>21</v>
      </c>
      <c r="M71" s="176">
        <f>G71*(1+L71/100)</f>
        <v>0</v>
      </c>
      <c r="N71" s="176">
        <v>0</v>
      </c>
      <c r="O71" s="176">
        <f>ROUND(E71*N71,2)</f>
        <v>0</v>
      </c>
      <c r="P71" s="176">
        <v>2.2</v>
      </c>
      <c r="Q71" s="176">
        <f>ROUND(E71*P71,2)</f>
        <v>0.32</v>
      </c>
      <c r="R71" s="176"/>
      <c r="S71" s="176" t="s">
        <v>213</v>
      </c>
      <c r="T71" s="177" t="s">
        <v>213</v>
      </c>
      <c r="U71" s="168">
        <v>11.22</v>
      </c>
      <c r="V71" s="168">
        <f>ROUND(E71*U71,2)</f>
        <v>1.61</v>
      </c>
      <c r="W71" s="168"/>
      <c r="X71" s="169"/>
      <c r="Y71" s="169"/>
      <c r="Z71" s="169"/>
      <c r="AA71" s="169"/>
      <c r="AB71" s="169"/>
      <c r="AC71" s="169"/>
      <c r="AD71" s="169"/>
      <c r="AE71" s="169"/>
      <c r="AF71" s="169"/>
      <c r="AG71" s="169" t="s">
        <v>230</v>
      </c>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row>
    <row r="72" spans="1:60" ht="12.75" outlineLevel="1">
      <c r="A72" s="186"/>
      <c r="B72" s="187"/>
      <c r="C72" s="188" t="s">
        <v>322</v>
      </c>
      <c r="D72" s="189"/>
      <c r="E72" s="190">
        <v>0.14342000000000002</v>
      </c>
      <c r="F72" s="168"/>
      <c r="G72" s="168"/>
      <c r="H72" s="168"/>
      <c r="I72" s="168"/>
      <c r="J72" s="168"/>
      <c r="K72" s="168"/>
      <c r="L72" s="168"/>
      <c r="M72" s="168"/>
      <c r="N72" s="168"/>
      <c r="O72" s="168"/>
      <c r="P72" s="168"/>
      <c r="Q72" s="168"/>
      <c r="R72" s="168"/>
      <c r="S72" s="168"/>
      <c r="T72" s="168"/>
      <c r="U72" s="168"/>
      <c r="V72" s="168"/>
      <c r="W72" s="168"/>
      <c r="X72" s="169"/>
      <c r="Y72" s="169"/>
      <c r="Z72" s="169"/>
      <c r="AA72" s="169"/>
      <c r="AB72" s="169"/>
      <c r="AC72" s="169"/>
      <c r="AD72" s="169"/>
      <c r="AE72" s="169"/>
      <c r="AF72" s="169"/>
      <c r="AG72" s="169" t="s">
        <v>232</v>
      </c>
      <c r="AH72" s="169">
        <v>0</v>
      </c>
      <c r="AI72" s="169"/>
      <c r="AJ72" s="169"/>
      <c r="AK72" s="169"/>
      <c r="AL72" s="169"/>
      <c r="AM72" s="169"/>
      <c r="AN72" s="169"/>
      <c r="AO72" s="169"/>
      <c r="AP72" s="169"/>
      <c r="AQ72" s="169"/>
      <c r="AR72" s="169"/>
      <c r="AS72" s="169"/>
      <c r="AT72" s="169"/>
      <c r="AU72" s="169"/>
      <c r="AV72" s="169"/>
      <c r="AW72" s="169"/>
      <c r="AX72" s="169"/>
      <c r="AY72" s="169"/>
      <c r="AZ72" s="169"/>
      <c r="BA72" s="169"/>
      <c r="BB72" s="169"/>
      <c r="BC72" s="169"/>
      <c r="BD72" s="169"/>
      <c r="BE72" s="169"/>
      <c r="BF72" s="169"/>
      <c r="BG72" s="169"/>
      <c r="BH72" s="169"/>
    </row>
    <row r="73" spans="1:60" ht="22.5" outlineLevel="1">
      <c r="A73" s="170">
        <v>31</v>
      </c>
      <c r="B73" s="171" t="s">
        <v>323</v>
      </c>
      <c r="C73" s="172" t="s">
        <v>324</v>
      </c>
      <c r="D73" s="173" t="s">
        <v>229</v>
      </c>
      <c r="E73" s="174">
        <v>0.1</v>
      </c>
      <c r="F73" s="175"/>
      <c r="G73" s="176">
        <f>ROUND(E73*F73,2)</f>
        <v>0</v>
      </c>
      <c r="H73" s="175"/>
      <c r="I73" s="176">
        <f>ROUND(E73*H73,2)</f>
        <v>0</v>
      </c>
      <c r="J73" s="175"/>
      <c r="K73" s="176">
        <f>ROUND(E73*J73,2)</f>
        <v>0</v>
      </c>
      <c r="L73" s="176">
        <v>21</v>
      </c>
      <c r="M73" s="176">
        <f>G73*(1+L73/100)</f>
        <v>0</v>
      </c>
      <c r="N73" s="176">
        <v>0</v>
      </c>
      <c r="O73" s="176">
        <f>ROUND(E73*N73,2)</f>
        <v>0</v>
      </c>
      <c r="P73" s="176">
        <v>2.2</v>
      </c>
      <c r="Q73" s="176">
        <f>ROUND(E73*P73,2)</f>
        <v>0.22</v>
      </c>
      <c r="R73" s="176"/>
      <c r="S73" s="176" t="s">
        <v>213</v>
      </c>
      <c r="T73" s="177" t="s">
        <v>213</v>
      </c>
      <c r="U73" s="168">
        <v>12.05</v>
      </c>
      <c r="V73" s="168">
        <f>ROUND(E73*U73,2)</f>
        <v>1.21</v>
      </c>
      <c r="W73" s="168"/>
      <c r="X73" s="169"/>
      <c r="Y73" s="169"/>
      <c r="Z73" s="169"/>
      <c r="AA73" s="169"/>
      <c r="AB73" s="169"/>
      <c r="AC73" s="169"/>
      <c r="AD73" s="169"/>
      <c r="AE73" s="169"/>
      <c r="AF73" s="169"/>
      <c r="AG73" s="169" t="s">
        <v>230</v>
      </c>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row>
    <row r="74" spans="1:60" ht="12.75" outlineLevel="1">
      <c r="A74" s="186"/>
      <c r="B74" s="187"/>
      <c r="C74" s="188" t="s">
        <v>325</v>
      </c>
      <c r="D74" s="189"/>
      <c r="E74" s="190">
        <v>0.1</v>
      </c>
      <c r="F74" s="168"/>
      <c r="G74" s="168"/>
      <c r="H74" s="168"/>
      <c r="I74" s="168"/>
      <c r="J74" s="168"/>
      <c r="K74" s="168"/>
      <c r="L74" s="168"/>
      <c r="M74" s="168"/>
      <c r="N74" s="168"/>
      <c r="O74" s="168"/>
      <c r="P74" s="168"/>
      <c r="Q74" s="168"/>
      <c r="R74" s="168"/>
      <c r="S74" s="168"/>
      <c r="T74" s="168"/>
      <c r="U74" s="168"/>
      <c r="V74" s="168"/>
      <c r="W74" s="168"/>
      <c r="X74" s="169"/>
      <c r="Y74" s="169"/>
      <c r="Z74" s="169"/>
      <c r="AA74" s="169"/>
      <c r="AB74" s="169"/>
      <c r="AC74" s="169"/>
      <c r="AD74" s="169"/>
      <c r="AE74" s="169"/>
      <c r="AF74" s="169"/>
      <c r="AG74" s="169" t="s">
        <v>232</v>
      </c>
      <c r="AH74" s="169">
        <v>0</v>
      </c>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row>
    <row r="75" spans="1:60" ht="22.5" outlineLevel="1">
      <c r="A75" s="170">
        <v>32</v>
      </c>
      <c r="B75" s="171" t="s">
        <v>326</v>
      </c>
      <c r="C75" s="172" t="s">
        <v>327</v>
      </c>
      <c r="D75" s="173" t="s">
        <v>229</v>
      </c>
      <c r="E75" s="174">
        <v>0.0595</v>
      </c>
      <c r="F75" s="175"/>
      <c r="G75" s="176">
        <f>ROUND(E75*F75,2)</f>
        <v>0</v>
      </c>
      <c r="H75" s="175"/>
      <c r="I75" s="176">
        <f>ROUND(E75*H75,2)</f>
        <v>0</v>
      </c>
      <c r="J75" s="175"/>
      <c r="K75" s="176">
        <f>ROUND(E75*J75,2)</f>
        <v>0</v>
      </c>
      <c r="L75" s="176">
        <v>21</v>
      </c>
      <c r="M75" s="176">
        <f>G75*(1+L75/100)</f>
        <v>0</v>
      </c>
      <c r="N75" s="176">
        <v>0</v>
      </c>
      <c r="O75" s="176">
        <f>ROUND(E75*N75,2)</f>
        <v>0</v>
      </c>
      <c r="P75" s="176">
        <v>0</v>
      </c>
      <c r="Q75" s="176">
        <f>ROUND(E75*P75,2)</f>
        <v>0</v>
      </c>
      <c r="R75" s="176"/>
      <c r="S75" s="176" t="s">
        <v>213</v>
      </c>
      <c r="T75" s="177" t="s">
        <v>213</v>
      </c>
      <c r="U75" s="168">
        <v>4.828</v>
      </c>
      <c r="V75" s="168">
        <f>ROUND(E75*U75,2)</f>
        <v>0.29</v>
      </c>
      <c r="W75" s="168"/>
      <c r="X75" s="169"/>
      <c r="Y75" s="169"/>
      <c r="Z75" s="169"/>
      <c r="AA75" s="169"/>
      <c r="AB75" s="169"/>
      <c r="AC75" s="169"/>
      <c r="AD75" s="169"/>
      <c r="AE75" s="169"/>
      <c r="AF75" s="169"/>
      <c r="AG75" s="169" t="s">
        <v>230</v>
      </c>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row>
    <row r="76" spans="1:60" ht="12.75" outlineLevel="1">
      <c r="A76" s="186"/>
      <c r="B76" s="187"/>
      <c r="C76" s="188" t="s">
        <v>328</v>
      </c>
      <c r="D76" s="189"/>
      <c r="E76" s="190">
        <v>0.0595</v>
      </c>
      <c r="F76" s="168"/>
      <c r="G76" s="168"/>
      <c r="H76" s="168"/>
      <c r="I76" s="168"/>
      <c r="J76" s="168"/>
      <c r="K76" s="168"/>
      <c r="L76" s="168"/>
      <c r="M76" s="168"/>
      <c r="N76" s="168"/>
      <c r="O76" s="168"/>
      <c r="P76" s="168"/>
      <c r="Q76" s="168"/>
      <c r="R76" s="168"/>
      <c r="S76" s="168"/>
      <c r="T76" s="168"/>
      <c r="U76" s="168"/>
      <c r="V76" s="168"/>
      <c r="W76" s="168"/>
      <c r="X76" s="169"/>
      <c r="Y76" s="169"/>
      <c r="Z76" s="169"/>
      <c r="AA76" s="169"/>
      <c r="AB76" s="169"/>
      <c r="AC76" s="169"/>
      <c r="AD76" s="169"/>
      <c r="AE76" s="169"/>
      <c r="AF76" s="169"/>
      <c r="AG76" s="169" t="s">
        <v>232</v>
      </c>
      <c r="AH76" s="169">
        <v>0</v>
      </c>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row>
    <row r="77" spans="1:60" ht="22.5" outlineLevel="1">
      <c r="A77" s="170">
        <v>33</v>
      </c>
      <c r="B77" s="171" t="s">
        <v>329</v>
      </c>
      <c r="C77" s="172" t="s">
        <v>330</v>
      </c>
      <c r="D77" s="173" t="s">
        <v>229</v>
      </c>
      <c r="E77" s="174">
        <v>0.11434000000000001</v>
      </c>
      <c r="F77" s="175"/>
      <c r="G77" s="176">
        <f>ROUND(E77*F77,2)</f>
        <v>0</v>
      </c>
      <c r="H77" s="175"/>
      <c r="I77" s="176">
        <f>ROUND(E77*H77,2)</f>
        <v>0</v>
      </c>
      <c r="J77" s="175"/>
      <c r="K77" s="176">
        <f>ROUND(E77*J77,2)</f>
        <v>0</v>
      </c>
      <c r="L77" s="176">
        <v>21</v>
      </c>
      <c r="M77" s="176">
        <f>G77*(1+L77/100)</f>
        <v>0</v>
      </c>
      <c r="N77" s="176">
        <v>0</v>
      </c>
      <c r="O77" s="176">
        <f>ROUND(E77*N77,2)</f>
        <v>0</v>
      </c>
      <c r="P77" s="176">
        <v>0</v>
      </c>
      <c r="Q77" s="176">
        <f>ROUND(E77*P77,2)</f>
        <v>0</v>
      </c>
      <c r="R77" s="176"/>
      <c r="S77" s="176" t="s">
        <v>213</v>
      </c>
      <c r="T77" s="177" t="s">
        <v>213</v>
      </c>
      <c r="U77" s="168">
        <v>4.029</v>
      </c>
      <c r="V77" s="168">
        <f>ROUND(E77*U77,2)</f>
        <v>0.46</v>
      </c>
      <c r="W77" s="168"/>
      <c r="X77" s="169"/>
      <c r="Y77" s="169"/>
      <c r="Z77" s="169"/>
      <c r="AA77" s="169"/>
      <c r="AB77" s="169"/>
      <c r="AC77" s="169"/>
      <c r="AD77" s="169"/>
      <c r="AE77" s="169"/>
      <c r="AF77" s="169"/>
      <c r="AG77" s="169" t="s">
        <v>230</v>
      </c>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row>
    <row r="78" spans="1:60" ht="12.75" outlineLevel="1">
      <c r="A78" s="186"/>
      <c r="B78" s="187"/>
      <c r="C78" s="188" t="s">
        <v>331</v>
      </c>
      <c r="D78" s="189"/>
      <c r="E78" s="190">
        <v>0.1</v>
      </c>
      <c r="F78" s="168"/>
      <c r="G78" s="168"/>
      <c r="H78" s="168"/>
      <c r="I78" s="168"/>
      <c r="J78" s="168"/>
      <c r="K78" s="168"/>
      <c r="L78" s="168"/>
      <c r="M78" s="168"/>
      <c r="N78" s="168"/>
      <c r="O78" s="168"/>
      <c r="P78" s="168"/>
      <c r="Q78" s="168"/>
      <c r="R78" s="168"/>
      <c r="S78" s="168"/>
      <c r="T78" s="168"/>
      <c r="U78" s="168"/>
      <c r="V78" s="168"/>
      <c r="W78" s="168"/>
      <c r="X78" s="169"/>
      <c r="Y78" s="169"/>
      <c r="Z78" s="169"/>
      <c r="AA78" s="169"/>
      <c r="AB78" s="169"/>
      <c r="AC78" s="169"/>
      <c r="AD78" s="169"/>
      <c r="AE78" s="169"/>
      <c r="AF78" s="169"/>
      <c r="AG78" s="169" t="s">
        <v>232</v>
      </c>
      <c r="AH78" s="169">
        <v>0</v>
      </c>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row>
    <row r="79" spans="1:60" ht="12.75" outlineLevel="1">
      <c r="A79" s="186"/>
      <c r="B79" s="187"/>
      <c r="C79" s="188" t="s">
        <v>332</v>
      </c>
      <c r="D79" s="189"/>
      <c r="E79" s="190">
        <v>0.01434</v>
      </c>
      <c r="F79" s="168"/>
      <c r="G79" s="168"/>
      <c r="H79" s="168"/>
      <c r="I79" s="168"/>
      <c r="J79" s="168"/>
      <c r="K79" s="168"/>
      <c r="L79" s="168"/>
      <c r="M79" s="168"/>
      <c r="N79" s="168"/>
      <c r="O79" s="168"/>
      <c r="P79" s="168"/>
      <c r="Q79" s="168"/>
      <c r="R79" s="168"/>
      <c r="S79" s="168"/>
      <c r="T79" s="168"/>
      <c r="U79" s="168"/>
      <c r="V79" s="168"/>
      <c r="W79" s="168"/>
      <c r="X79" s="169"/>
      <c r="Y79" s="169"/>
      <c r="Z79" s="169"/>
      <c r="AA79" s="169"/>
      <c r="AB79" s="169"/>
      <c r="AC79" s="169"/>
      <c r="AD79" s="169"/>
      <c r="AE79" s="169"/>
      <c r="AF79" s="169"/>
      <c r="AG79" s="169" t="s">
        <v>232</v>
      </c>
      <c r="AH79" s="169">
        <v>0</v>
      </c>
      <c r="AI79" s="169"/>
      <c r="AJ79" s="169"/>
      <c r="AK79" s="169"/>
      <c r="AL79" s="169"/>
      <c r="AM79" s="169"/>
      <c r="AN79" s="169"/>
      <c r="AO79" s="169"/>
      <c r="AP79" s="169"/>
      <c r="AQ79" s="169"/>
      <c r="AR79" s="169"/>
      <c r="AS79" s="169"/>
      <c r="AT79" s="169"/>
      <c r="AU79" s="169"/>
      <c r="AV79" s="169"/>
      <c r="AW79" s="169"/>
      <c r="AX79" s="169"/>
      <c r="AY79" s="169"/>
      <c r="AZ79" s="169"/>
      <c r="BA79" s="169"/>
      <c r="BB79" s="169"/>
      <c r="BC79" s="169"/>
      <c r="BD79" s="169"/>
      <c r="BE79" s="169"/>
      <c r="BF79" s="169"/>
      <c r="BG79" s="169"/>
      <c r="BH79" s="169"/>
    </row>
    <row r="80" spans="1:60" ht="12.75" outlineLevel="1">
      <c r="A80" s="160">
        <v>34</v>
      </c>
      <c r="B80" s="161" t="s">
        <v>333</v>
      </c>
      <c r="C80" s="162" t="s">
        <v>334</v>
      </c>
      <c r="D80" s="163" t="s">
        <v>251</v>
      </c>
      <c r="E80" s="164">
        <v>21</v>
      </c>
      <c r="F80" s="165"/>
      <c r="G80" s="166">
        <f>ROUND(E80*F80,2)</f>
        <v>0</v>
      </c>
      <c r="H80" s="165"/>
      <c r="I80" s="166">
        <f>ROUND(E80*H80,2)</f>
        <v>0</v>
      </c>
      <c r="J80" s="165"/>
      <c r="K80" s="166">
        <f>ROUND(E80*J80,2)</f>
        <v>0</v>
      </c>
      <c r="L80" s="166">
        <v>21</v>
      </c>
      <c r="M80" s="166">
        <f>G80*(1+L80/100)</f>
        <v>0</v>
      </c>
      <c r="N80" s="166">
        <v>0</v>
      </c>
      <c r="O80" s="166">
        <f>ROUND(E80*N80,2)</f>
        <v>0</v>
      </c>
      <c r="P80" s="166">
        <v>0.00175</v>
      </c>
      <c r="Q80" s="166">
        <f>ROUND(E80*P80,2)</f>
        <v>0.04</v>
      </c>
      <c r="R80" s="166"/>
      <c r="S80" s="166" t="s">
        <v>213</v>
      </c>
      <c r="T80" s="167" t="s">
        <v>213</v>
      </c>
      <c r="U80" s="168">
        <v>0.165</v>
      </c>
      <c r="V80" s="168">
        <f>ROUND(E80*U80,2)</f>
        <v>3.47</v>
      </c>
      <c r="W80" s="168"/>
      <c r="X80" s="169"/>
      <c r="Y80" s="169"/>
      <c r="Z80" s="169"/>
      <c r="AA80" s="169"/>
      <c r="AB80" s="169"/>
      <c r="AC80" s="169"/>
      <c r="AD80" s="169"/>
      <c r="AE80" s="169"/>
      <c r="AF80" s="169"/>
      <c r="AG80" s="169" t="s">
        <v>230</v>
      </c>
      <c r="AH80" s="169"/>
      <c r="AI80" s="169"/>
      <c r="AJ80" s="169"/>
      <c r="AK80" s="169"/>
      <c r="AL80" s="169"/>
      <c r="AM80" s="169"/>
      <c r="AN80" s="169"/>
      <c r="AO80" s="169"/>
      <c r="AP80" s="169"/>
      <c r="AQ80" s="169"/>
      <c r="AR80" s="169"/>
      <c r="AS80" s="169"/>
      <c r="AT80" s="169"/>
      <c r="AU80" s="169"/>
      <c r="AV80" s="169"/>
      <c r="AW80" s="169"/>
      <c r="AX80" s="169"/>
      <c r="AY80" s="169"/>
      <c r="AZ80" s="169"/>
      <c r="BA80" s="169"/>
      <c r="BB80" s="169"/>
      <c r="BC80" s="169"/>
      <c r="BD80" s="169"/>
      <c r="BE80" s="169"/>
      <c r="BF80" s="169"/>
      <c r="BG80" s="169"/>
      <c r="BH80" s="169"/>
    </row>
    <row r="81" spans="1:60" ht="22.5" outlineLevel="1">
      <c r="A81" s="170">
        <v>35</v>
      </c>
      <c r="B81" s="171" t="s">
        <v>335</v>
      </c>
      <c r="C81" s="172" t="s">
        <v>336</v>
      </c>
      <c r="D81" s="173" t="s">
        <v>251</v>
      </c>
      <c r="E81" s="174">
        <v>21</v>
      </c>
      <c r="F81" s="175"/>
      <c r="G81" s="176">
        <f>ROUND(E81*F81,2)</f>
        <v>0</v>
      </c>
      <c r="H81" s="175"/>
      <c r="I81" s="176">
        <f>ROUND(E81*H81,2)</f>
        <v>0</v>
      </c>
      <c r="J81" s="175"/>
      <c r="K81" s="176">
        <f>ROUND(E81*J81,2)</f>
        <v>0</v>
      </c>
      <c r="L81" s="176">
        <v>21</v>
      </c>
      <c r="M81" s="176">
        <f>G81*(1+L81/100)</f>
        <v>0</v>
      </c>
      <c r="N81" s="176">
        <v>0</v>
      </c>
      <c r="O81" s="176">
        <f>ROUND(E81*N81,2)</f>
        <v>0</v>
      </c>
      <c r="P81" s="176">
        <v>0.02</v>
      </c>
      <c r="Q81" s="176">
        <f>ROUND(E81*P81,2)</f>
        <v>0.42</v>
      </c>
      <c r="R81" s="176"/>
      <c r="S81" s="176" t="s">
        <v>213</v>
      </c>
      <c r="T81" s="177" t="s">
        <v>213</v>
      </c>
      <c r="U81" s="168">
        <v>0.078</v>
      </c>
      <c r="V81" s="168">
        <f>ROUND(E81*U81,2)</f>
        <v>1.64</v>
      </c>
      <c r="W81" s="168"/>
      <c r="X81" s="169"/>
      <c r="Y81" s="169"/>
      <c r="Z81" s="169"/>
      <c r="AA81" s="169"/>
      <c r="AB81" s="169"/>
      <c r="AC81" s="169"/>
      <c r="AD81" s="169"/>
      <c r="AE81" s="169"/>
      <c r="AF81" s="169"/>
      <c r="AG81" s="169" t="s">
        <v>230</v>
      </c>
      <c r="AH81" s="169"/>
      <c r="AI81" s="169"/>
      <c r="AJ81" s="169"/>
      <c r="AK81" s="169"/>
      <c r="AL81" s="169"/>
      <c r="AM81" s="169"/>
      <c r="AN81" s="169"/>
      <c r="AO81" s="169"/>
      <c r="AP81" s="169"/>
      <c r="AQ81" s="169"/>
      <c r="AR81" s="169"/>
      <c r="AS81" s="169"/>
      <c r="AT81" s="169"/>
      <c r="AU81" s="169"/>
      <c r="AV81" s="169"/>
      <c r="AW81" s="169"/>
      <c r="AX81" s="169"/>
      <c r="AY81" s="169"/>
      <c r="AZ81" s="169"/>
      <c r="BA81" s="169"/>
      <c r="BB81" s="169"/>
      <c r="BC81" s="169"/>
      <c r="BD81" s="169"/>
      <c r="BE81" s="169"/>
      <c r="BF81" s="169"/>
      <c r="BG81" s="169"/>
      <c r="BH81" s="169"/>
    </row>
    <row r="82" spans="1:60" ht="12.75" outlineLevel="1">
      <c r="A82" s="186"/>
      <c r="B82" s="187"/>
      <c r="C82" s="188" t="s">
        <v>337</v>
      </c>
      <c r="D82" s="189"/>
      <c r="E82" s="190">
        <v>2</v>
      </c>
      <c r="F82" s="168"/>
      <c r="G82" s="168"/>
      <c r="H82" s="168"/>
      <c r="I82" s="168"/>
      <c r="J82" s="168"/>
      <c r="K82" s="168"/>
      <c r="L82" s="168"/>
      <c r="M82" s="168"/>
      <c r="N82" s="168"/>
      <c r="O82" s="168"/>
      <c r="P82" s="168"/>
      <c r="Q82" s="168"/>
      <c r="R82" s="168"/>
      <c r="S82" s="168"/>
      <c r="T82" s="168"/>
      <c r="U82" s="168"/>
      <c r="V82" s="168"/>
      <c r="W82" s="168"/>
      <c r="X82" s="169"/>
      <c r="Y82" s="169"/>
      <c r="Z82" s="169"/>
      <c r="AA82" s="169"/>
      <c r="AB82" s="169"/>
      <c r="AC82" s="169"/>
      <c r="AD82" s="169"/>
      <c r="AE82" s="169"/>
      <c r="AF82" s="169"/>
      <c r="AG82" s="169" t="s">
        <v>232</v>
      </c>
      <c r="AH82" s="169">
        <v>0</v>
      </c>
      <c r="AI82" s="169"/>
      <c r="AJ82" s="169"/>
      <c r="AK82" s="169"/>
      <c r="AL82" s="169"/>
      <c r="AM82" s="169"/>
      <c r="AN82" s="169"/>
      <c r="AO82" s="169"/>
      <c r="AP82" s="169"/>
      <c r="AQ82" s="169"/>
      <c r="AR82" s="169"/>
      <c r="AS82" s="169"/>
      <c r="AT82" s="169"/>
      <c r="AU82" s="169"/>
      <c r="AV82" s="169"/>
      <c r="AW82" s="169"/>
      <c r="AX82" s="169"/>
      <c r="AY82" s="169"/>
      <c r="AZ82" s="169"/>
      <c r="BA82" s="169"/>
      <c r="BB82" s="169"/>
      <c r="BC82" s="169"/>
      <c r="BD82" s="169"/>
      <c r="BE82" s="169"/>
      <c r="BF82" s="169"/>
      <c r="BG82" s="169"/>
      <c r="BH82" s="169"/>
    </row>
    <row r="83" spans="1:60" ht="12.75" outlineLevel="1">
      <c r="A83" s="186"/>
      <c r="B83" s="187"/>
      <c r="C83" s="188" t="s">
        <v>338</v>
      </c>
      <c r="D83" s="189"/>
      <c r="E83" s="190">
        <v>19</v>
      </c>
      <c r="F83" s="168"/>
      <c r="G83" s="168"/>
      <c r="H83" s="168"/>
      <c r="I83" s="168"/>
      <c r="J83" s="168"/>
      <c r="K83" s="168"/>
      <c r="L83" s="168"/>
      <c r="M83" s="168"/>
      <c r="N83" s="168"/>
      <c r="O83" s="168"/>
      <c r="P83" s="168"/>
      <c r="Q83" s="168"/>
      <c r="R83" s="168"/>
      <c r="S83" s="168"/>
      <c r="T83" s="168"/>
      <c r="U83" s="168"/>
      <c r="V83" s="168"/>
      <c r="W83" s="168"/>
      <c r="X83" s="169"/>
      <c r="Y83" s="169"/>
      <c r="Z83" s="169"/>
      <c r="AA83" s="169"/>
      <c r="AB83" s="169"/>
      <c r="AC83" s="169"/>
      <c r="AD83" s="169"/>
      <c r="AE83" s="169"/>
      <c r="AF83" s="169"/>
      <c r="AG83" s="169" t="s">
        <v>232</v>
      </c>
      <c r="AH83" s="169">
        <v>0</v>
      </c>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row>
    <row r="84" spans="1:60" ht="12.75" outlineLevel="1">
      <c r="A84" s="170">
        <v>36</v>
      </c>
      <c r="B84" s="171" t="s">
        <v>339</v>
      </c>
      <c r="C84" s="172" t="s">
        <v>340</v>
      </c>
      <c r="D84" s="173" t="s">
        <v>341</v>
      </c>
      <c r="E84" s="174">
        <v>1.7000000000000002</v>
      </c>
      <c r="F84" s="175"/>
      <c r="G84" s="176">
        <f>ROUND(E84*F84,2)</f>
        <v>0</v>
      </c>
      <c r="H84" s="175"/>
      <c r="I84" s="176">
        <f>ROUND(E84*H84,2)</f>
        <v>0</v>
      </c>
      <c r="J84" s="175"/>
      <c r="K84" s="176">
        <f>ROUND(E84*J84,2)</f>
        <v>0</v>
      </c>
      <c r="L84" s="176">
        <v>21</v>
      </c>
      <c r="M84" s="176">
        <f>G84*(1+L84/100)</f>
        <v>0</v>
      </c>
      <c r="N84" s="176">
        <v>0</v>
      </c>
      <c r="O84" s="176">
        <f>ROUND(E84*N84,2)</f>
        <v>0</v>
      </c>
      <c r="P84" s="176">
        <v>0.0004</v>
      </c>
      <c r="Q84" s="176">
        <f>ROUND(E84*P84,2)</f>
        <v>0</v>
      </c>
      <c r="R84" s="176"/>
      <c r="S84" s="176" t="s">
        <v>213</v>
      </c>
      <c r="T84" s="177" t="s">
        <v>213</v>
      </c>
      <c r="U84" s="168">
        <v>0.07</v>
      </c>
      <c r="V84" s="168">
        <f>ROUND(E84*U84,2)</f>
        <v>0.12</v>
      </c>
      <c r="W84" s="168"/>
      <c r="X84" s="169"/>
      <c r="Y84" s="169"/>
      <c r="Z84" s="169"/>
      <c r="AA84" s="169"/>
      <c r="AB84" s="169"/>
      <c r="AC84" s="169"/>
      <c r="AD84" s="169"/>
      <c r="AE84" s="169"/>
      <c r="AF84" s="169"/>
      <c r="AG84" s="169" t="s">
        <v>230</v>
      </c>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row>
    <row r="85" spans="1:60" ht="12.75" outlineLevel="1">
      <c r="A85" s="186"/>
      <c r="B85" s="187"/>
      <c r="C85" s="188" t="s">
        <v>342</v>
      </c>
      <c r="D85" s="189"/>
      <c r="E85" s="190">
        <v>1.7000000000000002</v>
      </c>
      <c r="F85" s="168"/>
      <c r="G85" s="168"/>
      <c r="H85" s="168"/>
      <c r="I85" s="168"/>
      <c r="J85" s="168"/>
      <c r="K85" s="168"/>
      <c r="L85" s="168"/>
      <c r="M85" s="168"/>
      <c r="N85" s="168"/>
      <c r="O85" s="168"/>
      <c r="P85" s="168"/>
      <c r="Q85" s="168"/>
      <c r="R85" s="168"/>
      <c r="S85" s="168"/>
      <c r="T85" s="168"/>
      <c r="U85" s="168"/>
      <c r="V85" s="168"/>
      <c r="W85" s="168"/>
      <c r="X85" s="169"/>
      <c r="Y85" s="169"/>
      <c r="Z85" s="169"/>
      <c r="AA85" s="169"/>
      <c r="AB85" s="169"/>
      <c r="AC85" s="169"/>
      <c r="AD85" s="169"/>
      <c r="AE85" s="169"/>
      <c r="AF85" s="169"/>
      <c r="AG85" s="169" t="s">
        <v>232</v>
      </c>
      <c r="AH85" s="169">
        <v>0</v>
      </c>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row>
    <row r="86" spans="1:60" ht="12.75" outlineLevel="1">
      <c r="A86" s="170">
        <v>37</v>
      </c>
      <c r="B86" s="171" t="s">
        <v>343</v>
      </c>
      <c r="C86" s="172" t="s">
        <v>344</v>
      </c>
      <c r="D86" s="173" t="s">
        <v>243</v>
      </c>
      <c r="E86" s="174">
        <v>4</v>
      </c>
      <c r="F86" s="175"/>
      <c r="G86" s="176">
        <f>ROUND(E86*F86,2)</f>
        <v>0</v>
      </c>
      <c r="H86" s="175"/>
      <c r="I86" s="176">
        <f>ROUND(E86*H86,2)</f>
        <v>0</v>
      </c>
      <c r="J86" s="175"/>
      <c r="K86" s="176">
        <f>ROUND(E86*J86,2)</f>
        <v>0</v>
      </c>
      <c r="L86" s="176">
        <v>21</v>
      </c>
      <c r="M86" s="176">
        <f>G86*(1+L86/100)</f>
        <v>0</v>
      </c>
      <c r="N86" s="176">
        <v>0</v>
      </c>
      <c r="O86" s="176">
        <f>ROUND(E86*N86,2)</f>
        <v>0</v>
      </c>
      <c r="P86" s="176">
        <v>0</v>
      </c>
      <c r="Q86" s="176">
        <f>ROUND(E86*P86,2)</f>
        <v>0</v>
      </c>
      <c r="R86" s="176"/>
      <c r="S86" s="176" t="s">
        <v>213</v>
      </c>
      <c r="T86" s="177" t="s">
        <v>213</v>
      </c>
      <c r="U86" s="168">
        <v>0.05</v>
      </c>
      <c r="V86" s="168">
        <f>ROUND(E86*U86,2)</f>
        <v>0.2</v>
      </c>
      <c r="W86" s="168"/>
      <c r="X86" s="169"/>
      <c r="Y86" s="169"/>
      <c r="Z86" s="169"/>
      <c r="AA86" s="169"/>
      <c r="AB86" s="169"/>
      <c r="AC86" s="169"/>
      <c r="AD86" s="169"/>
      <c r="AE86" s="169"/>
      <c r="AF86" s="169"/>
      <c r="AG86" s="169" t="s">
        <v>230</v>
      </c>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row>
    <row r="87" spans="1:60" ht="12.75" outlineLevel="1">
      <c r="A87" s="186"/>
      <c r="B87" s="187"/>
      <c r="C87" s="188" t="s">
        <v>345</v>
      </c>
      <c r="D87" s="189"/>
      <c r="E87" s="190">
        <v>4</v>
      </c>
      <c r="F87" s="168"/>
      <c r="G87" s="168"/>
      <c r="H87" s="168"/>
      <c r="I87" s="168"/>
      <c r="J87" s="168"/>
      <c r="K87" s="168"/>
      <c r="L87" s="168"/>
      <c r="M87" s="168"/>
      <c r="N87" s="168"/>
      <c r="O87" s="168"/>
      <c r="P87" s="168"/>
      <c r="Q87" s="168"/>
      <c r="R87" s="168"/>
      <c r="S87" s="168"/>
      <c r="T87" s="168"/>
      <c r="U87" s="168"/>
      <c r="V87" s="168"/>
      <c r="W87" s="168"/>
      <c r="X87" s="169"/>
      <c r="Y87" s="169"/>
      <c r="Z87" s="169"/>
      <c r="AA87" s="169"/>
      <c r="AB87" s="169"/>
      <c r="AC87" s="169"/>
      <c r="AD87" s="169"/>
      <c r="AE87" s="169"/>
      <c r="AF87" s="169"/>
      <c r="AG87" s="169" t="s">
        <v>232</v>
      </c>
      <c r="AH87" s="169">
        <v>0</v>
      </c>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row>
    <row r="88" spans="1:60" ht="12.75" outlineLevel="1">
      <c r="A88" s="170">
        <v>38</v>
      </c>
      <c r="B88" s="171" t="s">
        <v>346</v>
      </c>
      <c r="C88" s="172" t="s">
        <v>347</v>
      </c>
      <c r="D88" s="173" t="s">
        <v>251</v>
      </c>
      <c r="E88" s="174">
        <v>3.2</v>
      </c>
      <c r="F88" s="175"/>
      <c r="G88" s="176">
        <f>ROUND(E88*F88,2)</f>
        <v>0</v>
      </c>
      <c r="H88" s="175"/>
      <c r="I88" s="176">
        <f>ROUND(E88*H88,2)</f>
        <v>0</v>
      </c>
      <c r="J88" s="175"/>
      <c r="K88" s="176">
        <f>ROUND(E88*J88,2)</f>
        <v>0</v>
      </c>
      <c r="L88" s="176">
        <v>21</v>
      </c>
      <c r="M88" s="176">
        <f>G88*(1+L88/100)</f>
        <v>0</v>
      </c>
      <c r="N88" s="176">
        <v>0.00117</v>
      </c>
      <c r="O88" s="176">
        <f>ROUND(E88*N88,2)</f>
        <v>0</v>
      </c>
      <c r="P88" s="176">
        <v>0.076</v>
      </c>
      <c r="Q88" s="176">
        <f>ROUND(E88*P88,2)</f>
        <v>0.24</v>
      </c>
      <c r="R88" s="176"/>
      <c r="S88" s="176" t="s">
        <v>213</v>
      </c>
      <c r="T88" s="177" t="s">
        <v>213</v>
      </c>
      <c r="U88" s="168">
        <v>0.9390000000000001</v>
      </c>
      <c r="V88" s="168">
        <f>ROUND(E88*U88,2)</f>
        <v>3</v>
      </c>
      <c r="W88" s="168"/>
      <c r="X88" s="169"/>
      <c r="Y88" s="169"/>
      <c r="Z88" s="169"/>
      <c r="AA88" s="169"/>
      <c r="AB88" s="169"/>
      <c r="AC88" s="169"/>
      <c r="AD88" s="169"/>
      <c r="AE88" s="169"/>
      <c r="AF88" s="169"/>
      <c r="AG88" s="169" t="s">
        <v>230</v>
      </c>
      <c r="AH88" s="169"/>
      <c r="AI88" s="169"/>
      <c r="AJ88" s="169"/>
      <c r="AK88" s="169"/>
      <c r="AL88" s="169"/>
      <c r="AM88" s="169"/>
      <c r="AN88" s="169"/>
      <c r="AO88" s="169"/>
      <c r="AP88" s="169"/>
      <c r="AQ88" s="169"/>
      <c r="AR88" s="169"/>
      <c r="AS88" s="169"/>
      <c r="AT88" s="169"/>
      <c r="AU88" s="169"/>
      <c r="AV88" s="169"/>
      <c r="AW88" s="169"/>
      <c r="AX88" s="169"/>
      <c r="AY88" s="169"/>
      <c r="AZ88" s="169"/>
      <c r="BA88" s="169"/>
      <c r="BB88" s="169"/>
      <c r="BC88" s="169"/>
      <c r="BD88" s="169"/>
      <c r="BE88" s="169"/>
      <c r="BF88" s="169"/>
      <c r="BG88" s="169"/>
      <c r="BH88" s="169"/>
    </row>
    <row r="89" spans="1:60" ht="12.75" outlineLevel="1">
      <c r="A89" s="186"/>
      <c r="B89" s="187"/>
      <c r="C89" s="188" t="s">
        <v>348</v>
      </c>
      <c r="D89" s="189"/>
      <c r="E89" s="190">
        <v>3.2</v>
      </c>
      <c r="F89" s="168"/>
      <c r="G89" s="168"/>
      <c r="H89" s="168"/>
      <c r="I89" s="168"/>
      <c r="J89" s="168"/>
      <c r="K89" s="168"/>
      <c r="L89" s="168"/>
      <c r="M89" s="168"/>
      <c r="N89" s="168"/>
      <c r="O89" s="168"/>
      <c r="P89" s="168"/>
      <c r="Q89" s="168"/>
      <c r="R89" s="168"/>
      <c r="S89" s="168"/>
      <c r="T89" s="168"/>
      <c r="U89" s="168"/>
      <c r="V89" s="168"/>
      <c r="W89" s="168"/>
      <c r="X89" s="169"/>
      <c r="Y89" s="169"/>
      <c r="Z89" s="169"/>
      <c r="AA89" s="169"/>
      <c r="AB89" s="169"/>
      <c r="AC89" s="169"/>
      <c r="AD89" s="169"/>
      <c r="AE89" s="169"/>
      <c r="AF89" s="169"/>
      <c r="AG89" s="169" t="s">
        <v>232</v>
      </c>
      <c r="AH89" s="169">
        <v>0</v>
      </c>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row>
    <row r="90" spans="1:60" ht="12.75" outlineLevel="1">
      <c r="A90" s="170">
        <v>39</v>
      </c>
      <c r="B90" s="171" t="s">
        <v>349</v>
      </c>
      <c r="C90" s="172" t="s">
        <v>350</v>
      </c>
      <c r="D90" s="173" t="s">
        <v>251</v>
      </c>
      <c r="E90" s="174">
        <v>25.0573</v>
      </c>
      <c r="F90" s="175"/>
      <c r="G90" s="176">
        <f>ROUND(E90*F90,2)</f>
        <v>0</v>
      </c>
      <c r="H90" s="175"/>
      <c r="I90" s="176">
        <f>ROUND(E90*H90,2)</f>
        <v>0</v>
      </c>
      <c r="J90" s="175"/>
      <c r="K90" s="176">
        <f>ROUND(E90*J90,2)</f>
        <v>0</v>
      </c>
      <c r="L90" s="176">
        <v>21</v>
      </c>
      <c r="M90" s="176">
        <f>G90*(1+L90/100)</f>
        <v>0</v>
      </c>
      <c r="N90" s="176">
        <v>0</v>
      </c>
      <c r="O90" s="176">
        <f>ROUND(E90*N90,2)</f>
        <v>0</v>
      </c>
      <c r="P90" s="176">
        <v>0.068</v>
      </c>
      <c r="Q90" s="176">
        <f>ROUND(E90*P90,2)</f>
        <v>1.7</v>
      </c>
      <c r="R90" s="176"/>
      <c r="S90" s="176" t="s">
        <v>213</v>
      </c>
      <c r="T90" s="177" t="s">
        <v>213</v>
      </c>
      <c r="U90" s="168">
        <v>0.30000000000000004</v>
      </c>
      <c r="V90" s="168">
        <f>ROUND(E90*U90,2)</f>
        <v>7.52</v>
      </c>
      <c r="W90" s="168"/>
      <c r="X90" s="169"/>
      <c r="Y90" s="169"/>
      <c r="Z90" s="169"/>
      <c r="AA90" s="169"/>
      <c r="AB90" s="169"/>
      <c r="AC90" s="169"/>
      <c r="AD90" s="169"/>
      <c r="AE90" s="169"/>
      <c r="AF90" s="169"/>
      <c r="AG90" s="169" t="s">
        <v>230</v>
      </c>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row>
    <row r="91" spans="1:60" ht="12.75" outlineLevel="1">
      <c r="A91" s="186"/>
      <c r="B91" s="187"/>
      <c r="C91" s="188" t="s">
        <v>351</v>
      </c>
      <c r="D91" s="189"/>
      <c r="E91" s="190">
        <v>23.6245</v>
      </c>
      <c r="F91" s="168"/>
      <c r="G91" s="168"/>
      <c r="H91" s="168"/>
      <c r="I91" s="168"/>
      <c r="J91" s="168"/>
      <c r="K91" s="168"/>
      <c r="L91" s="168"/>
      <c r="M91" s="168"/>
      <c r="N91" s="168"/>
      <c r="O91" s="168"/>
      <c r="P91" s="168"/>
      <c r="Q91" s="168"/>
      <c r="R91" s="168"/>
      <c r="S91" s="168"/>
      <c r="T91" s="168"/>
      <c r="U91" s="168"/>
      <c r="V91" s="168"/>
      <c r="W91" s="168"/>
      <c r="X91" s="169"/>
      <c r="Y91" s="169"/>
      <c r="Z91" s="169"/>
      <c r="AA91" s="169"/>
      <c r="AB91" s="169"/>
      <c r="AC91" s="169"/>
      <c r="AD91" s="169"/>
      <c r="AE91" s="169"/>
      <c r="AF91" s="169"/>
      <c r="AG91" s="169" t="s">
        <v>232</v>
      </c>
      <c r="AH91" s="169">
        <v>0</v>
      </c>
      <c r="AI91" s="169"/>
      <c r="AJ91" s="169"/>
      <c r="AK91" s="169"/>
      <c r="AL91" s="169"/>
      <c r="AM91" s="169"/>
      <c r="AN91" s="169"/>
      <c r="AO91" s="169"/>
      <c r="AP91" s="169"/>
      <c r="AQ91" s="169"/>
      <c r="AR91" s="169"/>
      <c r="AS91" s="169"/>
      <c r="AT91" s="169"/>
      <c r="AU91" s="169"/>
      <c r="AV91" s="169"/>
      <c r="AW91" s="169"/>
      <c r="AX91" s="169"/>
      <c r="AY91" s="169"/>
      <c r="AZ91" s="169"/>
      <c r="BA91" s="169"/>
      <c r="BB91" s="169"/>
      <c r="BC91" s="169"/>
      <c r="BD91" s="169"/>
      <c r="BE91" s="169"/>
      <c r="BF91" s="169"/>
      <c r="BG91" s="169"/>
      <c r="BH91" s="169"/>
    </row>
    <row r="92" spans="1:60" ht="12.75" outlineLevel="1">
      <c r="A92" s="186"/>
      <c r="B92" s="187"/>
      <c r="C92" s="188" t="s">
        <v>352</v>
      </c>
      <c r="D92" s="189"/>
      <c r="E92" s="190">
        <v>-3.33</v>
      </c>
      <c r="F92" s="168"/>
      <c r="G92" s="168"/>
      <c r="H92" s="168"/>
      <c r="I92" s="168"/>
      <c r="J92" s="168"/>
      <c r="K92" s="168"/>
      <c r="L92" s="168"/>
      <c r="M92" s="168"/>
      <c r="N92" s="168"/>
      <c r="O92" s="168"/>
      <c r="P92" s="168"/>
      <c r="Q92" s="168"/>
      <c r="R92" s="168"/>
      <c r="S92" s="168"/>
      <c r="T92" s="168"/>
      <c r="U92" s="168"/>
      <c r="V92" s="168"/>
      <c r="W92" s="168"/>
      <c r="X92" s="169"/>
      <c r="Y92" s="169"/>
      <c r="Z92" s="169"/>
      <c r="AA92" s="169"/>
      <c r="AB92" s="169"/>
      <c r="AC92" s="169"/>
      <c r="AD92" s="169"/>
      <c r="AE92" s="169"/>
      <c r="AF92" s="169"/>
      <c r="AG92" s="169" t="s">
        <v>232</v>
      </c>
      <c r="AH92" s="169">
        <v>0</v>
      </c>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row>
    <row r="93" spans="1:60" ht="12.75" outlineLevel="1">
      <c r="A93" s="186"/>
      <c r="B93" s="187"/>
      <c r="C93" s="188" t="s">
        <v>353</v>
      </c>
      <c r="D93" s="189"/>
      <c r="E93" s="190">
        <v>4.7628</v>
      </c>
      <c r="F93" s="168"/>
      <c r="G93" s="168"/>
      <c r="H93" s="168"/>
      <c r="I93" s="168"/>
      <c r="J93" s="168"/>
      <c r="K93" s="168"/>
      <c r="L93" s="168"/>
      <c r="M93" s="168"/>
      <c r="N93" s="168"/>
      <c r="O93" s="168"/>
      <c r="P93" s="168"/>
      <c r="Q93" s="168"/>
      <c r="R93" s="168"/>
      <c r="S93" s="168"/>
      <c r="T93" s="168"/>
      <c r="U93" s="168"/>
      <c r="V93" s="168"/>
      <c r="W93" s="168"/>
      <c r="X93" s="169"/>
      <c r="Y93" s="169"/>
      <c r="Z93" s="169"/>
      <c r="AA93" s="169"/>
      <c r="AB93" s="169"/>
      <c r="AC93" s="169"/>
      <c r="AD93" s="169"/>
      <c r="AE93" s="169"/>
      <c r="AF93" s="169"/>
      <c r="AG93" s="169" t="s">
        <v>232</v>
      </c>
      <c r="AH93" s="169">
        <v>0</v>
      </c>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row>
    <row r="94" spans="1:60" ht="12.75" outlineLevel="1">
      <c r="A94" s="170">
        <v>40</v>
      </c>
      <c r="B94" s="171" t="s">
        <v>354</v>
      </c>
      <c r="C94" s="172" t="s">
        <v>355</v>
      </c>
      <c r="D94" s="173" t="s">
        <v>251</v>
      </c>
      <c r="E94" s="174">
        <v>32.8</v>
      </c>
      <c r="F94" s="175"/>
      <c r="G94" s="176">
        <f>ROUND(E94*F94,2)</f>
        <v>0</v>
      </c>
      <c r="H94" s="175"/>
      <c r="I94" s="176">
        <f>ROUND(E94*H94,2)</f>
        <v>0</v>
      </c>
      <c r="J94" s="175"/>
      <c r="K94" s="176">
        <f>ROUND(E94*J94,2)</f>
        <v>0</v>
      </c>
      <c r="L94" s="176">
        <v>21</v>
      </c>
      <c r="M94" s="176">
        <f>G94*(1+L94/100)</f>
        <v>0</v>
      </c>
      <c r="N94" s="176">
        <v>0</v>
      </c>
      <c r="O94" s="176">
        <f>ROUND(E94*N94,2)</f>
        <v>0</v>
      </c>
      <c r="P94" s="176">
        <v>0.005</v>
      </c>
      <c r="Q94" s="176">
        <f>ROUND(E94*P94,2)</f>
        <v>0.16</v>
      </c>
      <c r="R94" s="176"/>
      <c r="S94" s="176" t="s">
        <v>303</v>
      </c>
      <c r="T94" s="177" t="s">
        <v>214</v>
      </c>
      <c r="U94" s="168">
        <v>0.05</v>
      </c>
      <c r="V94" s="168">
        <f>ROUND(E94*U94,2)</f>
        <v>1.64</v>
      </c>
      <c r="W94" s="168"/>
      <c r="X94" s="169"/>
      <c r="Y94" s="169"/>
      <c r="Z94" s="169"/>
      <c r="AA94" s="169"/>
      <c r="AB94" s="169"/>
      <c r="AC94" s="169"/>
      <c r="AD94" s="169"/>
      <c r="AE94" s="169"/>
      <c r="AF94" s="169"/>
      <c r="AG94" s="169" t="s">
        <v>230</v>
      </c>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row>
    <row r="95" spans="1:60" ht="12.75" outlineLevel="1">
      <c r="A95" s="186"/>
      <c r="B95" s="187"/>
      <c r="C95" s="188" t="s">
        <v>356</v>
      </c>
      <c r="D95" s="189"/>
      <c r="E95" s="190">
        <v>32.8</v>
      </c>
      <c r="F95" s="168"/>
      <c r="G95" s="168"/>
      <c r="H95" s="168"/>
      <c r="I95" s="168"/>
      <c r="J95" s="168"/>
      <c r="K95" s="168"/>
      <c r="L95" s="168"/>
      <c r="M95" s="168"/>
      <c r="N95" s="168"/>
      <c r="O95" s="168"/>
      <c r="P95" s="168"/>
      <c r="Q95" s="168"/>
      <c r="R95" s="168"/>
      <c r="S95" s="168"/>
      <c r="T95" s="168"/>
      <c r="U95" s="168"/>
      <c r="V95" s="168"/>
      <c r="W95" s="168"/>
      <c r="X95" s="169"/>
      <c r="Y95" s="169"/>
      <c r="Z95" s="169"/>
      <c r="AA95" s="169"/>
      <c r="AB95" s="169"/>
      <c r="AC95" s="169"/>
      <c r="AD95" s="169"/>
      <c r="AE95" s="169"/>
      <c r="AF95" s="169"/>
      <c r="AG95" s="169" t="s">
        <v>232</v>
      </c>
      <c r="AH95" s="169">
        <v>0</v>
      </c>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row>
    <row r="96" spans="1:33" ht="12.75">
      <c r="A96" s="152" t="s">
        <v>208</v>
      </c>
      <c r="B96" s="153" t="s">
        <v>130</v>
      </c>
      <c r="C96" s="154" t="s">
        <v>131</v>
      </c>
      <c r="D96" s="155"/>
      <c r="E96" s="156"/>
      <c r="F96" s="157"/>
      <c r="G96" s="157">
        <f>SUMIF(AG97:AG97,"&lt;&gt;NOR",G97:G97)</f>
        <v>0</v>
      </c>
      <c r="H96" s="157"/>
      <c r="I96" s="157">
        <f>SUM(I97:I97)</f>
        <v>0</v>
      </c>
      <c r="J96" s="157"/>
      <c r="K96" s="157">
        <f>SUM(K97:K97)</f>
        <v>0</v>
      </c>
      <c r="L96" s="157"/>
      <c r="M96" s="157">
        <f>SUM(M97:M97)</f>
        <v>0</v>
      </c>
      <c r="N96" s="157"/>
      <c r="O96" s="157">
        <f>SUM(O97:O97)</f>
        <v>0</v>
      </c>
      <c r="P96" s="157"/>
      <c r="Q96" s="157">
        <f>SUM(Q97:Q97)</f>
        <v>0</v>
      </c>
      <c r="R96" s="157"/>
      <c r="S96" s="157"/>
      <c r="T96" s="158"/>
      <c r="U96" s="159"/>
      <c r="V96" s="159">
        <f>SUM(V97:V97)</f>
        <v>3.34</v>
      </c>
      <c r="W96" s="159"/>
      <c r="AG96" s="1" t="s">
        <v>209</v>
      </c>
    </row>
    <row r="97" spans="1:60" ht="12.75" outlineLevel="1">
      <c r="A97" s="160">
        <v>41</v>
      </c>
      <c r="B97" s="161" t="s">
        <v>357</v>
      </c>
      <c r="C97" s="162" t="s">
        <v>358</v>
      </c>
      <c r="D97" s="163" t="s">
        <v>282</v>
      </c>
      <c r="E97" s="164">
        <v>3.56021</v>
      </c>
      <c r="F97" s="165"/>
      <c r="G97" s="166">
        <f>ROUND(E97*F97,2)</f>
        <v>0</v>
      </c>
      <c r="H97" s="165"/>
      <c r="I97" s="166">
        <f>ROUND(E97*H97,2)</f>
        <v>0</v>
      </c>
      <c r="J97" s="165"/>
      <c r="K97" s="166">
        <f>ROUND(E97*J97,2)</f>
        <v>0</v>
      </c>
      <c r="L97" s="166">
        <v>21</v>
      </c>
      <c r="M97" s="166">
        <f>G97*(1+L97/100)</f>
        <v>0</v>
      </c>
      <c r="N97" s="166">
        <v>0</v>
      </c>
      <c r="O97" s="166">
        <f>ROUND(E97*N97,2)</f>
        <v>0</v>
      </c>
      <c r="P97" s="166">
        <v>0</v>
      </c>
      <c r="Q97" s="166">
        <f>ROUND(E97*P97,2)</f>
        <v>0</v>
      </c>
      <c r="R97" s="166"/>
      <c r="S97" s="166" t="s">
        <v>213</v>
      </c>
      <c r="T97" s="167" t="s">
        <v>213</v>
      </c>
      <c r="U97" s="168">
        <v>0.9385</v>
      </c>
      <c r="V97" s="168">
        <f>ROUND(E97*U97,2)</f>
        <v>3.34</v>
      </c>
      <c r="W97" s="168"/>
      <c r="X97" s="169"/>
      <c r="Y97" s="169"/>
      <c r="Z97" s="169"/>
      <c r="AA97" s="169"/>
      <c r="AB97" s="169"/>
      <c r="AC97" s="169"/>
      <c r="AD97" s="169"/>
      <c r="AE97" s="169"/>
      <c r="AF97" s="169"/>
      <c r="AG97" s="169" t="s">
        <v>359</v>
      </c>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row>
    <row r="98" spans="1:33" ht="12.75">
      <c r="A98" s="152" t="s">
        <v>208</v>
      </c>
      <c r="B98" s="153" t="s">
        <v>132</v>
      </c>
      <c r="C98" s="154" t="s">
        <v>133</v>
      </c>
      <c r="D98" s="155"/>
      <c r="E98" s="156"/>
      <c r="F98" s="157"/>
      <c r="G98" s="157">
        <f>SUMIF(AG99:AG110,"&lt;&gt;NOR",G99:G110)</f>
        <v>0</v>
      </c>
      <c r="H98" s="157"/>
      <c r="I98" s="157">
        <f>SUM(I99:I110)</f>
        <v>0</v>
      </c>
      <c r="J98" s="157"/>
      <c r="K98" s="157">
        <f>SUM(K99:K110)</f>
        <v>0</v>
      </c>
      <c r="L98" s="157"/>
      <c r="M98" s="157">
        <f>SUM(M99:M110)</f>
        <v>0</v>
      </c>
      <c r="N98" s="157"/>
      <c r="O98" s="157">
        <f>SUM(O99:O110)</f>
        <v>0.08</v>
      </c>
      <c r="P98" s="157"/>
      <c r="Q98" s="157">
        <f>SUM(Q99:Q110)</f>
        <v>0</v>
      </c>
      <c r="R98" s="157"/>
      <c r="S98" s="157"/>
      <c r="T98" s="158"/>
      <c r="U98" s="159"/>
      <c r="V98" s="159">
        <f>SUM(V99:V110)</f>
        <v>11.66</v>
      </c>
      <c r="W98" s="159"/>
      <c r="AG98" s="1" t="s">
        <v>209</v>
      </c>
    </row>
    <row r="99" spans="1:60" ht="22.5" outlineLevel="1">
      <c r="A99" s="170">
        <v>42</v>
      </c>
      <c r="B99" s="171" t="s">
        <v>360</v>
      </c>
      <c r="C99" s="172" t="s">
        <v>361</v>
      </c>
      <c r="D99" s="173" t="s">
        <v>251</v>
      </c>
      <c r="E99" s="174">
        <v>0.85</v>
      </c>
      <c r="F99" s="175"/>
      <c r="G99" s="176">
        <f>ROUND(E99*F99,2)</f>
        <v>0</v>
      </c>
      <c r="H99" s="175"/>
      <c r="I99" s="176">
        <f>ROUND(E99*H99,2)</f>
        <v>0</v>
      </c>
      <c r="J99" s="175"/>
      <c r="K99" s="176">
        <f>ROUND(E99*J99,2)</f>
        <v>0</v>
      </c>
      <c r="L99" s="176">
        <v>21</v>
      </c>
      <c r="M99" s="176">
        <f>G99*(1+L99/100)</f>
        <v>0</v>
      </c>
      <c r="N99" s="176">
        <v>0.00033</v>
      </c>
      <c r="O99" s="176">
        <f>ROUND(E99*N99,2)</f>
        <v>0</v>
      </c>
      <c r="P99" s="176">
        <v>0</v>
      </c>
      <c r="Q99" s="176">
        <f>ROUND(E99*P99,2)</f>
        <v>0</v>
      </c>
      <c r="R99" s="176"/>
      <c r="S99" s="176" t="s">
        <v>213</v>
      </c>
      <c r="T99" s="177" t="s">
        <v>213</v>
      </c>
      <c r="U99" s="168">
        <v>0.0275</v>
      </c>
      <c r="V99" s="168">
        <f>ROUND(E99*U99,2)</f>
        <v>0.02</v>
      </c>
      <c r="W99" s="168"/>
      <c r="X99" s="169"/>
      <c r="Y99" s="169"/>
      <c r="Z99" s="169"/>
      <c r="AA99" s="169"/>
      <c r="AB99" s="169"/>
      <c r="AC99" s="169"/>
      <c r="AD99" s="169"/>
      <c r="AE99" s="169"/>
      <c r="AF99" s="169"/>
      <c r="AG99" s="169" t="s">
        <v>230</v>
      </c>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row>
    <row r="100" spans="1:60" ht="12.75" outlineLevel="1">
      <c r="A100" s="186"/>
      <c r="B100" s="187"/>
      <c r="C100" s="188" t="s">
        <v>362</v>
      </c>
      <c r="D100" s="189"/>
      <c r="E100" s="190"/>
      <c r="F100" s="168"/>
      <c r="G100" s="168"/>
      <c r="H100" s="168"/>
      <c r="I100" s="168"/>
      <c r="J100" s="168"/>
      <c r="K100" s="168"/>
      <c r="L100" s="168"/>
      <c r="M100" s="168"/>
      <c r="N100" s="168"/>
      <c r="O100" s="168"/>
      <c r="P100" s="168"/>
      <c r="Q100" s="168"/>
      <c r="R100" s="168"/>
      <c r="S100" s="168"/>
      <c r="T100" s="168"/>
      <c r="U100" s="168"/>
      <c r="V100" s="168"/>
      <c r="W100" s="168"/>
      <c r="X100" s="169"/>
      <c r="Y100" s="169"/>
      <c r="Z100" s="169"/>
      <c r="AA100" s="169"/>
      <c r="AB100" s="169"/>
      <c r="AC100" s="169"/>
      <c r="AD100" s="169"/>
      <c r="AE100" s="169"/>
      <c r="AF100" s="169"/>
      <c r="AG100" s="169" t="s">
        <v>232</v>
      </c>
      <c r="AH100" s="169">
        <v>0</v>
      </c>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row>
    <row r="101" spans="1:60" ht="12.75" outlineLevel="1">
      <c r="A101" s="186"/>
      <c r="B101" s="187"/>
      <c r="C101" s="188" t="s">
        <v>363</v>
      </c>
      <c r="D101" s="189"/>
      <c r="E101" s="190">
        <v>0.85</v>
      </c>
      <c r="F101" s="168"/>
      <c r="G101" s="168"/>
      <c r="H101" s="168"/>
      <c r="I101" s="168"/>
      <c r="J101" s="168"/>
      <c r="K101" s="168"/>
      <c r="L101" s="168"/>
      <c r="M101" s="168"/>
      <c r="N101" s="168"/>
      <c r="O101" s="168"/>
      <c r="P101" s="168"/>
      <c r="Q101" s="168"/>
      <c r="R101" s="168"/>
      <c r="S101" s="168"/>
      <c r="T101" s="168"/>
      <c r="U101" s="168"/>
      <c r="V101" s="168"/>
      <c r="W101" s="168"/>
      <c r="X101" s="169"/>
      <c r="Y101" s="169"/>
      <c r="Z101" s="169"/>
      <c r="AA101" s="169"/>
      <c r="AB101" s="169"/>
      <c r="AC101" s="169"/>
      <c r="AD101" s="169"/>
      <c r="AE101" s="169"/>
      <c r="AF101" s="169"/>
      <c r="AG101" s="169" t="s">
        <v>232</v>
      </c>
      <c r="AH101" s="169">
        <v>0</v>
      </c>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row>
    <row r="102" spans="1:60" ht="22.5" outlineLevel="1">
      <c r="A102" s="170">
        <v>43</v>
      </c>
      <c r="B102" s="171" t="s">
        <v>364</v>
      </c>
      <c r="C102" s="172" t="s">
        <v>365</v>
      </c>
      <c r="D102" s="173" t="s">
        <v>251</v>
      </c>
      <c r="E102" s="174">
        <v>0.85</v>
      </c>
      <c r="F102" s="175"/>
      <c r="G102" s="176">
        <f>ROUND(E102*F102,2)</f>
        <v>0</v>
      </c>
      <c r="H102" s="175"/>
      <c r="I102" s="176">
        <f>ROUND(E102*H102,2)</f>
        <v>0</v>
      </c>
      <c r="J102" s="175"/>
      <c r="K102" s="176">
        <f>ROUND(E102*J102,2)</f>
        <v>0</v>
      </c>
      <c r="L102" s="176">
        <v>21</v>
      </c>
      <c r="M102" s="176">
        <f>G102*(1+L102/100)</f>
        <v>0</v>
      </c>
      <c r="N102" s="176">
        <v>0.0057</v>
      </c>
      <c r="O102" s="176">
        <f>ROUND(E102*N102,2)</f>
        <v>0</v>
      </c>
      <c r="P102" s="176">
        <v>0</v>
      </c>
      <c r="Q102" s="176">
        <f>ROUND(E102*P102,2)</f>
        <v>0</v>
      </c>
      <c r="R102" s="176"/>
      <c r="S102" s="176" t="s">
        <v>213</v>
      </c>
      <c r="T102" s="177" t="s">
        <v>213</v>
      </c>
      <c r="U102" s="168">
        <v>0.22991000000000003</v>
      </c>
      <c r="V102" s="168">
        <f>ROUND(E102*U102,2)</f>
        <v>0.2</v>
      </c>
      <c r="W102" s="168"/>
      <c r="X102" s="169"/>
      <c r="Y102" s="169"/>
      <c r="Z102" s="169"/>
      <c r="AA102" s="169"/>
      <c r="AB102" s="169"/>
      <c r="AC102" s="169"/>
      <c r="AD102" s="169"/>
      <c r="AE102" s="169"/>
      <c r="AF102" s="169"/>
      <c r="AG102" s="169" t="s">
        <v>230</v>
      </c>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row>
    <row r="103" spans="1:60" ht="12.75" outlineLevel="1">
      <c r="A103" s="186"/>
      <c r="B103" s="187"/>
      <c r="C103" s="188" t="s">
        <v>362</v>
      </c>
      <c r="D103" s="189"/>
      <c r="E103" s="190"/>
      <c r="F103" s="168"/>
      <c r="G103" s="168"/>
      <c r="H103" s="168"/>
      <c r="I103" s="168"/>
      <c r="J103" s="168"/>
      <c r="K103" s="168"/>
      <c r="L103" s="168"/>
      <c r="M103" s="168"/>
      <c r="N103" s="168"/>
      <c r="O103" s="168"/>
      <c r="P103" s="168"/>
      <c r="Q103" s="168"/>
      <c r="R103" s="168"/>
      <c r="S103" s="168"/>
      <c r="T103" s="168"/>
      <c r="U103" s="168"/>
      <c r="V103" s="168"/>
      <c r="W103" s="168"/>
      <c r="X103" s="169"/>
      <c r="Y103" s="169"/>
      <c r="Z103" s="169"/>
      <c r="AA103" s="169"/>
      <c r="AB103" s="169"/>
      <c r="AC103" s="169"/>
      <c r="AD103" s="169"/>
      <c r="AE103" s="169"/>
      <c r="AF103" s="169"/>
      <c r="AG103" s="169" t="s">
        <v>232</v>
      </c>
      <c r="AH103" s="169">
        <v>0</v>
      </c>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row>
    <row r="104" spans="1:60" ht="12.75" outlineLevel="1">
      <c r="A104" s="186"/>
      <c r="B104" s="187"/>
      <c r="C104" s="188" t="s">
        <v>363</v>
      </c>
      <c r="D104" s="189"/>
      <c r="E104" s="190">
        <v>0.85</v>
      </c>
      <c r="F104" s="168"/>
      <c r="G104" s="168"/>
      <c r="H104" s="168"/>
      <c r="I104" s="168"/>
      <c r="J104" s="168"/>
      <c r="K104" s="168"/>
      <c r="L104" s="168"/>
      <c r="M104" s="168"/>
      <c r="N104" s="168"/>
      <c r="O104" s="168"/>
      <c r="P104" s="168"/>
      <c r="Q104" s="168"/>
      <c r="R104" s="168"/>
      <c r="S104" s="168"/>
      <c r="T104" s="168"/>
      <c r="U104" s="168"/>
      <c r="V104" s="168"/>
      <c r="W104" s="168"/>
      <c r="X104" s="169"/>
      <c r="Y104" s="169"/>
      <c r="Z104" s="169"/>
      <c r="AA104" s="169"/>
      <c r="AB104" s="169"/>
      <c r="AC104" s="169"/>
      <c r="AD104" s="169"/>
      <c r="AE104" s="169"/>
      <c r="AF104" s="169"/>
      <c r="AG104" s="169" t="s">
        <v>232</v>
      </c>
      <c r="AH104" s="169">
        <v>0</v>
      </c>
      <c r="AI104" s="169"/>
      <c r="AJ104" s="169"/>
      <c r="AK104" s="169"/>
      <c r="AL104" s="169"/>
      <c r="AM104" s="169"/>
      <c r="AN104" s="169"/>
      <c r="AO104" s="169"/>
      <c r="AP104" s="169"/>
      <c r="AQ104" s="169"/>
      <c r="AR104" s="169"/>
      <c r="AS104" s="169"/>
      <c r="AT104" s="169"/>
      <c r="AU104" s="169"/>
      <c r="AV104" s="169"/>
      <c r="AW104" s="169"/>
      <c r="AX104" s="169"/>
      <c r="AY104" s="169"/>
      <c r="AZ104" s="169"/>
      <c r="BA104" s="169"/>
      <c r="BB104" s="169"/>
      <c r="BC104" s="169"/>
      <c r="BD104" s="169"/>
      <c r="BE104" s="169"/>
      <c r="BF104" s="169"/>
      <c r="BG104" s="169"/>
      <c r="BH104" s="169"/>
    </row>
    <row r="105" spans="1:60" ht="22.5" outlineLevel="1">
      <c r="A105" s="170">
        <v>44</v>
      </c>
      <c r="B105" s="171" t="s">
        <v>366</v>
      </c>
      <c r="C105" s="172" t="s">
        <v>367</v>
      </c>
      <c r="D105" s="173" t="s">
        <v>251</v>
      </c>
      <c r="E105" s="174">
        <v>20.6</v>
      </c>
      <c r="F105" s="175"/>
      <c r="G105" s="176">
        <f>ROUND(E105*F105,2)</f>
        <v>0</v>
      </c>
      <c r="H105" s="175"/>
      <c r="I105" s="176">
        <f>ROUND(E105*H105,2)</f>
        <v>0</v>
      </c>
      <c r="J105" s="175"/>
      <c r="K105" s="176">
        <f>ROUND(E105*J105,2)</f>
        <v>0</v>
      </c>
      <c r="L105" s="176">
        <v>21</v>
      </c>
      <c r="M105" s="176">
        <f>G105*(1+L105/100)</f>
        <v>0</v>
      </c>
      <c r="N105" s="176">
        <v>0.00368</v>
      </c>
      <c r="O105" s="176">
        <f>ROUND(E105*N105,2)</f>
        <v>0.08</v>
      </c>
      <c r="P105" s="176">
        <v>0</v>
      </c>
      <c r="Q105" s="176">
        <f>ROUND(E105*P105,2)</f>
        <v>0</v>
      </c>
      <c r="R105" s="176"/>
      <c r="S105" s="176" t="s">
        <v>213</v>
      </c>
      <c r="T105" s="177" t="s">
        <v>213</v>
      </c>
      <c r="U105" s="168">
        <v>0.461</v>
      </c>
      <c r="V105" s="168">
        <f>ROUND(E105*U105,2)</f>
        <v>9.5</v>
      </c>
      <c r="W105" s="168"/>
      <c r="X105" s="169"/>
      <c r="Y105" s="169"/>
      <c r="Z105" s="169"/>
      <c r="AA105" s="169"/>
      <c r="AB105" s="169"/>
      <c r="AC105" s="169"/>
      <c r="AD105" s="169"/>
      <c r="AE105" s="169"/>
      <c r="AF105" s="169"/>
      <c r="AG105" s="169" t="s">
        <v>230</v>
      </c>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row>
    <row r="106" spans="1:60" ht="12.75" customHeight="1" outlineLevel="1">
      <c r="A106" s="186"/>
      <c r="B106" s="187"/>
      <c r="C106" s="225" t="s">
        <v>368</v>
      </c>
      <c r="D106" s="225"/>
      <c r="E106" s="225"/>
      <c r="F106" s="225"/>
      <c r="G106" s="225"/>
      <c r="H106" s="168"/>
      <c r="I106" s="168"/>
      <c r="J106" s="168"/>
      <c r="K106" s="168"/>
      <c r="L106" s="168"/>
      <c r="M106" s="168"/>
      <c r="N106" s="168"/>
      <c r="O106" s="168"/>
      <c r="P106" s="168"/>
      <c r="Q106" s="168"/>
      <c r="R106" s="168"/>
      <c r="S106" s="168"/>
      <c r="T106" s="168"/>
      <c r="U106" s="168"/>
      <c r="V106" s="168"/>
      <c r="W106" s="168"/>
      <c r="X106" s="169"/>
      <c r="Y106" s="169"/>
      <c r="Z106" s="169"/>
      <c r="AA106" s="169"/>
      <c r="AB106" s="169"/>
      <c r="AC106" s="169"/>
      <c r="AD106" s="169"/>
      <c r="AE106" s="169"/>
      <c r="AF106" s="169"/>
      <c r="AG106" s="169" t="s">
        <v>369</v>
      </c>
      <c r="AH106" s="169"/>
      <c r="AI106" s="169"/>
      <c r="AJ106" s="169"/>
      <c r="AK106" s="169"/>
      <c r="AL106" s="169"/>
      <c r="AM106" s="169"/>
      <c r="AN106" s="169"/>
      <c r="AO106" s="169"/>
      <c r="AP106" s="169"/>
      <c r="AQ106" s="169"/>
      <c r="AR106" s="169"/>
      <c r="AS106" s="169"/>
      <c r="AT106" s="169"/>
      <c r="AU106" s="169"/>
      <c r="AV106" s="169"/>
      <c r="AW106" s="169"/>
      <c r="AX106" s="169"/>
      <c r="AY106" s="169"/>
      <c r="AZ106" s="169"/>
      <c r="BA106" s="169"/>
      <c r="BB106" s="169"/>
      <c r="BC106" s="169"/>
      <c r="BD106" s="169"/>
      <c r="BE106" s="169"/>
      <c r="BF106" s="169"/>
      <c r="BG106" s="169"/>
      <c r="BH106" s="169"/>
    </row>
    <row r="107" spans="1:60" ht="12.75" outlineLevel="1">
      <c r="A107" s="186"/>
      <c r="B107" s="187"/>
      <c r="C107" s="188" t="s">
        <v>370</v>
      </c>
      <c r="D107" s="189"/>
      <c r="E107" s="190">
        <v>20.6</v>
      </c>
      <c r="F107" s="168"/>
      <c r="G107" s="168"/>
      <c r="H107" s="168"/>
      <c r="I107" s="168"/>
      <c r="J107" s="168"/>
      <c r="K107" s="168"/>
      <c r="L107" s="168"/>
      <c r="M107" s="168"/>
      <c r="N107" s="168"/>
      <c r="O107" s="168"/>
      <c r="P107" s="168"/>
      <c r="Q107" s="168"/>
      <c r="R107" s="168"/>
      <c r="S107" s="168"/>
      <c r="T107" s="168"/>
      <c r="U107" s="168"/>
      <c r="V107" s="168"/>
      <c r="W107" s="168"/>
      <c r="X107" s="169"/>
      <c r="Y107" s="169"/>
      <c r="Z107" s="169"/>
      <c r="AA107" s="169"/>
      <c r="AB107" s="169"/>
      <c r="AC107" s="169"/>
      <c r="AD107" s="169"/>
      <c r="AE107" s="169"/>
      <c r="AF107" s="169"/>
      <c r="AG107" s="169" t="s">
        <v>232</v>
      </c>
      <c r="AH107" s="169">
        <v>0</v>
      </c>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row>
    <row r="108" spans="1:60" ht="22.5" outlineLevel="1">
      <c r="A108" s="160">
        <v>45</v>
      </c>
      <c r="B108" s="161" t="s">
        <v>371</v>
      </c>
      <c r="C108" s="162" t="s">
        <v>372</v>
      </c>
      <c r="D108" s="163" t="s">
        <v>341</v>
      </c>
      <c r="E108" s="164">
        <v>15.5</v>
      </c>
      <c r="F108" s="165"/>
      <c r="G108" s="166">
        <f>ROUND(E108*F108,2)</f>
        <v>0</v>
      </c>
      <c r="H108" s="165"/>
      <c r="I108" s="166">
        <f>ROUND(E108*H108,2)</f>
        <v>0</v>
      </c>
      <c r="J108" s="165"/>
      <c r="K108" s="166">
        <f>ROUND(E108*J108,2)</f>
        <v>0</v>
      </c>
      <c r="L108" s="166">
        <v>21</v>
      </c>
      <c r="M108" s="166">
        <f>G108*(1+L108/100)</f>
        <v>0</v>
      </c>
      <c r="N108" s="166">
        <v>0.00032</v>
      </c>
      <c r="O108" s="166">
        <f>ROUND(E108*N108,2)</f>
        <v>0</v>
      </c>
      <c r="P108" s="166">
        <v>0</v>
      </c>
      <c r="Q108" s="166">
        <f>ROUND(E108*P108,2)</f>
        <v>0</v>
      </c>
      <c r="R108" s="166"/>
      <c r="S108" s="166" t="s">
        <v>213</v>
      </c>
      <c r="T108" s="167" t="s">
        <v>213</v>
      </c>
      <c r="U108" s="168">
        <v>0.11</v>
      </c>
      <c r="V108" s="168">
        <f>ROUND(E108*U108,2)</f>
        <v>1.71</v>
      </c>
      <c r="W108" s="168"/>
      <c r="X108" s="169"/>
      <c r="Y108" s="169"/>
      <c r="Z108" s="169"/>
      <c r="AA108" s="169"/>
      <c r="AB108" s="169"/>
      <c r="AC108" s="169"/>
      <c r="AD108" s="169"/>
      <c r="AE108" s="169"/>
      <c r="AF108" s="169"/>
      <c r="AG108" s="169" t="s">
        <v>230</v>
      </c>
      <c r="AH108" s="169"/>
      <c r="AI108" s="169"/>
      <c r="AJ108" s="169"/>
      <c r="AK108" s="169"/>
      <c r="AL108" s="169"/>
      <c r="AM108" s="169"/>
      <c r="AN108" s="169"/>
      <c r="AO108" s="169"/>
      <c r="AP108" s="169"/>
      <c r="AQ108" s="169"/>
      <c r="AR108" s="169"/>
      <c r="AS108" s="169"/>
      <c r="AT108" s="169"/>
      <c r="AU108" s="169"/>
      <c r="AV108" s="169"/>
      <c r="AW108" s="169"/>
      <c r="AX108" s="169"/>
      <c r="AY108" s="169"/>
      <c r="AZ108" s="169"/>
      <c r="BA108" s="169"/>
      <c r="BB108" s="169"/>
      <c r="BC108" s="169"/>
      <c r="BD108" s="169"/>
      <c r="BE108" s="169"/>
      <c r="BF108" s="169"/>
      <c r="BG108" s="169"/>
      <c r="BH108" s="169"/>
    </row>
    <row r="109" spans="1:60" ht="12.75" outlineLevel="1">
      <c r="A109" s="160">
        <v>46</v>
      </c>
      <c r="B109" s="161" t="s">
        <v>373</v>
      </c>
      <c r="C109" s="162" t="s">
        <v>374</v>
      </c>
      <c r="D109" s="163" t="s">
        <v>243</v>
      </c>
      <c r="E109" s="164">
        <v>1</v>
      </c>
      <c r="F109" s="165"/>
      <c r="G109" s="166">
        <f>ROUND(E109*F109,2)</f>
        <v>0</v>
      </c>
      <c r="H109" s="165"/>
      <c r="I109" s="166">
        <f>ROUND(E109*H109,2)</f>
        <v>0</v>
      </c>
      <c r="J109" s="165"/>
      <c r="K109" s="166">
        <f>ROUND(E109*J109,2)</f>
        <v>0</v>
      </c>
      <c r="L109" s="166">
        <v>21</v>
      </c>
      <c r="M109" s="166">
        <f>G109*(1+L109/100)</f>
        <v>0</v>
      </c>
      <c r="N109" s="166">
        <v>0.00024</v>
      </c>
      <c r="O109" s="166">
        <f>ROUND(E109*N109,2)</f>
        <v>0</v>
      </c>
      <c r="P109" s="166">
        <v>0</v>
      </c>
      <c r="Q109" s="166">
        <f>ROUND(E109*P109,2)</f>
        <v>0</v>
      </c>
      <c r="R109" s="166"/>
      <c r="S109" s="166" t="s">
        <v>213</v>
      </c>
      <c r="T109" s="167" t="s">
        <v>213</v>
      </c>
      <c r="U109" s="168">
        <v>0.1</v>
      </c>
      <c r="V109" s="168">
        <f>ROUND(E109*U109,2)</f>
        <v>0.1</v>
      </c>
      <c r="W109" s="168"/>
      <c r="X109" s="169"/>
      <c r="Y109" s="169"/>
      <c r="Z109" s="169"/>
      <c r="AA109" s="169"/>
      <c r="AB109" s="169"/>
      <c r="AC109" s="169"/>
      <c r="AD109" s="169"/>
      <c r="AE109" s="169"/>
      <c r="AF109" s="169"/>
      <c r="AG109" s="169" t="s">
        <v>230</v>
      </c>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row>
    <row r="110" spans="1:60" ht="12.75" outlineLevel="1">
      <c r="A110" s="160">
        <v>47</v>
      </c>
      <c r="B110" s="161" t="s">
        <v>375</v>
      </c>
      <c r="C110" s="162" t="s">
        <v>376</v>
      </c>
      <c r="D110" s="163" t="s">
        <v>282</v>
      </c>
      <c r="E110" s="164">
        <v>0.08613</v>
      </c>
      <c r="F110" s="165"/>
      <c r="G110" s="166">
        <f>ROUND(E110*F110,2)</f>
        <v>0</v>
      </c>
      <c r="H110" s="165"/>
      <c r="I110" s="166">
        <f>ROUND(E110*H110,2)</f>
        <v>0</v>
      </c>
      <c r="J110" s="165"/>
      <c r="K110" s="166">
        <f>ROUND(E110*J110,2)</f>
        <v>0</v>
      </c>
      <c r="L110" s="166">
        <v>21</v>
      </c>
      <c r="M110" s="166">
        <f>G110*(1+L110/100)</f>
        <v>0</v>
      </c>
      <c r="N110" s="166">
        <v>0</v>
      </c>
      <c r="O110" s="166">
        <f>ROUND(E110*N110,2)</f>
        <v>0</v>
      </c>
      <c r="P110" s="166">
        <v>0</v>
      </c>
      <c r="Q110" s="166">
        <f>ROUND(E110*P110,2)</f>
        <v>0</v>
      </c>
      <c r="R110" s="166"/>
      <c r="S110" s="166" t="s">
        <v>213</v>
      </c>
      <c r="T110" s="167" t="s">
        <v>213</v>
      </c>
      <c r="U110" s="168">
        <v>1.5669999999999997</v>
      </c>
      <c r="V110" s="168">
        <f>ROUND(E110*U110,2)</f>
        <v>0.13</v>
      </c>
      <c r="W110" s="168"/>
      <c r="X110" s="169"/>
      <c r="Y110" s="169"/>
      <c r="Z110" s="169"/>
      <c r="AA110" s="169"/>
      <c r="AB110" s="169"/>
      <c r="AC110" s="169"/>
      <c r="AD110" s="169"/>
      <c r="AE110" s="169"/>
      <c r="AF110" s="169"/>
      <c r="AG110" s="169" t="s">
        <v>359</v>
      </c>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row>
    <row r="111" spans="1:33" ht="12.75">
      <c r="A111" s="152" t="s">
        <v>208</v>
      </c>
      <c r="B111" s="153" t="s">
        <v>134</v>
      </c>
      <c r="C111" s="154" t="s">
        <v>135</v>
      </c>
      <c r="D111" s="155"/>
      <c r="E111" s="156"/>
      <c r="F111" s="157"/>
      <c r="G111" s="157">
        <f>SUMIF(AG112:AG113,"&lt;&gt;NOR",G112:G113)</f>
        <v>0</v>
      </c>
      <c r="H111" s="157"/>
      <c r="I111" s="157">
        <f>SUM(I112:I113)</f>
        <v>0</v>
      </c>
      <c r="J111" s="157"/>
      <c r="K111" s="157">
        <f>SUM(K112:K113)</f>
        <v>0</v>
      </c>
      <c r="L111" s="157"/>
      <c r="M111" s="157">
        <f>SUM(M112:M113)</f>
        <v>0</v>
      </c>
      <c r="N111" s="157"/>
      <c r="O111" s="157">
        <f>SUM(O112:O113)</f>
        <v>0</v>
      </c>
      <c r="P111" s="157"/>
      <c r="Q111" s="157">
        <f>SUM(Q112:Q113)</f>
        <v>0.03</v>
      </c>
      <c r="R111" s="157"/>
      <c r="S111" s="157"/>
      <c r="T111" s="158"/>
      <c r="U111" s="159"/>
      <c r="V111" s="159">
        <f>SUM(V112:V113)</f>
        <v>0.51</v>
      </c>
      <c r="W111" s="159"/>
      <c r="AG111" s="1" t="s">
        <v>209</v>
      </c>
    </row>
    <row r="112" spans="1:60" ht="12.75" outlineLevel="1">
      <c r="A112" s="170">
        <v>48</v>
      </c>
      <c r="B112" s="171" t="s">
        <v>377</v>
      </c>
      <c r="C112" s="172" t="s">
        <v>378</v>
      </c>
      <c r="D112" s="173" t="s">
        <v>243</v>
      </c>
      <c r="E112" s="174">
        <v>1</v>
      </c>
      <c r="F112" s="175"/>
      <c r="G112" s="176">
        <f>ROUND(E112*F112,2)</f>
        <v>0</v>
      </c>
      <c r="H112" s="175"/>
      <c r="I112" s="176">
        <f>ROUND(E112*H112,2)</f>
        <v>0</v>
      </c>
      <c r="J112" s="175"/>
      <c r="K112" s="176">
        <f>ROUND(E112*J112,2)</f>
        <v>0</v>
      </c>
      <c r="L112" s="176">
        <v>21</v>
      </c>
      <c r="M112" s="176">
        <f>G112*(1+L112/100)</f>
        <v>0</v>
      </c>
      <c r="N112" s="176">
        <v>0</v>
      </c>
      <c r="O112" s="176">
        <f>ROUND(E112*N112,2)</f>
        <v>0</v>
      </c>
      <c r="P112" s="176">
        <v>0.029609999999999997</v>
      </c>
      <c r="Q112" s="176">
        <f>ROUND(E112*P112,2)</f>
        <v>0.03</v>
      </c>
      <c r="R112" s="176"/>
      <c r="S112" s="176" t="s">
        <v>213</v>
      </c>
      <c r="T112" s="177" t="s">
        <v>213</v>
      </c>
      <c r="U112" s="168">
        <v>0.507</v>
      </c>
      <c r="V112" s="168">
        <f>ROUND(E112*U112,2)</f>
        <v>0.51</v>
      </c>
      <c r="W112" s="168"/>
      <c r="X112" s="169"/>
      <c r="Y112" s="169"/>
      <c r="Z112" s="169"/>
      <c r="AA112" s="169"/>
      <c r="AB112" s="169"/>
      <c r="AC112" s="169"/>
      <c r="AD112" s="169"/>
      <c r="AE112" s="169"/>
      <c r="AF112" s="169"/>
      <c r="AG112" s="169" t="s">
        <v>230</v>
      </c>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row>
    <row r="113" spans="1:60" ht="22.5" outlineLevel="1">
      <c r="A113" s="186"/>
      <c r="B113" s="187"/>
      <c r="C113" s="188" t="s">
        <v>379</v>
      </c>
      <c r="D113" s="189"/>
      <c r="E113" s="190">
        <v>1</v>
      </c>
      <c r="F113" s="168"/>
      <c r="G113" s="168"/>
      <c r="H113" s="168"/>
      <c r="I113" s="168"/>
      <c r="J113" s="168"/>
      <c r="K113" s="168"/>
      <c r="L113" s="168"/>
      <c r="M113" s="168"/>
      <c r="N113" s="168"/>
      <c r="O113" s="168"/>
      <c r="P113" s="168"/>
      <c r="Q113" s="168"/>
      <c r="R113" s="168"/>
      <c r="S113" s="168"/>
      <c r="T113" s="168"/>
      <c r="U113" s="168"/>
      <c r="V113" s="168"/>
      <c r="W113" s="168"/>
      <c r="X113" s="169"/>
      <c r="Y113" s="169"/>
      <c r="Z113" s="169"/>
      <c r="AA113" s="169"/>
      <c r="AB113" s="169"/>
      <c r="AC113" s="169"/>
      <c r="AD113" s="169"/>
      <c r="AE113" s="169"/>
      <c r="AF113" s="169"/>
      <c r="AG113" s="169" t="s">
        <v>232</v>
      </c>
      <c r="AH113" s="169">
        <v>0</v>
      </c>
      <c r="AI113" s="169"/>
      <c r="AJ113" s="169"/>
      <c r="AK113" s="169"/>
      <c r="AL113" s="169"/>
      <c r="AM113" s="169"/>
      <c r="AN113" s="169"/>
      <c r="AO113" s="169"/>
      <c r="AP113" s="169"/>
      <c r="AQ113" s="169"/>
      <c r="AR113" s="169"/>
      <c r="AS113" s="169"/>
      <c r="AT113" s="169"/>
      <c r="AU113" s="169"/>
      <c r="AV113" s="169"/>
      <c r="AW113" s="169"/>
      <c r="AX113" s="169"/>
      <c r="AY113" s="169"/>
      <c r="AZ113" s="169"/>
      <c r="BA113" s="169"/>
      <c r="BB113" s="169"/>
      <c r="BC113" s="169"/>
      <c r="BD113" s="169"/>
      <c r="BE113" s="169"/>
      <c r="BF113" s="169"/>
      <c r="BG113" s="169"/>
      <c r="BH113" s="169"/>
    </row>
    <row r="114" spans="1:33" ht="12.75">
      <c r="A114" s="152" t="s">
        <v>208</v>
      </c>
      <c r="B114" s="153" t="s">
        <v>138</v>
      </c>
      <c r="C114" s="154" t="s">
        <v>139</v>
      </c>
      <c r="D114" s="155"/>
      <c r="E114" s="156"/>
      <c r="F114" s="157"/>
      <c r="G114" s="157">
        <f>SUMIF(AG115:AG120,"&lt;&gt;NOR",G115:G120)</f>
        <v>0</v>
      </c>
      <c r="H114" s="157"/>
      <c r="I114" s="157">
        <f>SUM(I115:I120)</f>
        <v>0</v>
      </c>
      <c r="J114" s="157"/>
      <c r="K114" s="157">
        <f>SUM(K115:K120)</f>
        <v>0</v>
      </c>
      <c r="L114" s="157"/>
      <c r="M114" s="157">
        <f>SUM(M115:M120)</f>
        <v>0</v>
      </c>
      <c r="N114" s="157"/>
      <c r="O114" s="157">
        <f>SUM(O115:O120)</f>
        <v>0</v>
      </c>
      <c r="P114" s="157"/>
      <c r="Q114" s="157">
        <f>SUM(Q115:Q120)</f>
        <v>0.02</v>
      </c>
      <c r="R114" s="157"/>
      <c r="S114" s="157"/>
      <c r="T114" s="158"/>
      <c r="U114" s="159"/>
      <c r="V114" s="159">
        <f>SUM(V115:V120)</f>
        <v>0.6900000000000001</v>
      </c>
      <c r="W114" s="159"/>
      <c r="AG114" s="1" t="s">
        <v>209</v>
      </c>
    </row>
    <row r="115" spans="1:60" ht="12.75" outlineLevel="1">
      <c r="A115" s="170">
        <v>49</v>
      </c>
      <c r="B115" s="171" t="s">
        <v>380</v>
      </c>
      <c r="C115" s="172" t="s">
        <v>381</v>
      </c>
      <c r="D115" s="173" t="s">
        <v>382</v>
      </c>
      <c r="E115" s="174">
        <v>1</v>
      </c>
      <c r="F115" s="175"/>
      <c r="G115" s="176">
        <f>ROUND(E115*F115,2)</f>
        <v>0</v>
      </c>
      <c r="H115" s="175"/>
      <c r="I115" s="176">
        <f>ROUND(E115*H115,2)</f>
        <v>0</v>
      </c>
      <c r="J115" s="175"/>
      <c r="K115" s="176">
        <f>ROUND(E115*J115,2)</f>
        <v>0</v>
      </c>
      <c r="L115" s="176">
        <v>21</v>
      </c>
      <c r="M115" s="176">
        <f>G115*(1+L115/100)</f>
        <v>0</v>
      </c>
      <c r="N115" s="176">
        <v>0</v>
      </c>
      <c r="O115" s="176">
        <f>ROUND(E115*N115,2)</f>
        <v>0</v>
      </c>
      <c r="P115" s="176">
        <v>0.01946</v>
      </c>
      <c r="Q115" s="176">
        <f>ROUND(E115*P115,2)</f>
        <v>0.02</v>
      </c>
      <c r="R115" s="176"/>
      <c r="S115" s="176" t="s">
        <v>213</v>
      </c>
      <c r="T115" s="177" t="s">
        <v>213</v>
      </c>
      <c r="U115" s="168">
        <v>0.382</v>
      </c>
      <c r="V115" s="168">
        <f>ROUND(E115*U115,2)</f>
        <v>0.38</v>
      </c>
      <c r="W115" s="168"/>
      <c r="X115" s="169"/>
      <c r="Y115" s="169"/>
      <c r="Z115" s="169"/>
      <c r="AA115" s="169"/>
      <c r="AB115" s="169"/>
      <c r="AC115" s="169"/>
      <c r="AD115" s="169"/>
      <c r="AE115" s="169"/>
      <c r="AF115" s="169"/>
      <c r="AG115" s="169" t="s">
        <v>230</v>
      </c>
      <c r="AH115" s="169"/>
      <c r="AI115" s="169"/>
      <c r="AJ115" s="169"/>
      <c r="AK115" s="169"/>
      <c r="AL115" s="169"/>
      <c r="AM115" s="169"/>
      <c r="AN115" s="169"/>
      <c r="AO115" s="169"/>
      <c r="AP115" s="169"/>
      <c r="AQ115" s="169"/>
      <c r="AR115" s="169"/>
      <c r="AS115" s="169"/>
      <c r="AT115" s="169"/>
      <c r="AU115" s="169"/>
      <c r="AV115" s="169"/>
      <c r="AW115" s="169"/>
      <c r="AX115" s="169"/>
      <c r="AY115" s="169"/>
      <c r="AZ115" s="169"/>
      <c r="BA115" s="169"/>
      <c r="BB115" s="169"/>
      <c r="BC115" s="169"/>
      <c r="BD115" s="169"/>
      <c r="BE115" s="169"/>
      <c r="BF115" s="169"/>
      <c r="BG115" s="169"/>
      <c r="BH115" s="169"/>
    </row>
    <row r="116" spans="1:60" ht="12.75" outlineLevel="1">
      <c r="A116" s="186"/>
      <c r="B116" s="187"/>
      <c r="C116" s="188" t="s">
        <v>383</v>
      </c>
      <c r="D116" s="189"/>
      <c r="E116" s="190">
        <v>1</v>
      </c>
      <c r="F116" s="168"/>
      <c r="G116" s="168"/>
      <c r="H116" s="168"/>
      <c r="I116" s="168"/>
      <c r="J116" s="168"/>
      <c r="K116" s="168"/>
      <c r="L116" s="168"/>
      <c r="M116" s="168"/>
      <c r="N116" s="168"/>
      <c r="O116" s="168"/>
      <c r="P116" s="168"/>
      <c r="Q116" s="168"/>
      <c r="R116" s="168"/>
      <c r="S116" s="168"/>
      <c r="T116" s="168"/>
      <c r="U116" s="168"/>
      <c r="V116" s="168"/>
      <c r="W116" s="168"/>
      <c r="X116" s="169"/>
      <c r="Y116" s="169"/>
      <c r="Z116" s="169"/>
      <c r="AA116" s="169"/>
      <c r="AB116" s="169"/>
      <c r="AC116" s="169"/>
      <c r="AD116" s="169"/>
      <c r="AE116" s="169"/>
      <c r="AF116" s="169"/>
      <c r="AG116" s="169" t="s">
        <v>232</v>
      </c>
      <c r="AH116" s="169">
        <v>0</v>
      </c>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row>
    <row r="117" spans="1:60" ht="12.75" outlineLevel="1">
      <c r="A117" s="170">
        <v>50</v>
      </c>
      <c r="B117" s="171" t="s">
        <v>384</v>
      </c>
      <c r="C117" s="172" t="s">
        <v>385</v>
      </c>
      <c r="D117" s="173" t="s">
        <v>382</v>
      </c>
      <c r="E117" s="174">
        <v>2</v>
      </c>
      <c r="F117" s="175"/>
      <c r="G117" s="176">
        <f>ROUND(E117*F117,2)</f>
        <v>0</v>
      </c>
      <c r="H117" s="175"/>
      <c r="I117" s="176">
        <f>ROUND(E117*H117,2)</f>
        <v>0</v>
      </c>
      <c r="J117" s="175"/>
      <c r="K117" s="176">
        <f>ROUND(E117*J117,2)</f>
        <v>0</v>
      </c>
      <c r="L117" s="176">
        <v>21</v>
      </c>
      <c r="M117" s="176">
        <f>G117*(1+L117/100)</f>
        <v>0</v>
      </c>
      <c r="N117" s="176">
        <v>0</v>
      </c>
      <c r="O117" s="176">
        <f>ROUND(E117*N117,2)</f>
        <v>0</v>
      </c>
      <c r="P117" s="176">
        <v>0.00037</v>
      </c>
      <c r="Q117" s="176">
        <f>ROUND(E117*P117,2)</f>
        <v>0</v>
      </c>
      <c r="R117" s="176"/>
      <c r="S117" s="176" t="s">
        <v>213</v>
      </c>
      <c r="T117" s="177" t="s">
        <v>213</v>
      </c>
      <c r="U117" s="168">
        <v>0.04100000000000001</v>
      </c>
      <c r="V117" s="168">
        <f>ROUND(E117*U117,2)</f>
        <v>0.08</v>
      </c>
      <c r="W117" s="168"/>
      <c r="X117" s="169"/>
      <c r="Y117" s="169"/>
      <c r="Z117" s="169"/>
      <c r="AA117" s="169"/>
      <c r="AB117" s="169"/>
      <c r="AC117" s="169"/>
      <c r="AD117" s="169"/>
      <c r="AE117" s="169"/>
      <c r="AF117" s="169"/>
      <c r="AG117" s="169" t="s">
        <v>230</v>
      </c>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row>
    <row r="118" spans="1:60" ht="12.75" outlineLevel="1">
      <c r="A118" s="186"/>
      <c r="B118" s="187"/>
      <c r="C118" s="188" t="s">
        <v>386</v>
      </c>
      <c r="D118" s="189"/>
      <c r="E118" s="190">
        <v>2</v>
      </c>
      <c r="F118" s="168"/>
      <c r="G118" s="168"/>
      <c r="H118" s="168"/>
      <c r="I118" s="168"/>
      <c r="J118" s="168"/>
      <c r="K118" s="168"/>
      <c r="L118" s="168"/>
      <c r="M118" s="168"/>
      <c r="N118" s="168"/>
      <c r="O118" s="168"/>
      <c r="P118" s="168"/>
      <c r="Q118" s="168"/>
      <c r="R118" s="168"/>
      <c r="S118" s="168"/>
      <c r="T118" s="168"/>
      <c r="U118" s="168"/>
      <c r="V118" s="168"/>
      <c r="W118" s="168"/>
      <c r="X118" s="169"/>
      <c r="Y118" s="169"/>
      <c r="Z118" s="169"/>
      <c r="AA118" s="169"/>
      <c r="AB118" s="169"/>
      <c r="AC118" s="169"/>
      <c r="AD118" s="169"/>
      <c r="AE118" s="169"/>
      <c r="AF118" s="169"/>
      <c r="AG118" s="169" t="s">
        <v>232</v>
      </c>
      <c r="AH118" s="169">
        <v>0</v>
      </c>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row>
    <row r="119" spans="1:60" ht="12.75" outlineLevel="1">
      <c r="A119" s="170">
        <v>51</v>
      </c>
      <c r="B119" s="171" t="s">
        <v>387</v>
      </c>
      <c r="C119" s="172" t="s">
        <v>388</v>
      </c>
      <c r="D119" s="173" t="s">
        <v>243</v>
      </c>
      <c r="E119" s="174">
        <v>2</v>
      </c>
      <c r="F119" s="175"/>
      <c r="G119" s="176">
        <f>ROUND(E119*F119,2)</f>
        <v>0</v>
      </c>
      <c r="H119" s="175"/>
      <c r="I119" s="176">
        <f>ROUND(E119*H119,2)</f>
        <v>0</v>
      </c>
      <c r="J119" s="175"/>
      <c r="K119" s="176">
        <f>ROUND(E119*J119,2)</f>
        <v>0</v>
      </c>
      <c r="L119" s="176">
        <v>21</v>
      </c>
      <c r="M119" s="176">
        <f>G119*(1+L119/100)</f>
        <v>0</v>
      </c>
      <c r="N119" s="176">
        <v>0</v>
      </c>
      <c r="O119" s="176">
        <f>ROUND(E119*N119,2)</f>
        <v>0</v>
      </c>
      <c r="P119" s="176">
        <v>0.00049</v>
      </c>
      <c r="Q119" s="176">
        <f>ROUND(E119*P119,2)</f>
        <v>0</v>
      </c>
      <c r="R119" s="176"/>
      <c r="S119" s="176" t="s">
        <v>213</v>
      </c>
      <c r="T119" s="177" t="s">
        <v>213</v>
      </c>
      <c r="U119" s="168">
        <v>0.114</v>
      </c>
      <c r="V119" s="168">
        <f>ROUND(E119*U119,2)</f>
        <v>0.23</v>
      </c>
      <c r="W119" s="168"/>
      <c r="X119" s="169"/>
      <c r="Y119" s="169"/>
      <c r="Z119" s="169"/>
      <c r="AA119" s="169"/>
      <c r="AB119" s="169"/>
      <c r="AC119" s="169"/>
      <c r="AD119" s="169"/>
      <c r="AE119" s="169"/>
      <c r="AF119" s="169"/>
      <c r="AG119" s="169" t="s">
        <v>230</v>
      </c>
      <c r="AH119" s="169"/>
      <c r="AI119" s="169"/>
      <c r="AJ119" s="169"/>
      <c r="AK119" s="169"/>
      <c r="AL119" s="169"/>
      <c r="AM119" s="169"/>
      <c r="AN119" s="169"/>
      <c r="AO119" s="169"/>
      <c r="AP119" s="169"/>
      <c r="AQ119" s="169"/>
      <c r="AR119" s="169"/>
      <c r="AS119" s="169"/>
      <c r="AT119" s="169"/>
      <c r="AU119" s="169"/>
      <c r="AV119" s="169"/>
      <c r="AW119" s="169"/>
      <c r="AX119" s="169"/>
      <c r="AY119" s="169"/>
      <c r="AZ119" s="169"/>
      <c r="BA119" s="169"/>
      <c r="BB119" s="169"/>
      <c r="BC119" s="169"/>
      <c r="BD119" s="169"/>
      <c r="BE119" s="169"/>
      <c r="BF119" s="169"/>
      <c r="BG119" s="169"/>
      <c r="BH119" s="169"/>
    </row>
    <row r="120" spans="1:60" ht="12.75" outlineLevel="1">
      <c r="A120" s="186"/>
      <c r="B120" s="187"/>
      <c r="C120" s="188" t="s">
        <v>389</v>
      </c>
      <c r="D120" s="189"/>
      <c r="E120" s="190">
        <v>2</v>
      </c>
      <c r="F120" s="168"/>
      <c r="G120" s="168"/>
      <c r="H120" s="168"/>
      <c r="I120" s="168"/>
      <c r="J120" s="168"/>
      <c r="K120" s="168"/>
      <c r="L120" s="168"/>
      <c r="M120" s="168"/>
      <c r="N120" s="168"/>
      <c r="O120" s="168"/>
      <c r="P120" s="168"/>
      <c r="Q120" s="168"/>
      <c r="R120" s="168"/>
      <c r="S120" s="168"/>
      <c r="T120" s="168"/>
      <c r="U120" s="168"/>
      <c r="V120" s="168"/>
      <c r="W120" s="168"/>
      <c r="X120" s="169"/>
      <c r="Y120" s="169"/>
      <c r="Z120" s="169"/>
      <c r="AA120" s="169"/>
      <c r="AB120" s="169"/>
      <c r="AC120" s="169"/>
      <c r="AD120" s="169"/>
      <c r="AE120" s="169"/>
      <c r="AF120" s="169"/>
      <c r="AG120" s="169" t="s">
        <v>232</v>
      </c>
      <c r="AH120" s="169">
        <v>0</v>
      </c>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row>
    <row r="121" spans="1:33" ht="12.75">
      <c r="A121" s="152" t="s">
        <v>208</v>
      </c>
      <c r="B121" s="153" t="s">
        <v>140</v>
      </c>
      <c r="C121" s="154" t="s">
        <v>141</v>
      </c>
      <c r="D121" s="155"/>
      <c r="E121" s="156"/>
      <c r="F121" s="157"/>
      <c r="G121" s="157">
        <f>SUMIF(AG122:AG126,"&lt;&gt;NOR",G122:G126)</f>
        <v>0</v>
      </c>
      <c r="H121" s="157"/>
      <c r="I121" s="157">
        <f>SUM(I122:I126)</f>
        <v>0</v>
      </c>
      <c r="J121" s="157"/>
      <c r="K121" s="157">
        <f>SUM(K122:K126)</f>
        <v>0</v>
      </c>
      <c r="L121" s="157"/>
      <c r="M121" s="157">
        <f>SUM(M122:M126)</f>
        <v>0</v>
      </c>
      <c r="N121" s="157"/>
      <c r="O121" s="157">
        <f>SUM(O122:O126)</f>
        <v>0.05</v>
      </c>
      <c r="P121" s="157"/>
      <c r="Q121" s="157">
        <f>SUM(Q122:Q126)</f>
        <v>0.08</v>
      </c>
      <c r="R121" s="157"/>
      <c r="S121" s="157"/>
      <c r="T121" s="158"/>
      <c r="U121" s="159"/>
      <c r="V121" s="159">
        <f>SUM(V122:V126)</f>
        <v>7.46</v>
      </c>
      <c r="W121" s="159"/>
      <c r="AG121" s="1" t="s">
        <v>209</v>
      </c>
    </row>
    <row r="122" spans="1:60" ht="12.75" outlineLevel="1">
      <c r="A122" s="170">
        <v>52</v>
      </c>
      <c r="B122" s="171" t="s">
        <v>390</v>
      </c>
      <c r="C122" s="172" t="s">
        <v>391</v>
      </c>
      <c r="D122" s="173" t="s">
        <v>392</v>
      </c>
      <c r="E122" s="174">
        <v>75</v>
      </c>
      <c r="F122" s="175"/>
      <c r="G122" s="176">
        <f>ROUND(E122*F122,2)</f>
        <v>0</v>
      </c>
      <c r="H122" s="175"/>
      <c r="I122" s="176">
        <f>ROUND(E122*H122,2)</f>
        <v>0</v>
      </c>
      <c r="J122" s="175"/>
      <c r="K122" s="176">
        <f>ROUND(E122*J122,2)</f>
        <v>0</v>
      </c>
      <c r="L122" s="176">
        <v>21</v>
      </c>
      <c r="M122" s="176">
        <f>G122*(1+L122/100)</f>
        <v>0</v>
      </c>
      <c r="N122" s="176">
        <v>6.000000000000001E-05</v>
      </c>
      <c r="O122" s="176">
        <f>ROUND(E122*N122,2)</f>
        <v>0</v>
      </c>
      <c r="P122" s="176">
        <v>0.001</v>
      </c>
      <c r="Q122" s="176">
        <f>ROUND(E122*P122,2)</f>
        <v>0.08</v>
      </c>
      <c r="R122" s="176"/>
      <c r="S122" s="176" t="s">
        <v>213</v>
      </c>
      <c r="T122" s="177" t="s">
        <v>213</v>
      </c>
      <c r="U122" s="168">
        <v>0.09700000000000002</v>
      </c>
      <c r="V122" s="168">
        <f>ROUND(E122*U122,2)</f>
        <v>7.28</v>
      </c>
      <c r="W122" s="168"/>
      <c r="X122" s="169"/>
      <c r="Y122" s="169"/>
      <c r="Z122" s="169"/>
      <c r="AA122" s="169"/>
      <c r="AB122" s="169"/>
      <c r="AC122" s="169"/>
      <c r="AD122" s="169"/>
      <c r="AE122" s="169"/>
      <c r="AF122" s="169"/>
      <c r="AG122" s="169" t="s">
        <v>230</v>
      </c>
      <c r="AH122" s="169"/>
      <c r="AI122" s="169"/>
      <c r="AJ122" s="169"/>
      <c r="AK122" s="169"/>
      <c r="AL122" s="169"/>
      <c r="AM122" s="169"/>
      <c r="AN122" s="169"/>
      <c r="AO122" s="169"/>
      <c r="AP122" s="169"/>
      <c r="AQ122" s="169"/>
      <c r="AR122" s="169"/>
      <c r="AS122" s="169"/>
      <c r="AT122" s="169"/>
      <c r="AU122" s="169"/>
      <c r="AV122" s="169"/>
      <c r="AW122" s="169"/>
      <c r="AX122" s="169"/>
      <c r="AY122" s="169"/>
      <c r="AZ122" s="169"/>
      <c r="BA122" s="169"/>
      <c r="BB122" s="169"/>
      <c r="BC122" s="169"/>
      <c r="BD122" s="169"/>
      <c r="BE122" s="169"/>
      <c r="BF122" s="169"/>
      <c r="BG122" s="169"/>
      <c r="BH122" s="169"/>
    </row>
    <row r="123" spans="1:60" ht="22.5" outlineLevel="1">
      <c r="A123" s="186"/>
      <c r="B123" s="187"/>
      <c r="C123" s="188" t="s">
        <v>393</v>
      </c>
      <c r="D123" s="189"/>
      <c r="E123" s="190">
        <v>70</v>
      </c>
      <c r="F123" s="168"/>
      <c r="G123" s="168"/>
      <c r="H123" s="168"/>
      <c r="I123" s="168"/>
      <c r="J123" s="168"/>
      <c r="K123" s="168"/>
      <c r="L123" s="168"/>
      <c r="M123" s="168"/>
      <c r="N123" s="168"/>
      <c r="O123" s="168"/>
      <c r="P123" s="168"/>
      <c r="Q123" s="168"/>
      <c r="R123" s="168"/>
      <c r="S123" s="168"/>
      <c r="T123" s="168"/>
      <c r="U123" s="168"/>
      <c r="V123" s="168"/>
      <c r="W123" s="168"/>
      <c r="X123" s="169"/>
      <c r="Y123" s="169"/>
      <c r="Z123" s="169"/>
      <c r="AA123" s="169"/>
      <c r="AB123" s="169"/>
      <c r="AC123" s="169"/>
      <c r="AD123" s="169"/>
      <c r="AE123" s="169"/>
      <c r="AF123" s="169"/>
      <c r="AG123" s="169" t="s">
        <v>232</v>
      </c>
      <c r="AH123" s="169">
        <v>0</v>
      </c>
      <c r="AI123" s="16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row>
    <row r="124" spans="1:60" ht="12.75" outlineLevel="1">
      <c r="A124" s="186"/>
      <c r="B124" s="187"/>
      <c r="C124" s="188" t="s">
        <v>394</v>
      </c>
      <c r="D124" s="189"/>
      <c r="E124" s="190">
        <v>5</v>
      </c>
      <c r="F124" s="168"/>
      <c r="G124" s="168"/>
      <c r="H124" s="168"/>
      <c r="I124" s="168"/>
      <c r="J124" s="168"/>
      <c r="K124" s="168"/>
      <c r="L124" s="168"/>
      <c r="M124" s="168"/>
      <c r="N124" s="168"/>
      <c r="O124" s="168"/>
      <c r="P124" s="168"/>
      <c r="Q124" s="168"/>
      <c r="R124" s="168"/>
      <c r="S124" s="168"/>
      <c r="T124" s="168"/>
      <c r="U124" s="168"/>
      <c r="V124" s="168"/>
      <c r="W124" s="168"/>
      <c r="X124" s="169"/>
      <c r="Y124" s="169"/>
      <c r="Z124" s="169"/>
      <c r="AA124" s="169"/>
      <c r="AB124" s="169"/>
      <c r="AC124" s="169"/>
      <c r="AD124" s="169"/>
      <c r="AE124" s="169"/>
      <c r="AF124" s="169"/>
      <c r="AG124" s="169" t="s">
        <v>232</v>
      </c>
      <c r="AH124" s="169">
        <v>0</v>
      </c>
      <c r="AI124" s="169"/>
      <c r="AJ124" s="169"/>
      <c r="AK124" s="169"/>
      <c r="AL124" s="169"/>
      <c r="AM124" s="169"/>
      <c r="AN124" s="169"/>
      <c r="AO124" s="169"/>
      <c r="AP124" s="169"/>
      <c r="AQ124" s="169"/>
      <c r="AR124" s="169"/>
      <c r="AS124" s="169"/>
      <c r="AT124" s="169"/>
      <c r="AU124" s="169"/>
      <c r="AV124" s="169"/>
      <c r="AW124" s="169"/>
      <c r="AX124" s="169"/>
      <c r="AY124" s="169"/>
      <c r="AZ124" s="169"/>
      <c r="BA124" s="169"/>
      <c r="BB124" s="169"/>
      <c r="BC124" s="169"/>
      <c r="BD124" s="169"/>
      <c r="BE124" s="169"/>
      <c r="BF124" s="169"/>
      <c r="BG124" s="169"/>
      <c r="BH124" s="169"/>
    </row>
    <row r="125" spans="1:60" ht="22.5" outlineLevel="1">
      <c r="A125" s="160">
        <v>53</v>
      </c>
      <c r="B125" s="161" t="s">
        <v>395</v>
      </c>
      <c r="C125" s="162" t="s">
        <v>396</v>
      </c>
      <c r="D125" s="163" t="s">
        <v>243</v>
      </c>
      <c r="E125" s="164">
        <v>2</v>
      </c>
      <c r="F125" s="165"/>
      <c r="G125" s="166">
        <f>ROUND(E125*F125,2)</f>
        <v>0</v>
      </c>
      <c r="H125" s="165"/>
      <c r="I125" s="166">
        <f>ROUND(E125*H125,2)</f>
        <v>0</v>
      </c>
      <c r="J125" s="165"/>
      <c r="K125" s="166">
        <f>ROUND(E125*J125,2)</f>
        <v>0</v>
      </c>
      <c r="L125" s="166">
        <v>21</v>
      </c>
      <c r="M125" s="166">
        <f>G125*(1+L125/100)</f>
        <v>0</v>
      </c>
      <c r="N125" s="166">
        <v>0.025</v>
      </c>
      <c r="O125" s="166">
        <f>ROUND(E125*N125,2)</f>
        <v>0.05</v>
      </c>
      <c r="P125" s="166">
        <v>0</v>
      </c>
      <c r="Q125" s="166">
        <f>ROUND(E125*P125,2)</f>
        <v>0</v>
      </c>
      <c r="R125" s="166"/>
      <c r="S125" s="166" t="s">
        <v>303</v>
      </c>
      <c r="T125" s="167" t="s">
        <v>214</v>
      </c>
      <c r="U125" s="168">
        <v>0</v>
      </c>
      <c r="V125" s="168">
        <f>ROUND(E125*U125,2)</f>
        <v>0</v>
      </c>
      <c r="W125" s="168"/>
      <c r="X125" s="169"/>
      <c r="Y125" s="169"/>
      <c r="Z125" s="169"/>
      <c r="AA125" s="169"/>
      <c r="AB125" s="169"/>
      <c r="AC125" s="169"/>
      <c r="AD125" s="169"/>
      <c r="AE125" s="169"/>
      <c r="AF125" s="169"/>
      <c r="AG125" s="169" t="s">
        <v>230</v>
      </c>
      <c r="AH125" s="169"/>
      <c r="AI125" s="169"/>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row>
    <row r="126" spans="1:60" ht="12.75" outlineLevel="1">
      <c r="A126" s="160">
        <v>54</v>
      </c>
      <c r="B126" s="161" t="s">
        <v>397</v>
      </c>
      <c r="C126" s="162" t="s">
        <v>398</v>
      </c>
      <c r="D126" s="163" t="s">
        <v>282</v>
      </c>
      <c r="E126" s="164">
        <v>0.0545</v>
      </c>
      <c r="F126" s="165"/>
      <c r="G126" s="166">
        <f>ROUND(E126*F126,2)</f>
        <v>0</v>
      </c>
      <c r="H126" s="165"/>
      <c r="I126" s="166">
        <f>ROUND(E126*H126,2)</f>
        <v>0</v>
      </c>
      <c r="J126" s="165"/>
      <c r="K126" s="166">
        <f>ROUND(E126*J126,2)</f>
        <v>0</v>
      </c>
      <c r="L126" s="166">
        <v>21</v>
      </c>
      <c r="M126" s="166">
        <f>G126*(1+L126/100)</f>
        <v>0</v>
      </c>
      <c r="N126" s="166">
        <v>0</v>
      </c>
      <c r="O126" s="166">
        <f>ROUND(E126*N126,2)</f>
        <v>0</v>
      </c>
      <c r="P126" s="166">
        <v>0</v>
      </c>
      <c r="Q126" s="166">
        <f>ROUND(E126*P126,2)</f>
        <v>0</v>
      </c>
      <c r="R126" s="166"/>
      <c r="S126" s="166" t="s">
        <v>213</v>
      </c>
      <c r="T126" s="167" t="s">
        <v>213</v>
      </c>
      <c r="U126" s="168">
        <v>3.327</v>
      </c>
      <c r="V126" s="168">
        <f>ROUND(E126*U126,2)</f>
        <v>0.18</v>
      </c>
      <c r="W126" s="168"/>
      <c r="X126" s="169"/>
      <c r="Y126" s="169"/>
      <c r="Z126" s="169"/>
      <c r="AA126" s="169"/>
      <c r="AB126" s="169"/>
      <c r="AC126" s="169"/>
      <c r="AD126" s="169"/>
      <c r="AE126" s="169"/>
      <c r="AF126" s="169"/>
      <c r="AG126" s="169" t="s">
        <v>359</v>
      </c>
      <c r="AH126" s="169"/>
      <c r="AI126" s="169"/>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row>
    <row r="127" spans="1:33" ht="12.75">
      <c r="A127" s="152" t="s">
        <v>208</v>
      </c>
      <c r="B127" s="153" t="s">
        <v>142</v>
      </c>
      <c r="C127" s="154" t="s">
        <v>143</v>
      </c>
      <c r="D127" s="155"/>
      <c r="E127" s="156"/>
      <c r="F127" s="157"/>
      <c r="G127" s="157">
        <f>SUMIF(AG128:AG142,"&lt;&gt;NOR",G128:G142)</f>
        <v>0</v>
      </c>
      <c r="H127" s="157"/>
      <c r="I127" s="157">
        <f>SUM(I128:I142)</f>
        <v>0</v>
      </c>
      <c r="J127" s="157"/>
      <c r="K127" s="157">
        <f>SUM(K128:K142)</f>
        <v>0</v>
      </c>
      <c r="L127" s="157"/>
      <c r="M127" s="157">
        <f>SUM(M128:M142)</f>
        <v>0</v>
      </c>
      <c r="N127" s="157"/>
      <c r="O127" s="157">
        <f>SUM(O128:O142)</f>
        <v>1.38</v>
      </c>
      <c r="P127" s="157"/>
      <c r="Q127" s="157">
        <f>SUM(Q128:Q142)</f>
        <v>0</v>
      </c>
      <c r="R127" s="157"/>
      <c r="S127" s="157"/>
      <c r="T127" s="158"/>
      <c r="U127" s="159"/>
      <c r="V127" s="159">
        <f>SUM(V128:V142)</f>
        <v>66.73</v>
      </c>
      <c r="W127" s="159"/>
      <c r="AG127" s="1" t="s">
        <v>209</v>
      </c>
    </row>
    <row r="128" spans="1:60" ht="12.75" outlineLevel="1">
      <c r="A128" s="160">
        <v>55</v>
      </c>
      <c r="B128" s="161" t="s">
        <v>399</v>
      </c>
      <c r="C128" s="162" t="s">
        <v>400</v>
      </c>
      <c r="D128" s="163" t="s">
        <v>251</v>
      </c>
      <c r="E128" s="164">
        <v>54.4</v>
      </c>
      <c r="F128" s="165"/>
      <c r="G128" s="166">
        <f>ROUND(E128*F128,2)</f>
        <v>0</v>
      </c>
      <c r="H128" s="165"/>
      <c r="I128" s="166">
        <f>ROUND(E128*H128,2)</f>
        <v>0</v>
      </c>
      <c r="J128" s="165"/>
      <c r="K128" s="166">
        <f>ROUND(E128*J128,2)</f>
        <v>0</v>
      </c>
      <c r="L128" s="166">
        <v>21</v>
      </c>
      <c r="M128" s="166">
        <f>G128*(1+L128/100)</f>
        <v>0</v>
      </c>
      <c r="N128" s="166">
        <v>0.00021</v>
      </c>
      <c r="O128" s="166">
        <f>ROUND(E128*N128,2)</f>
        <v>0.01</v>
      </c>
      <c r="P128" s="166">
        <v>0</v>
      </c>
      <c r="Q128" s="166">
        <f>ROUND(E128*P128,2)</f>
        <v>0</v>
      </c>
      <c r="R128" s="166"/>
      <c r="S128" s="166" t="s">
        <v>213</v>
      </c>
      <c r="T128" s="167" t="s">
        <v>213</v>
      </c>
      <c r="U128" s="168">
        <v>0.05</v>
      </c>
      <c r="V128" s="168">
        <f>ROUND(E128*U128,2)</f>
        <v>2.72</v>
      </c>
      <c r="W128" s="168"/>
      <c r="X128" s="169"/>
      <c r="Y128" s="169"/>
      <c r="Z128" s="169"/>
      <c r="AA128" s="169"/>
      <c r="AB128" s="169"/>
      <c r="AC128" s="169"/>
      <c r="AD128" s="169"/>
      <c r="AE128" s="169"/>
      <c r="AF128" s="169"/>
      <c r="AG128" s="169" t="s">
        <v>230</v>
      </c>
      <c r="AH128" s="169"/>
      <c r="AI128" s="169"/>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row>
    <row r="129" spans="1:60" ht="33.75" outlineLevel="1">
      <c r="A129" s="170">
        <v>56</v>
      </c>
      <c r="B129" s="171" t="s">
        <v>401</v>
      </c>
      <c r="C129" s="172" t="s">
        <v>402</v>
      </c>
      <c r="D129" s="173" t="s">
        <v>341</v>
      </c>
      <c r="E129" s="174">
        <v>26</v>
      </c>
      <c r="F129" s="175"/>
      <c r="G129" s="176">
        <f>ROUND(E129*F129,2)</f>
        <v>0</v>
      </c>
      <c r="H129" s="175"/>
      <c r="I129" s="176">
        <f>ROUND(E129*H129,2)</f>
        <v>0</v>
      </c>
      <c r="J129" s="175"/>
      <c r="K129" s="176">
        <f>ROUND(E129*J129,2)</f>
        <v>0</v>
      </c>
      <c r="L129" s="176">
        <v>21</v>
      </c>
      <c r="M129" s="176">
        <f>G129*(1+L129/100)</f>
        <v>0</v>
      </c>
      <c r="N129" s="176">
        <v>0.00032</v>
      </c>
      <c r="O129" s="176">
        <f>ROUND(E129*N129,2)</f>
        <v>0.01</v>
      </c>
      <c r="P129" s="176">
        <v>0</v>
      </c>
      <c r="Q129" s="176">
        <f>ROUND(E129*P129,2)</f>
        <v>0</v>
      </c>
      <c r="R129" s="176"/>
      <c r="S129" s="176" t="s">
        <v>213</v>
      </c>
      <c r="T129" s="177" t="s">
        <v>213</v>
      </c>
      <c r="U129" s="168">
        <v>0.23600000000000002</v>
      </c>
      <c r="V129" s="168">
        <f>ROUND(E129*U129,2)</f>
        <v>6.14</v>
      </c>
      <c r="W129" s="168"/>
      <c r="X129" s="169"/>
      <c r="Y129" s="169"/>
      <c r="Z129" s="169"/>
      <c r="AA129" s="169"/>
      <c r="AB129" s="169"/>
      <c r="AC129" s="169"/>
      <c r="AD129" s="169"/>
      <c r="AE129" s="169"/>
      <c r="AF129" s="169"/>
      <c r="AG129" s="169" t="s">
        <v>230</v>
      </c>
      <c r="AH129" s="169"/>
      <c r="AI129" s="169"/>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row>
    <row r="130" spans="1:60" ht="12.75" outlineLevel="1">
      <c r="A130" s="186"/>
      <c r="B130" s="187"/>
      <c r="C130" s="188" t="s">
        <v>403</v>
      </c>
      <c r="D130" s="189"/>
      <c r="E130" s="190">
        <v>2.5</v>
      </c>
      <c r="F130" s="168"/>
      <c r="G130" s="168"/>
      <c r="H130" s="168"/>
      <c r="I130" s="168"/>
      <c r="J130" s="168"/>
      <c r="K130" s="168"/>
      <c r="L130" s="168"/>
      <c r="M130" s="168"/>
      <c r="N130" s="168"/>
      <c r="O130" s="168"/>
      <c r="P130" s="168"/>
      <c r="Q130" s="168"/>
      <c r="R130" s="168"/>
      <c r="S130" s="168"/>
      <c r="T130" s="168"/>
      <c r="U130" s="168"/>
      <c r="V130" s="168"/>
      <c r="W130" s="168"/>
      <c r="X130" s="169"/>
      <c r="Y130" s="169"/>
      <c r="Z130" s="169"/>
      <c r="AA130" s="169"/>
      <c r="AB130" s="169"/>
      <c r="AC130" s="169"/>
      <c r="AD130" s="169"/>
      <c r="AE130" s="169"/>
      <c r="AF130" s="169"/>
      <c r="AG130" s="169" t="s">
        <v>232</v>
      </c>
      <c r="AH130" s="169">
        <v>0</v>
      </c>
      <c r="AI130" s="169"/>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row>
    <row r="131" spans="1:60" ht="12.75" outlineLevel="1">
      <c r="A131" s="186"/>
      <c r="B131" s="187"/>
      <c r="C131" s="188" t="s">
        <v>404</v>
      </c>
      <c r="D131" s="189"/>
      <c r="E131" s="190">
        <v>23.5</v>
      </c>
      <c r="F131" s="168"/>
      <c r="G131" s="168"/>
      <c r="H131" s="168"/>
      <c r="I131" s="168"/>
      <c r="J131" s="168"/>
      <c r="K131" s="168"/>
      <c r="L131" s="168"/>
      <c r="M131" s="168"/>
      <c r="N131" s="168"/>
      <c r="O131" s="168"/>
      <c r="P131" s="168"/>
      <c r="Q131" s="168"/>
      <c r="R131" s="168"/>
      <c r="S131" s="168"/>
      <c r="T131" s="168"/>
      <c r="U131" s="168"/>
      <c r="V131" s="168"/>
      <c r="W131" s="168"/>
      <c r="X131" s="169"/>
      <c r="Y131" s="169"/>
      <c r="Z131" s="169"/>
      <c r="AA131" s="169"/>
      <c r="AB131" s="169"/>
      <c r="AC131" s="169"/>
      <c r="AD131" s="169"/>
      <c r="AE131" s="169"/>
      <c r="AF131" s="169"/>
      <c r="AG131" s="169" t="s">
        <v>232</v>
      </c>
      <c r="AH131" s="169">
        <v>0</v>
      </c>
      <c r="AI131" s="169"/>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row>
    <row r="132" spans="1:60" ht="22.5" outlineLevel="1">
      <c r="A132" s="170">
        <v>57</v>
      </c>
      <c r="B132" s="171" t="s">
        <v>405</v>
      </c>
      <c r="C132" s="172" t="s">
        <v>406</v>
      </c>
      <c r="D132" s="173" t="s">
        <v>251</v>
      </c>
      <c r="E132" s="174">
        <v>54.4</v>
      </c>
      <c r="F132" s="175"/>
      <c r="G132" s="176">
        <f>ROUND(E132*F132,2)</f>
        <v>0</v>
      </c>
      <c r="H132" s="175"/>
      <c r="I132" s="176">
        <f>ROUND(E132*H132,2)</f>
        <v>0</v>
      </c>
      <c r="J132" s="175"/>
      <c r="K132" s="176">
        <f>ROUND(E132*J132,2)</f>
        <v>0</v>
      </c>
      <c r="L132" s="176">
        <v>21</v>
      </c>
      <c r="M132" s="176">
        <f>G132*(1+L132/100)</f>
        <v>0</v>
      </c>
      <c r="N132" s="176">
        <v>0.00365</v>
      </c>
      <c r="O132" s="176">
        <f>ROUND(E132*N132,2)</f>
        <v>0.2</v>
      </c>
      <c r="P132" s="176">
        <v>0</v>
      </c>
      <c r="Q132" s="176">
        <f>ROUND(E132*P132,2)</f>
        <v>0</v>
      </c>
      <c r="R132" s="176"/>
      <c r="S132" s="176" t="s">
        <v>213</v>
      </c>
      <c r="T132" s="177" t="s">
        <v>213</v>
      </c>
      <c r="U132" s="168">
        <v>0.9780000000000001</v>
      </c>
      <c r="V132" s="168">
        <f>ROUND(E132*U132,2)</f>
        <v>53.2</v>
      </c>
      <c r="W132" s="168"/>
      <c r="X132" s="169"/>
      <c r="Y132" s="169"/>
      <c r="Z132" s="169"/>
      <c r="AA132" s="169"/>
      <c r="AB132" s="169"/>
      <c r="AC132" s="169"/>
      <c r="AD132" s="169"/>
      <c r="AE132" s="169"/>
      <c r="AF132" s="169"/>
      <c r="AG132" s="169" t="s">
        <v>230</v>
      </c>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row>
    <row r="133" spans="1:60" ht="12.75" outlineLevel="1">
      <c r="A133" s="186"/>
      <c r="B133" s="187"/>
      <c r="C133" s="188" t="s">
        <v>407</v>
      </c>
      <c r="D133" s="189"/>
      <c r="E133" s="190">
        <v>2.2</v>
      </c>
      <c r="F133" s="168"/>
      <c r="G133" s="168"/>
      <c r="H133" s="168"/>
      <c r="I133" s="168"/>
      <c r="J133" s="168"/>
      <c r="K133" s="168"/>
      <c r="L133" s="168"/>
      <c r="M133" s="168"/>
      <c r="N133" s="168"/>
      <c r="O133" s="168"/>
      <c r="P133" s="168"/>
      <c r="Q133" s="168"/>
      <c r="R133" s="168"/>
      <c r="S133" s="168"/>
      <c r="T133" s="168"/>
      <c r="U133" s="168"/>
      <c r="V133" s="168"/>
      <c r="W133" s="168"/>
      <c r="X133" s="169"/>
      <c r="Y133" s="169"/>
      <c r="Z133" s="169"/>
      <c r="AA133" s="169"/>
      <c r="AB133" s="169"/>
      <c r="AC133" s="169"/>
      <c r="AD133" s="169"/>
      <c r="AE133" s="169"/>
      <c r="AF133" s="169"/>
      <c r="AG133" s="169" t="s">
        <v>232</v>
      </c>
      <c r="AH133" s="169">
        <v>0</v>
      </c>
      <c r="AI133" s="169"/>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row>
    <row r="134" spans="1:60" ht="12.75" outlineLevel="1">
      <c r="A134" s="186"/>
      <c r="B134" s="187"/>
      <c r="C134" s="188" t="s">
        <v>408</v>
      </c>
      <c r="D134" s="189"/>
      <c r="E134" s="190">
        <v>18.2</v>
      </c>
      <c r="F134" s="168"/>
      <c r="G134" s="168"/>
      <c r="H134" s="168"/>
      <c r="I134" s="168"/>
      <c r="J134" s="168"/>
      <c r="K134" s="168"/>
      <c r="L134" s="168"/>
      <c r="M134" s="168"/>
      <c r="N134" s="168"/>
      <c r="O134" s="168"/>
      <c r="P134" s="168"/>
      <c r="Q134" s="168"/>
      <c r="R134" s="168"/>
      <c r="S134" s="168"/>
      <c r="T134" s="168"/>
      <c r="U134" s="168"/>
      <c r="V134" s="168"/>
      <c r="W134" s="168"/>
      <c r="X134" s="169"/>
      <c r="Y134" s="169"/>
      <c r="Z134" s="169"/>
      <c r="AA134" s="169"/>
      <c r="AB134" s="169"/>
      <c r="AC134" s="169"/>
      <c r="AD134" s="169"/>
      <c r="AE134" s="169"/>
      <c r="AF134" s="169"/>
      <c r="AG134" s="169" t="s">
        <v>232</v>
      </c>
      <c r="AH134" s="169">
        <v>0</v>
      </c>
      <c r="AI134" s="169"/>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row>
    <row r="135" spans="1:60" ht="12.75" outlineLevel="1">
      <c r="A135" s="186"/>
      <c r="B135" s="187"/>
      <c r="C135" s="188" t="s">
        <v>409</v>
      </c>
      <c r="D135" s="189"/>
      <c r="E135" s="190">
        <v>34</v>
      </c>
      <c r="F135" s="168"/>
      <c r="G135" s="168"/>
      <c r="H135" s="168"/>
      <c r="I135" s="168"/>
      <c r="J135" s="168"/>
      <c r="K135" s="168"/>
      <c r="L135" s="168"/>
      <c r="M135" s="168"/>
      <c r="N135" s="168"/>
      <c r="O135" s="168"/>
      <c r="P135" s="168"/>
      <c r="Q135" s="168"/>
      <c r="R135" s="168"/>
      <c r="S135" s="168"/>
      <c r="T135" s="168"/>
      <c r="U135" s="168"/>
      <c r="V135" s="168"/>
      <c r="W135" s="168"/>
      <c r="X135" s="169"/>
      <c r="Y135" s="169"/>
      <c r="Z135" s="169"/>
      <c r="AA135" s="169"/>
      <c r="AB135" s="169"/>
      <c r="AC135" s="169"/>
      <c r="AD135" s="169"/>
      <c r="AE135" s="169"/>
      <c r="AF135" s="169"/>
      <c r="AG135" s="169" t="s">
        <v>232</v>
      </c>
      <c r="AH135" s="169">
        <v>0</v>
      </c>
      <c r="AI135" s="169"/>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row>
    <row r="136" spans="1:60" ht="22.5" outlineLevel="1">
      <c r="A136" s="170">
        <v>58</v>
      </c>
      <c r="B136" s="171" t="s">
        <v>410</v>
      </c>
      <c r="C136" s="172" t="s">
        <v>411</v>
      </c>
      <c r="D136" s="173" t="s">
        <v>341</v>
      </c>
      <c r="E136" s="174">
        <v>41.7</v>
      </c>
      <c r="F136" s="175"/>
      <c r="G136" s="176">
        <f>ROUND(E136*F136,2)</f>
        <v>0</v>
      </c>
      <c r="H136" s="175"/>
      <c r="I136" s="176">
        <f>ROUND(E136*H136,2)</f>
        <v>0</v>
      </c>
      <c r="J136" s="175"/>
      <c r="K136" s="176">
        <f>ROUND(E136*J136,2)</f>
        <v>0</v>
      </c>
      <c r="L136" s="176">
        <v>21</v>
      </c>
      <c r="M136" s="176">
        <f>G136*(1+L136/100)</f>
        <v>0</v>
      </c>
      <c r="N136" s="176">
        <v>4E-05</v>
      </c>
      <c r="O136" s="176">
        <f>ROUND(E136*N136,2)</f>
        <v>0</v>
      </c>
      <c r="P136" s="176">
        <v>0</v>
      </c>
      <c r="Q136" s="176">
        <f>ROUND(E136*P136,2)</f>
        <v>0</v>
      </c>
      <c r="R136" s="176"/>
      <c r="S136" s="176" t="s">
        <v>213</v>
      </c>
      <c r="T136" s="177" t="s">
        <v>213</v>
      </c>
      <c r="U136" s="168">
        <v>0.07</v>
      </c>
      <c r="V136" s="168">
        <f>ROUND(E136*U136,2)</f>
        <v>2.92</v>
      </c>
      <c r="W136" s="168"/>
      <c r="X136" s="169"/>
      <c r="Y136" s="169"/>
      <c r="Z136" s="169"/>
      <c r="AA136" s="169"/>
      <c r="AB136" s="169"/>
      <c r="AC136" s="169"/>
      <c r="AD136" s="169"/>
      <c r="AE136" s="169"/>
      <c r="AF136" s="169"/>
      <c r="AG136" s="169" t="s">
        <v>230</v>
      </c>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row>
    <row r="137" spans="1:60" ht="12.75" customHeight="1" outlineLevel="1">
      <c r="A137" s="186"/>
      <c r="B137" s="187"/>
      <c r="C137" s="225" t="s">
        <v>412</v>
      </c>
      <c r="D137" s="225"/>
      <c r="E137" s="225"/>
      <c r="F137" s="225"/>
      <c r="G137" s="225"/>
      <c r="H137" s="168"/>
      <c r="I137" s="168"/>
      <c r="J137" s="168"/>
      <c r="K137" s="168"/>
      <c r="L137" s="168"/>
      <c r="M137" s="168"/>
      <c r="N137" s="168"/>
      <c r="O137" s="168"/>
      <c r="P137" s="168"/>
      <c r="Q137" s="168"/>
      <c r="R137" s="168"/>
      <c r="S137" s="168"/>
      <c r="T137" s="168"/>
      <c r="U137" s="168"/>
      <c r="V137" s="168"/>
      <c r="W137" s="168"/>
      <c r="X137" s="169"/>
      <c r="Y137" s="169"/>
      <c r="Z137" s="169"/>
      <c r="AA137" s="169"/>
      <c r="AB137" s="169"/>
      <c r="AC137" s="169"/>
      <c r="AD137" s="169"/>
      <c r="AE137" s="169"/>
      <c r="AF137" s="169"/>
      <c r="AG137" s="169" t="s">
        <v>369</v>
      </c>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row>
    <row r="138" spans="1:60" ht="12.75" outlineLevel="1">
      <c r="A138" s="186"/>
      <c r="B138" s="187"/>
      <c r="C138" s="188" t="s">
        <v>413</v>
      </c>
      <c r="D138" s="189"/>
      <c r="E138" s="190">
        <v>41.7</v>
      </c>
      <c r="F138" s="168"/>
      <c r="G138" s="168"/>
      <c r="H138" s="168"/>
      <c r="I138" s="168"/>
      <c r="J138" s="168"/>
      <c r="K138" s="168"/>
      <c r="L138" s="168"/>
      <c r="M138" s="168"/>
      <c r="N138" s="168"/>
      <c r="O138" s="168"/>
      <c r="P138" s="168"/>
      <c r="Q138" s="168"/>
      <c r="R138" s="168"/>
      <c r="S138" s="168"/>
      <c r="T138" s="168"/>
      <c r="U138" s="168"/>
      <c r="V138" s="168"/>
      <c r="W138" s="168"/>
      <c r="X138" s="169"/>
      <c r="Y138" s="169"/>
      <c r="Z138" s="169"/>
      <c r="AA138" s="169"/>
      <c r="AB138" s="169"/>
      <c r="AC138" s="169"/>
      <c r="AD138" s="169"/>
      <c r="AE138" s="169"/>
      <c r="AF138" s="169"/>
      <c r="AG138" s="169" t="s">
        <v>232</v>
      </c>
      <c r="AH138" s="169">
        <v>0</v>
      </c>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row>
    <row r="139" spans="1:60" ht="22.5" outlineLevel="1">
      <c r="A139" s="170">
        <v>59</v>
      </c>
      <c r="B139" s="171" t="s">
        <v>414</v>
      </c>
      <c r="C139" s="172" t="s">
        <v>415</v>
      </c>
      <c r="D139" s="173" t="s">
        <v>251</v>
      </c>
      <c r="E139" s="174">
        <v>63.74</v>
      </c>
      <c r="F139" s="175"/>
      <c r="G139" s="176">
        <f>ROUND(E139*F139,2)</f>
        <v>0</v>
      </c>
      <c r="H139" s="175"/>
      <c r="I139" s="176">
        <f>ROUND(E139*H139,2)</f>
        <v>0</v>
      </c>
      <c r="J139" s="175"/>
      <c r="K139" s="176">
        <f>ROUND(E139*J139,2)</f>
        <v>0</v>
      </c>
      <c r="L139" s="176">
        <v>21</v>
      </c>
      <c r="M139" s="176">
        <f>G139*(1+L139/100)</f>
        <v>0</v>
      </c>
      <c r="N139" s="176">
        <v>0.0182</v>
      </c>
      <c r="O139" s="176">
        <f>ROUND(E139*N139,2)</f>
        <v>1.16</v>
      </c>
      <c r="P139" s="176">
        <v>0</v>
      </c>
      <c r="Q139" s="176">
        <f>ROUND(E139*P139,2)</f>
        <v>0</v>
      </c>
      <c r="R139" s="176"/>
      <c r="S139" s="176" t="s">
        <v>303</v>
      </c>
      <c r="T139" s="177" t="s">
        <v>214</v>
      </c>
      <c r="U139" s="168">
        <v>0</v>
      </c>
      <c r="V139" s="168">
        <f>ROUND(E139*U139,2)</f>
        <v>0</v>
      </c>
      <c r="W139" s="168"/>
      <c r="X139" s="169"/>
      <c r="Y139" s="169"/>
      <c r="Z139" s="169"/>
      <c r="AA139" s="169"/>
      <c r="AB139" s="169"/>
      <c r="AC139" s="169"/>
      <c r="AD139" s="169"/>
      <c r="AE139" s="169"/>
      <c r="AF139" s="169"/>
      <c r="AG139" s="169" t="s">
        <v>295</v>
      </c>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row>
    <row r="140" spans="1:60" ht="12.75" outlineLevel="1">
      <c r="A140" s="186"/>
      <c r="B140" s="187"/>
      <c r="C140" s="188" t="s">
        <v>416</v>
      </c>
      <c r="D140" s="189"/>
      <c r="E140" s="190">
        <v>59.84</v>
      </c>
      <c r="F140" s="168"/>
      <c r="G140" s="168"/>
      <c r="H140" s="168"/>
      <c r="I140" s="168"/>
      <c r="J140" s="168"/>
      <c r="K140" s="168"/>
      <c r="L140" s="168"/>
      <c r="M140" s="168"/>
      <c r="N140" s="168"/>
      <c r="O140" s="168"/>
      <c r="P140" s="168"/>
      <c r="Q140" s="168"/>
      <c r="R140" s="168"/>
      <c r="S140" s="168"/>
      <c r="T140" s="168"/>
      <c r="U140" s="168"/>
      <c r="V140" s="168"/>
      <c r="W140" s="168"/>
      <c r="X140" s="169"/>
      <c r="Y140" s="169"/>
      <c r="Z140" s="169"/>
      <c r="AA140" s="169"/>
      <c r="AB140" s="169"/>
      <c r="AC140" s="169"/>
      <c r="AD140" s="169"/>
      <c r="AE140" s="169"/>
      <c r="AF140" s="169"/>
      <c r="AG140" s="169" t="s">
        <v>232</v>
      </c>
      <c r="AH140" s="169">
        <v>0</v>
      </c>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row>
    <row r="141" spans="1:60" ht="12.75" outlineLevel="1">
      <c r="A141" s="186"/>
      <c r="B141" s="187"/>
      <c r="C141" s="188" t="s">
        <v>417</v>
      </c>
      <c r="D141" s="189"/>
      <c r="E141" s="190">
        <v>3.9</v>
      </c>
      <c r="F141" s="168"/>
      <c r="G141" s="168"/>
      <c r="H141" s="168"/>
      <c r="I141" s="168"/>
      <c r="J141" s="168"/>
      <c r="K141" s="168"/>
      <c r="L141" s="168"/>
      <c r="M141" s="168"/>
      <c r="N141" s="168"/>
      <c r="O141" s="168"/>
      <c r="P141" s="168"/>
      <c r="Q141" s="168"/>
      <c r="R141" s="168"/>
      <c r="S141" s="168"/>
      <c r="T141" s="168"/>
      <c r="U141" s="168"/>
      <c r="V141" s="168"/>
      <c r="W141" s="168"/>
      <c r="X141" s="169"/>
      <c r="Y141" s="169"/>
      <c r="Z141" s="169"/>
      <c r="AA141" s="169"/>
      <c r="AB141" s="169"/>
      <c r="AC141" s="169"/>
      <c r="AD141" s="169"/>
      <c r="AE141" s="169"/>
      <c r="AF141" s="169"/>
      <c r="AG141" s="169" t="s">
        <v>232</v>
      </c>
      <c r="AH141" s="169">
        <v>0</v>
      </c>
      <c r="AI141" s="169"/>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row>
    <row r="142" spans="1:60" ht="12.75" outlineLevel="1">
      <c r="A142" s="160">
        <v>60</v>
      </c>
      <c r="B142" s="161" t="s">
        <v>418</v>
      </c>
      <c r="C142" s="162" t="s">
        <v>419</v>
      </c>
      <c r="D142" s="163" t="s">
        <v>282</v>
      </c>
      <c r="E142" s="164">
        <v>1.38004</v>
      </c>
      <c r="F142" s="165"/>
      <c r="G142" s="166">
        <f>ROUND(E142*F142,2)</f>
        <v>0</v>
      </c>
      <c r="H142" s="165"/>
      <c r="I142" s="166">
        <f>ROUND(E142*H142,2)</f>
        <v>0</v>
      </c>
      <c r="J142" s="165"/>
      <c r="K142" s="166">
        <f>ROUND(E142*J142,2)</f>
        <v>0</v>
      </c>
      <c r="L142" s="166">
        <v>21</v>
      </c>
      <c r="M142" s="166">
        <f>G142*(1+L142/100)</f>
        <v>0</v>
      </c>
      <c r="N142" s="166">
        <v>0</v>
      </c>
      <c r="O142" s="166">
        <f>ROUND(E142*N142,2)</f>
        <v>0</v>
      </c>
      <c r="P142" s="166">
        <v>0</v>
      </c>
      <c r="Q142" s="166">
        <f>ROUND(E142*P142,2)</f>
        <v>0</v>
      </c>
      <c r="R142" s="166"/>
      <c r="S142" s="166" t="s">
        <v>213</v>
      </c>
      <c r="T142" s="167" t="s">
        <v>213</v>
      </c>
      <c r="U142" s="168">
        <v>1.265</v>
      </c>
      <c r="V142" s="168">
        <f>ROUND(E142*U142,2)</f>
        <v>1.75</v>
      </c>
      <c r="W142" s="168"/>
      <c r="X142" s="169"/>
      <c r="Y142" s="169"/>
      <c r="Z142" s="169"/>
      <c r="AA142" s="169"/>
      <c r="AB142" s="169"/>
      <c r="AC142" s="169"/>
      <c r="AD142" s="169"/>
      <c r="AE142" s="169"/>
      <c r="AF142" s="169"/>
      <c r="AG142" s="169" t="s">
        <v>359</v>
      </c>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row>
    <row r="143" spans="1:33" ht="12.75">
      <c r="A143" s="152" t="s">
        <v>208</v>
      </c>
      <c r="B143" s="153" t="s">
        <v>144</v>
      </c>
      <c r="C143" s="154" t="s">
        <v>145</v>
      </c>
      <c r="D143" s="155"/>
      <c r="E143" s="156"/>
      <c r="F143" s="157"/>
      <c r="G143" s="157">
        <f>SUMIF(AG144:AG158,"&lt;&gt;NOR",G144:G158)</f>
        <v>0</v>
      </c>
      <c r="H143" s="157"/>
      <c r="I143" s="157">
        <f>SUM(I144:I158)</f>
        <v>0</v>
      </c>
      <c r="J143" s="157"/>
      <c r="K143" s="157">
        <f>SUM(K144:K158)</f>
        <v>0</v>
      </c>
      <c r="L143" s="157"/>
      <c r="M143" s="157">
        <f>SUM(M144:M158)</f>
        <v>0</v>
      </c>
      <c r="N143" s="157"/>
      <c r="O143" s="157">
        <f>SUM(O144:O158)</f>
        <v>0.05</v>
      </c>
      <c r="P143" s="157"/>
      <c r="Q143" s="157">
        <f>SUM(Q144:Q158)</f>
        <v>0.08</v>
      </c>
      <c r="R143" s="157"/>
      <c r="S143" s="157"/>
      <c r="T143" s="158"/>
      <c r="U143" s="159"/>
      <c r="V143" s="159">
        <f>SUM(V144:V158)</f>
        <v>20.509999999999998</v>
      </c>
      <c r="W143" s="159"/>
      <c r="AG143" s="1" t="s">
        <v>209</v>
      </c>
    </row>
    <row r="144" spans="1:60" ht="12.75" outlineLevel="1">
      <c r="A144" s="160">
        <v>61</v>
      </c>
      <c r="B144" s="161" t="s">
        <v>420</v>
      </c>
      <c r="C144" s="162" t="s">
        <v>421</v>
      </c>
      <c r="D144" s="163" t="s">
        <v>251</v>
      </c>
      <c r="E144" s="164">
        <v>14.7</v>
      </c>
      <c r="F144" s="165"/>
      <c r="G144" s="166">
        <f>ROUND(E144*F144,2)</f>
        <v>0</v>
      </c>
      <c r="H144" s="165"/>
      <c r="I144" s="166">
        <f>ROUND(E144*H144,2)</f>
        <v>0</v>
      </c>
      <c r="J144" s="165"/>
      <c r="K144" s="166">
        <f>ROUND(E144*J144,2)</f>
        <v>0</v>
      </c>
      <c r="L144" s="166">
        <v>21</v>
      </c>
      <c r="M144" s="166">
        <f>G144*(1+L144/100)</f>
        <v>0</v>
      </c>
      <c r="N144" s="166">
        <v>0</v>
      </c>
      <c r="O144" s="166">
        <f>ROUND(E144*N144,2)</f>
        <v>0</v>
      </c>
      <c r="P144" s="166">
        <v>0</v>
      </c>
      <c r="Q144" s="166">
        <f>ROUND(E144*P144,2)</f>
        <v>0</v>
      </c>
      <c r="R144" s="166"/>
      <c r="S144" s="166" t="s">
        <v>213</v>
      </c>
      <c r="T144" s="167" t="s">
        <v>213</v>
      </c>
      <c r="U144" s="168">
        <v>0.14700000000000002</v>
      </c>
      <c r="V144" s="168">
        <f>ROUND(E144*U144,2)</f>
        <v>2.16</v>
      </c>
      <c r="W144" s="168"/>
      <c r="X144" s="169"/>
      <c r="Y144" s="169"/>
      <c r="Z144" s="169"/>
      <c r="AA144" s="169"/>
      <c r="AB144" s="169"/>
      <c r="AC144" s="169"/>
      <c r="AD144" s="169"/>
      <c r="AE144" s="169"/>
      <c r="AF144" s="169"/>
      <c r="AG144" s="169" t="s">
        <v>230</v>
      </c>
      <c r="AH144" s="169"/>
      <c r="AI144" s="169"/>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row>
    <row r="145" spans="1:60" ht="22.5" outlineLevel="1">
      <c r="A145" s="170">
        <v>62</v>
      </c>
      <c r="B145" s="171" t="s">
        <v>422</v>
      </c>
      <c r="C145" s="172" t="s">
        <v>423</v>
      </c>
      <c r="D145" s="173" t="s">
        <v>341</v>
      </c>
      <c r="E145" s="174">
        <v>23.8</v>
      </c>
      <c r="F145" s="175"/>
      <c r="G145" s="176">
        <f>ROUND(E145*F145,2)</f>
        <v>0</v>
      </c>
      <c r="H145" s="175"/>
      <c r="I145" s="176">
        <f>ROUND(E145*H145,2)</f>
        <v>0</v>
      </c>
      <c r="J145" s="175"/>
      <c r="K145" s="176">
        <f>ROUND(E145*J145,2)</f>
        <v>0</v>
      </c>
      <c r="L145" s="176">
        <v>21</v>
      </c>
      <c r="M145" s="176">
        <f>G145*(1+L145/100)</f>
        <v>0</v>
      </c>
      <c r="N145" s="176">
        <v>8E-05</v>
      </c>
      <c r="O145" s="176">
        <f>ROUND(E145*N145,2)</f>
        <v>0</v>
      </c>
      <c r="P145" s="176">
        <v>0</v>
      </c>
      <c r="Q145" s="176">
        <f>ROUND(E145*P145,2)</f>
        <v>0</v>
      </c>
      <c r="R145" s="176"/>
      <c r="S145" s="176" t="s">
        <v>213</v>
      </c>
      <c r="T145" s="177" t="s">
        <v>213</v>
      </c>
      <c r="U145" s="168">
        <v>0.13720000000000002</v>
      </c>
      <c r="V145" s="168">
        <f>ROUND(E145*U145,2)</f>
        <v>3.27</v>
      </c>
      <c r="W145" s="168"/>
      <c r="X145" s="169"/>
      <c r="Y145" s="169"/>
      <c r="Z145" s="169"/>
      <c r="AA145" s="169"/>
      <c r="AB145" s="169"/>
      <c r="AC145" s="169"/>
      <c r="AD145" s="169"/>
      <c r="AE145" s="169"/>
      <c r="AF145" s="169"/>
      <c r="AG145" s="169" t="s">
        <v>230</v>
      </c>
      <c r="AH145" s="169"/>
      <c r="AI145" s="169"/>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row>
    <row r="146" spans="1:60" ht="12.75" outlineLevel="1">
      <c r="A146" s="186"/>
      <c r="B146" s="187"/>
      <c r="C146" s="188" t="s">
        <v>424</v>
      </c>
      <c r="D146" s="189"/>
      <c r="E146" s="190">
        <v>6.6</v>
      </c>
      <c r="F146" s="168"/>
      <c r="G146" s="168"/>
      <c r="H146" s="168"/>
      <c r="I146" s="168"/>
      <c r="J146" s="168"/>
      <c r="K146" s="168"/>
      <c r="L146" s="168"/>
      <c r="M146" s="168"/>
      <c r="N146" s="168"/>
      <c r="O146" s="168"/>
      <c r="P146" s="168"/>
      <c r="Q146" s="168"/>
      <c r="R146" s="168"/>
      <c r="S146" s="168"/>
      <c r="T146" s="168"/>
      <c r="U146" s="168"/>
      <c r="V146" s="168"/>
      <c r="W146" s="168"/>
      <c r="X146" s="169"/>
      <c r="Y146" s="169"/>
      <c r="Z146" s="169"/>
      <c r="AA146" s="169"/>
      <c r="AB146" s="169"/>
      <c r="AC146" s="169"/>
      <c r="AD146" s="169"/>
      <c r="AE146" s="169"/>
      <c r="AF146" s="169"/>
      <c r="AG146" s="169" t="s">
        <v>232</v>
      </c>
      <c r="AH146" s="169">
        <v>0</v>
      </c>
      <c r="AI146" s="169"/>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row>
    <row r="147" spans="1:60" ht="12.75" outlineLevel="1">
      <c r="A147" s="186"/>
      <c r="B147" s="187"/>
      <c r="C147" s="188" t="s">
        <v>425</v>
      </c>
      <c r="D147" s="189"/>
      <c r="E147" s="190">
        <v>17.2</v>
      </c>
      <c r="F147" s="168"/>
      <c r="G147" s="168"/>
      <c r="H147" s="168"/>
      <c r="I147" s="168"/>
      <c r="J147" s="168"/>
      <c r="K147" s="168"/>
      <c r="L147" s="168"/>
      <c r="M147" s="168"/>
      <c r="N147" s="168"/>
      <c r="O147" s="168"/>
      <c r="P147" s="168"/>
      <c r="Q147" s="168"/>
      <c r="R147" s="168"/>
      <c r="S147" s="168"/>
      <c r="T147" s="168"/>
      <c r="U147" s="168"/>
      <c r="V147" s="168"/>
      <c r="W147" s="168"/>
      <c r="X147" s="169"/>
      <c r="Y147" s="169"/>
      <c r="Z147" s="169"/>
      <c r="AA147" s="169"/>
      <c r="AB147" s="169"/>
      <c r="AC147" s="169"/>
      <c r="AD147" s="169"/>
      <c r="AE147" s="169"/>
      <c r="AF147" s="169"/>
      <c r="AG147" s="169" t="s">
        <v>232</v>
      </c>
      <c r="AH147" s="169">
        <v>0</v>
      </c>
      <c r="AI147" s="169"/>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row>
    <row r="148" spans="1:60" ht="22.5" outlineLevel="1">
      <c r="A148" s="170">
        <v>63</v>
      </c>
      <c r="B148" s="171" t="s">
        <v>426</v>
      </c>
      <c r="C148" s="172" t="s">
        <v>427</v>
      </c>
      <c r="D148" s="173" t="s">
        <v>251</v>
      </c>
      <c r="E148" s="174">
        <v>82.6</v>
      </c>
      <c r="F148" s="175"/>
      <c r="G148" s="176">
        <f>ROUND(E148*F148,2)</f>
        <v>0</v>
      </c>
      <c r="H148" s="175"/>
      <c r="I148" s="176">
        <f>ROUND(E148*H148,2)</f>
        <v>0</v>
      </c>
      <c r="J148" s="175"/>
      <c r="K148" s="176">
        <f>ROUND(E148*J148,2)</f>
        <v>0</v>
      </c>
      <c r="L148" s="176">
        <v>21</v>
      </c>
      <c r="M148" s="176">
        <f>G148*(1+L148/100)</f>
        <v>0</v>
      </c>
      <c r="N148" s="176">
        <v>0</v>
      </c>
      <c r="O148" s="176">
        <f>ROUND(E148*N148,2)</f>
        <v>0</v>
      </c>
      <c r="P148" s="176">
        <v>0.001</v>
      </c>
      <c r="Q148" s="176">
        <f>ROUND(E148*P148,2)</f>
        <v>0.08</v>
      </c>
      <c r="R148" s="176"/>
      <c r="S148" s="176" t="s">
        <v>213</v>
      </c>
      <c r="T148" s="177" t="s">
        <v>213</v>
      </c>
      <c r="U148" s="168">
        <v>0.105</v>
      </c>
      <c r="V148" s="168">
        <f>ROUND(E148*U148,2)</f>
        <v>8.67</v>
      </c>
      <c r="W148" s="168"/>
      <c r="X148" s="169"/>
      <c r="Y148" s="169"/>
      <c r="Z148" s="169"/>
      <c r="AA148" s="169"/>
      <c r="AB148" s="169"/>
      <c r="AC148" s="169"/>
      <c r="AD148" s="169"/>
      <c r="AE148" s="169"/>
      <c r="AF148" s="169"/>
      <c r="AG148" s="169" t="s">
        <v>230</v>
      </c>
      <c r="AH148" s="169"/>
      <c r="AI148" s="169"/>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row>
    <row r="149" spans="1:60" ht="12.75" outlineLevel="1">
      <c r="A149" s="186"/>
      <c r="B149" s="187"/>
      <c r="C149" s="188" t="s">
        <v>428</v>
      </c>
      <c r="D149" s="189"/>
      <c r="E149" s="190"/>
      <c r="F149" s="168"/>
      <c r="G149" s="168"/>
      <c r="H149" s="168"/>
      <c r="I149" s="168"/>
      <c r="J149" s="168"/>
      <c r="K149" s="168"/>
      <c r="L149" s="168"/>
      <c r="M149" s="168"/>
      <c r="N149" s="168"/>
      <c r="O149" s="168"/>
      <c r="P149" s="168"/>
      <c r="Q149" s="168"/>
      <c r="R149" s="168"/>
      <c r="S149" s="168"/>
      <c r="T149" s="168"/>
      <c r="U149" s="168"/>
      <c r="V149" s="168"/>
      <c r="W149" s="168"/>
      <c r="X149" s="169"/>
      <c r="Y149" s="169"/>
      <c r="Z149" s="169"/>
      <c r="AA149" s="169"/>
      <c r="AB149" s="169"/>
      <c r="AC149" s="169"/>
      <c r="AD149" s="169"/>
      <c r="AE149" s="169"/>
      <c r="AF149" s="169"/>
      <c r="AG149" s="169" t="s">
        <v>232</v>
      </c>
      <c r="AH149" s="169">
        <v>0</v>
      </c>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row>
    <row r="150" spans="1:60" ht="12.75" outlineLevel="1">
      <c r="A150" s="186"/>
      <c r="B150" s="187"/>
      <c r="C150" s="188" t="s">
        <v>429</v>
      </c>
      <c r="D150" s="189"/>
      <c r="E150" s="190">
        <v>3.3</v>
      </c>
      <c r="F150" s="168"/>
      <c r="G150" s="168"/>
      <c r="H150" s="168"/>
      <c r="I150" s="168"/>
      <c r="J150" s="168"/>
      <c r="K150" s="168"/>
      <c r="L150" s="168"/>
      <c r="M150" s="168"/>
      <c r="N150" s="168"/>
      <c r="O150" s="168"/>
      <c r="P150" s="168"/>
      <c r="Q150" s="168"/>
      <c r="R150" s="168"/>
      <c r="S150" s="168"/>
      <c r="T150" s="168"/>
      <c r="U150" s="168"/>
      <c r="V150" s="168"/>
      <c r="W150" s="168"/>
      <c r="X150" s="169"/>
      <c r="Y150" s="169"/>
      <c r="Z150" s="169"/>
      <c r="AA150" s="169"/>
      <c r="AB150" s="169"/>
      <c r="AC150" s="169"/>
      <c r="AD150" s="169"/>
      <c r="AE150" s="169"/>
      <c r="AF150" s="169"/>
      <c r="AG150" s="169" t="s">
        <v>232</v>
      </c>
      <c r="AH150" s="169">
        <v>0</v>
      </c>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row>
    <row r="151" spans="1:60" ht="12.75" outlineLevel="1">
      <c r="A151" s="186"/>
      <c r="B151" s="187"/>
      <c r="C151" s="188" t="s">
        <v>430</v>
      </c>
      <c r="D151" s="189"/>
      <c r="E151" s="190">
        <v>68</v>
      </c>
      <c r="F151" s="168"/>
      <c r="G151" s="168"/>
      <c r="H151" s="168"/>
      <c r="I151" s="168"/>
      <c r="J151" s="168"/>
      <c r="K151" s="168"/>
      <c r="L151" s="168"/>
      <c r="M151" s="168"/>
      <c r="N151" s="168"/>
      <c r="O151" s="168"/>
      <c r="P151" s="168"/>
      <c r="Q151" s="168"/>
      <c r="R151" s="168"/>
      <c r="S151" s="168"/>
      <c r="T151" s="168"/>
      <c r="U151" s="168"/>
      <c r="V151" s="168"/>
      <c r="W151" s="168"/>
      <c r="X151" s="169"/>
      <c r="Y151" s="169"/>
      <c r="Z151" s="169"/>
      <c r="AA151" s="169"/>
      <c r="AB151" s="169"/>
      <c r="AC151" s="169"/>
      <c r="AD151" s="169"/>
      <c r="AE151" s="169"/>
      <c r="AF151" s="169"/>
      <c r="AG151" s="169" t="s">
        <v>232</v>
      </c>
      <c r="AH151" s="169">
        <v>0</v>
      </c>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169"/>
      <c r="BH151" s="169"/>
    </row>
    <row r="152" spans="1:60" ht="12.75" outlineLevel="1">
      <c r="A152" s="186"/>
      <c r="B152" s="187"/>
      <c r="C152" s="188" t="s">
        <v>431</v>
      </c>
      <c r="D152" s="189"/>
      <c r="E152" s="190">
        <v>11.3</v>
      </c>
      <c r="F152" s="168"/>
      <c r="G152" s="168"/>
      <c r="H152" s="168"/>
      <c r="I152" s="168"/>
      <c r="J152" s="168"/>
      <c r="K152" s="168"/>
      <c r="L152" s="168"/>
      <c r="M152" s="168"/>
      <c r="N152" s="168"/>
      <c r="O152" s="168"/>
      <c r="P152" s="168"/>
      <c r="Q152" s="168"/>
      <c r="R152" s="168"/>
      <c r="S152" s="168"/>
      <c r="T152" s="168"/>
      <c r="U152" s="168"/>
      <c r="V152" s="168"/>
      <c r="W152" s="168"/>
      <c r="X152" s="169"/>
      <c r="Y152" s="169"/>
      <c r="Z152" s="169"/>
      <c r="AA152" s="169"/>
      <c r="AB152" s="169"/>
      <c r="AC152" s="169"/>
      <c r="AD152" s="169"/>
      <c r="AE152" s="169"/>
      <c r="AF152" s="169"/>
      <c r="AG152" s="169" t="s">
        <v>232</v>
      </c>
      <c r="AH152" s="169">
        <v>0</v>
      </c>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69"/>
      <c r="BE152" s="169"/>
      <c r="BF152" s="169"/>
      <c r="BG152" s="169"/>
      <c r="BH152" s="169"/>
    </row>
    <row r="153" spans="1:60" ht="33.75" outlineLevel="1">
      <c r="A153" s="170">
        <v>64</v>
      </c>
      <c r="B153" s="171" t="s">
        <v>432</v>
      </c>
      <c r="C153" s="172" t="s">
        <v>433</v>
      </c>
      <c r="D153" s="173" t="s">
        <v>251</v>
      </c>
      <c r="E153" s="174">
        <v>14.7</v>
      </c>
      <c r="F153" s="175"/>
      <c r="G153" s="176">
        <f>ROUND(E153*F153,2)</f>
        <v>0</v>
      </c>
      <c r="H153" s="175"/>
      <c r="I153" s="176">
        <f>ROUND(E153*H153,2)</f>
        <v>0</v>
      </c>
      <c r="J153" s="175"/>
      <c r="K153" s="176">
        <f>ROUND(E153*J153,2)</f>
        <v>0</v>
      </c>
      <c r="L153" s="176">
        <v>21</v>
      </c>
      <c r="M153" s="176">
        <f>G153*(1+L153/100)</f>
        <v>0</v>
      </c>
      <c r="N153" s="176">
        <v>0.0034700000000000004</v>
      </c>
      <c r="O153" s="176">
        <f>ROUND(E153*N153,2)</f>
        <v>0.05</v>
      </c>
      <c r="P153" s="176">
        <v>0</v>
      </c>
      <c r="Q153" s="176">
        <f>ROUND(E153*P153,2)</f>
        <v>0</v>
      </c>
      <c r="R153" s="176"/>
      <c r="S153" s="176" t="s">
        <v>213</v>
      </c>
      <c r="T153" s="177" t="s">
        <v>213</v>
      </c>
      <c r="U153" s="168">
        <v>0.38</v>
      </c>
      <c r="V153" s="168">
        <f>ROUND(E153*U153,2)</f>
        <v>5.59</v>
      </c>
      <c r="W153" s="168"/>
      <c r="X153" s="169"/>
      <c r="Y153" s="169"/>
      <c r="Z153" s="169"/>
      <c r="AA153" s="169"/>
      <c r="AB153" s="169"/>
      <c r="AC153" s="169"/>
      <c r="AD153" s="169"/>
      <c r="AE153" s="169"/>
      <c r="AF153" s="169"/>
      <c r="AG153" s="169" t="s">
        <v>230</v>
      </c>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69"/>
      <c r="BE153" s="169"/>
      <c r="BF153" s="169"/>
      <c r="BG153" s="169"/>
      <c r="BH153" s="169"/>
    </row>
    <row r="154" spans="1:60" ht="12.75" outlineLevel="1">
      <c r="A154" s="186"/>
      <c r="B154" s="187"/>
      <c r="C154" s="188" t="s">
        <v>429</v>
      </c>
      <c r="D154" s="189"/>
      <c r="E154" s="190">
        <v>3.3</v>
      </c>
      <c r="F154" s="168"/>
      <c r="G154" s="168"/>
      <c r="H154" s="168"/>
      <c r="I154" s="168"/>
      <c r="J154" s="168"/>
      <c r="K154" s="168"/>
      <c r="L154" s="168"/>
      <c r="M154" s="168"/>
      <c r="N154" s="168"/>
      <c r="O154" s="168"/>
      <c r="P154" s="168"/>
      <c r="Q154" s="168"/>
      <c r="R154" s="168"/>
      <c r="S154" s="168"/>
      <c r="T154" s="168"/>
      <c r="U154" s="168"/>
      <c r="V154" s="168"/>
      <c r="W154" s="168"/>
      <c r="X154" s="169"/>
      <c r="Y154" s="169"/>
      <c r="Z154" s="169"/>
      <c r="AA154" s="169"/>
      <c r="AB154" s="169"/>
      <c r="AC154" s="169"/>
      <c r="AD154" s="169"/>
      <c r="AE154" s="169"/>
      <c r="AF154" s="169"/>
      <c r="AG154" s="169" t="s">
        <v>232</v>
      </c>
      <c r="AH154" s="169">
        <v>0</v>
      </c>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69"/>
      <c r="BE154" s="169"/>
      <c r="BF154" s="169"/>
      <c r="BG154" s="169"/>
      <c r="BH154" s="169"/>
    </row>
    <row r="155" spans="1:60" ht="12.75" outlineLevel="1">
      <c r="A155" s="186"/>
      <c r="B155" s="187"/>
      <c r="C155" s="188" t="s">
        <v>434</v>
      </c>
      <c r="D155" s="189"/>
      <c r="E155" s="190">
        <v>11.4</v>
      </c>
      <c r="F155" s="168"/>
      <c r="G155" s="168"/>
      <c r="H155" s="168"/>
      <c r="I155" s="168"/>
      <c r="J155" s="168"/>
      <c r="K155" s="168"/>
      <c r="L155" s="168"/>
      <c r="M155" s="168"/>
      <c r="N155" s="168"/>
      <c r="O155" s="168"/>
      <c r="P155" s="168"/>
      <c r="Q155" s="168"/>
      <c r="R155" s="168"/>
      <c r="S155" s="168"/>
      <c r="T155" s="168"/>
      <c r="U155" s="168"/>
      <c r="V155" s="168"/>
      <c r="W155" s="168"/>
      <c r="X155" s="169"/>
      <c r="Y155" s="169"/>
      <c r="Z155" s="169"/>
      <c r="AA155" s="169"/>
      <c r="AB155" s="169"/>
      <c r="AC155" s="169"/>
      <c r="AD155" s="169"/>
      <c r="AE155" s="169"/>
      <c r="AF155" s="169"/>
      <c r="AG155" s="169" t="s">
        <v>232</v>
      </c>
      <c r="AH155" s="169">
        <v>0</v>
      </c>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69"/>
      <c r="BE155" s="169"/>
      <c r="BF155" s="169"/>
      <c r="BG155" s="169"/>
      <c r="BH155" s="169"/>
    </row>
    <row r="156" spans="1:60" ht="12.75" outlineLevel="1">
      <c r="A156" s="170">
        <v>65</v>
      </c>
      <c r="B156" s="171" t="s">
        <v>435</v>
      </c>
      <c r="C156" s="172" t="s">
        <v>436</v>
      </c>
      <c r="D156" s="173" t="s">
        <v>341</v>
      </c>
      <c r="E156" s="174">
        <v>5</v>
      </c>
      <c r="F156" s="175"/>
      <c r="G156" s="176">
        <f>ROUND(E156*F156,2)</f>
        <v>0</v>
      </c>
      <c r="H156" s="175"/>
      <c r="I156" s="176">
        <f>ROUND(E156*H156,2)</f>
        <v>0</v>
      </c>
      <c r="J156" s="175"/>
      <c r="K156" s="176">
        <f>ROUND(E156*J156,2)</f>
        <v>0</v>
      </c>
      <c r="L156" s="176">
        <v>21</v>
      </c>
      <c r="M156" s="176">
        <f>G156*(1+L156/100)</f>
        <v>0</v>
      </c>
      <c r="N156" s="176">
        <v>0.00037</v>
      </c>
      <c r="O156" s="176">
        <f>ROUND(E156*N156,2)</f>
        <v>0</v>
      </c>
      <c r="P156" s="176">
        <v>0</v>
      </c>
      <c r="Q156" s="176">
        <f>ROUND(E156*P156,2)</f>
        <v>0</v>
      </c>
      <c r="R156" s="176"/>
      <c r="S156" s="176" t="s">
        <v>213</v>
      </c>
      <c r="T156" s="177" t="s">
        <v>213</v>
      </c>
      <c r="U156" s="168">
        <v>0.152</v>
      </c>
      <c r="V156" s="168">
        <f>ROUND(E156*U156,2)</f>
        <v>0.76</v>
      </c>
      <c r="W156" s="168"/>
      <c r="X156" s="169"/>
      <c r="Y156" s="169"/>
      <c r="Z156" s="169"/>
      <c r="AA156" s="169"/>
      <c r="AB156" s="169"/>
      <c r="AC156" s="169"/>
      <c r="AD156" s="169"/>
      <c r="AE156" s="169"/>
      <c r="AF156" s="169"/>
      <c r="AG156" s="169" t="s">
        <v>230</v>
      </c>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69"/>
      <c r="BE156" s="169"/>
      <c r="BF156" s="169"/>
      <c r="BG156" s="169"/>
      <c r="BH156" s="169"/>
    </row>
    <row r="157" spans="1:60" ht="12.75" outlineLevel="1">
      <c r="A157" s="186"/>
      <c r="B157" s="187"/>
      <c r="C157" s="188" t="s">
        <v>437</v>
      </c>
      <c r="D157" s="189"/>
      <c r="E157" s="190">
        <v>5</v>
      </c>
      <c r="F157" s="168"/>
      <c r="G157" s="168"/>
      <c r="H157" s="168"/>
      <c r="I157" s="168"/>
      <c r="J157" s="168"/>
      <c r="K157" s="168"/>
      <c r="L157" s="168"/>
      <c r="M157" s="168"/>
      <c r="N157" s="168"/>
      <c r="O157" s="168"/>
      <c r="P157" s="168"/>
      <c r="Q157" s="168"/>
      <c r="R157" s="168"/>
      <c r="S157" s="168"/>
      <c r="T157" s="168"/>
      <c r="U157" s="168"/>
      <c r="V157" s="168"/>
      <c r="W157" s="168"/>
      <c r="X157" s="169"/>
      <c r="Y157" s="169"/>
      <c r="Z157" s="169"/>
      <c r="AA157" s="169"/>
      <c r="AB157" s="169"/>
      <c r="AC157" s="169"/>
      <c r="AD157" s="169"/>
      <c r="AE157" s="169"/>
      <c r="AF157" s="169"/>
      <c r="AG157" s="169" t="s">
        <v>232</v>
      </c>
      <c r="AH157" s="169">
        <v>0</v>
      </c>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69"/>
      <c r="BE157" s="169"/>
      <c r="BF157" s="169"/>
      <c r="BG157" s="169"/>
      <c r="BH157" s="169"/>
    </row>
    <row r="158" spans="1:60" ht="12.75" outlineLevel="1">
      <c r="A158" s="160">
        <v>66</v>
      </c>
      <c r="B158" s="161" t="s">
        <v>438</v>
      </c>
      <c r="C158" s="162" t="s">
        <v>439</v>
      </c>
      <c r="D158" s="163" t="s">
        <v>282</v>
      </c>
      <c r="E158" s="164">
        <v>0.05476</v>
      </c>
      <c r="F158" s="165"/>
      <c r="G158" s="166">
        <f>ROUND(E158*F158,2)</f>
        <v>0</v>
      </c>
      <c r="H158" s="165"/>
      <c r="I158" s="166">
        <f>ROUND(E158*H158,2)</f>
        <v>0</v>
      </c>
      <c r="J158" s="165"/>
      <c r="K158" s="166">
        <f>ROUND(E158*J158,2)</f>
        <v>0</v>
      </c>
      <c r="L158" s="166">
        <v>21</v>
      </c>
      <c r="M158" s="166">
        <f>G158*(1+L158/100)</f>
        <v>0</v>
      </c>
      <c r="N158" s="166">
        <v>0</v>
      </c>
      <c r="O158" s="166">
        <f>ROUND(E158*N158,2)</f>
        <v>0</v>
      </c>
      <c r="P158" s="166">
        <v>0</v>
      </c>
      <c r="Q158" s="166">
        <f>ROUND(E158*P158,2)</f>
        <v>0</v>
      </c>
      <c r="R158" s="166"/>
      <c r="S158" s="166" t="s">
        <v>213</v>
      </c>
      <c r="T158" s="167" t="s">
        <v>213</v>
      </c>
      <c r="U158" s="168">
        <v>1.091</v>
      </c>
      <c r="V158" s="168">
        <f>ROUND(E158*U158,2)</f>
        <v>0.06</v>
      </c>
      <c r="W158" s="168"/>
      <c r="X158" s="169"/>
      <c r="Y158" s="169"/>
      <c r="Z158" s="169"/>
      <c r="AA158" s="169"/>
      <c r="AB158" s="169"/>
      <c r="AC158" s="169"/>
      <c r="AD158" s="169"/>
      <c r="AE158" s="169"/>
      <c r="AF158" s="169"/>
      <c r="AG158" s="169" t="s">
        <v>359</v>
      </c>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69"/>
      <c r="BE158" s="169"/>
      <c r="BF158" s="169"/>
      <c r="BG158" s="169"/>
      <c r="BH158" s="169"/>
    </row>
    <row r="159" spans="1:33" ht="12.75">
      <c r="A159" s="152" t="s">
        <v>208</v>
      </c>
      <c r="B159" s="153" t="s">
        <v>146</v>
      </c>
      <c r="C159" s="154" t="s">
        <v>147</v>
      </c>
      <c r="D159" s="155"/>
      <c r="E159" s="156"/>
      <c r="F159" s="157"/>
      <c r="G159" s="157">
        <f>SUMIF(AG160:AG166,"&lt;&gt;NOR",G160:G166)</f>
        <v>0</v>
      </c>
      <c r="H159" s="157"/>
      <c r="I159" s="157">
        <f>SUM(I160:I166)</f>
        <v>0</v>
      </c>
      <c r="J159" s="157"/>
      <c r="K159" s="157">
        <f>SUM(K160:K166)</f>
        <v>0</v>
      </c>
      <c r="L159" s="157"/>
      <c r="M159" s="157">
        <f>SUM(M160:M166)</f>
        <v>0</v>
      </c>
      <c r="N159" s="157"/>
      <c r="O159" s="157">
        <f>SUM(O160:O166)</f>
        <v>1.06</v>
      </c>
      <c r="P159" s="157"/>
      <c r="Q159" s="157">
        <f>SUM(Q160:Q166)</f>
        <v>0</v>
      </c>
      <c r="R159" s="157"/>
      <c r="S159" s="157"/>
      <c r="T159" s="158"/>
      <c r="U159" s="159"/>
      <c r="V159" s="159">
        <f>SUM(V160:V166)</f>
        <v>32.01</v>
      </c>
      <c r="W159" s="159"/>
      <c r="AG159" s="1" t="s">
        <v>209</v>
      </c>
    </row>
    <row r="160" spans="1:60" ht="22.5" outlineLevel="1">
      <c r="A160" s="170">
        <v>67</v>
      </c>
      <c r="B160" s="171" t="s">
        <v>440</v>
      </c>
      <c r="C160" s="172" t="s">
        <v>441</v>
      </c>
      <c r="D160" s="173" t="s">
        <v>251</v>
      </c>
      <c r="E160" s="174">
        <v>27.7</v>
      </c>
      <c r="F160" s="175"/>
      <c r="G160" s="176">
        <f>ROUND(E160*F160,2)</f>
        <v>0</v>
      </c>
      <c r="H160" s="175"/>
      <c r="I160" s="176">
        <f>ROUND(E160*H160,2)</f>
        <v>0</v>
      </c>
      <c r="J160" s="175"/>
      <c r="K160" s="176">
        <f>ROUND(E160*J160,2)</f>
        <v>0</v>
      </c>
      <c r="L160" s="176">
        <v>21</v>
      </c>
      <c r="M160" s="176">
        <f>G160*(1+L160/100)</f>
        <v>0</v>
      </c>
      <c r="N160" s="176">
        <v>0.00355</v>
      </c>
      <c r="O160" s="176">
        <f>ROUND(E160*N160,2)</f>
        <v>0.1</v>
      </c>
      <c r="P160" s="176">
        <v>0</v>
      </c>
      <c r="Q160" s="176">
        <f>ROUND(E160*P160,2)</f>
        <v>0</v>
      </c>
      <c r="R160" s="176"/>
      <c r="S160" s="176" t="s">
        <v>213</v>
      </c>
      <c r="T160" s="177" t="s">
        <v>213</v>
      </c>
      <c r="U160" s="168">
        <v>1.0165</v>
      </c>
      <c r="V160" s="168">
        <f>ROUND(E160*U160,2)</f>
        <v>28.16</v>
      </c>
      <c r="W160" s="168"/>
      <c r="X160" s="169"/>
      <c r="Y160" s="169"/>
      <c r="Z160" s="169"/>
      <c r="AA160" s="169"/>
      <c r="AB160" s="169"/>
      <c r="AC160" s="169"/>
      <c r="AD160" s="169"/>
      <c r="AE160" s="169"/>
      <c r="AF160" s="169"/>
      <c r="AG160" s="169" t="s">
        <v>230</v>
      </c>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row>
    <row r="161" spans="1:60" ht="12.75" outlineLevel="1">
      <c r="A161" s="186"/>
      <c r="B161" s="187"/>
      <c r="C161" s="188" t="s">
        <v>442</v>
      </c>
      <c r="D161" s="189"/>
      <c r="E161" s="190">
        <v>27.7</v>
      </c>
      <c r="F161" s="168"/>
      <c r="G161" s="168"/>
      <c r="H161" s="168"/>
      <c r="I161" s="168"/>
      <c r="J161" s="168"/>
      <c r="K161" s="168"/>
      <c r="L161" s="168"/>
      <c r="M161" s="168"/>
      <c r="N161" s="168"/>
      <c r="O161" s="168"/>
      <c r="P161" s="168"/>
      <c r="Q161" s="168"/>
      <c r="R161" s="168"/>
      <c r="S161" s="168"/>
      <c r="T161" s="168"/>
      <c r="U161" s="168"/>
      <c r="V161" s="168"/>
      <c r="W161" s="168"/>
      <c r="X161" s="169"/>
      <c r="Y161" s="169"/>
      <c r="Z161" s="169"/>
      <c r="AA161" s="169"/>
      <c r="AB161" s="169"/>
      <c r="AC161" s="169"/>
      <c r="AD161" s="169"/>
      <c r="AE161" s="169"/>
      <c r="AF161" s="169"/>
      <c r="AG161" s="169" t="s">
        <v>232</v>
      </c>
      <c r="AH161" s="169">
        <v>0</v>
      </c>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row>
    <row r="162" spans="1:60" ht="22.5" outlineLevel="1">
      <c r="A162" s="160">
        <v>68</v>
      </c>
      <c r="B162" s="161" t="s">
        <v>443</v>
      </c>
      <c r="C162" s="162" t="s">
        <v>444</v>
      </c>
      <c r="D162" s="163" t="s">
        <v>341</v>
      </c>
      <c r="E162" s="164">
        <v>21</v>
      </c>
      <c r="F162" s="165"/>
      <c r="G162" s="166">
        <f>ROUND(E162*F162,2)</f>
        <v>0</v>
      </c>
      <c r="H162" s="165"/>
      <c r="I162" s="166">
        <f>ROUND(E162*H162,2)</f>
        <v>0</v>
      </c>
      <c r="J162" s="165"/>
      <c r="K162" s="166">
        <f>ROUND(E162*J162,2)</f>
        <v>0</v>
      </c>
      <c r="L162" s="166">
        <v>21</v>
      </c>
      <c r="M162" s="166">
        <f>G162*(1+L162/100)</f>
        <v>0</v>
      </c>
      <c r="N162" s="166">
        <v>0</v>
      </c>
      <c r="O162" s="166">
        <f>ROUND(E162*N162,2)</f>
        <v>0</v>
      </c>
      <c r="P162" s="166">
        <v>0</v>
      </c>
      <c r="Q162" s="166">
        <f>ROUND(E162*P162,2)</f>
        <v>0</v>
      </c>
      <c r="R162" s="166"/>
      <c r="S162" s="166" t="s">
        <v>213</v>
      </c>
      <c r="T162" s="167" t="s">
        <v>213</v>
      </c>
      <c r="U162" s="168">
        <v>0.12</v>
      </c>
      <c r="V162" s="168">
        <f>ROUND(E162*U162,2)</f>
        <v>2.52</v>
      </c>
      <c r="W162" s="168"/>
      <c r="X162" s="169"/>
      <c r="Y162" s="169"/>
      <c r="Z162" s="169"/>
      <c r="AA162" s="169"/>
      <c r="AB162" s="169"/>
      <c r="AC162" s="169"/>
      <c r="AD162" s="169"/>
      <c r="AE162" s="169"/>
      <c r="AF162" s="169"/>
      <c r="AG162" s="169" t="s">
        <v>230</v>
      </c>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row>
    <row r="163" spans="1:60" ht="22.5" outlineLevel="1">
      <c r="A163" s="170">
        <v>69</v>
      </c>
      <c r="B163" s="171" t="s">
        <v>445</v>
      </c>
      <c r="C163" s="172" t="s">
        <v>446</v>
      </c>
      <c r="D163" s="173" t="s">
        <v>251</v>
      </c>
      <c r="E163" s="174">
        <v>31.855</v>
      </c>
      <c r="F163" s="175"/>
      <c r="G163" s="176">
        <f>ROUND(E163*F163,2)</f>
        <v>0</v>
      </c>
      <c r="H163" s="175"/>
      <c r="I163" s="176">
        <f>ROUND(E163*H163,2)</f>
        <v>0</v>
      </c>
      <c r="J163" s="175"/>
      <c r="K163" s="176">
        <f>ROUND(E163*J163,2)</f>
        <v>0</v>
      </c>
      <c r="L163" s="176">
        <v>21</v>
      </c>
      <c r="M163" s="176">
        <f>G163*(1+L163/100)</f>
        <v>0</v>
      </c>
      <c r="N163" s="176">
        <v>0.0176</v>
      </c>
      <c r="O163" s="176">
        <f>ROUND(E163*N163,2)</f>
        <v>0.56</v>
      </c>
      <c r="P163" s="176">
        <v>0</v>
      </c>
      <c r="Q163" s="176">
        <f>ROUND(E163*P163,2)</f>
        <v>0</v>
      </c>
      <c r="R163" s="176"/>
      <c r="S163" s="176" t="s">
        <v>303</v>
      </c>
      <c r="T163" s="177" t="s">
        <v>214</v>
      </c>
      <c r="U163" s="168">
        <v>0</v>
      </c>
      <c r="V163" s="168">
        <f>ROUND(E163*U163,2)</f>
        <v>0</v>
      </c>
      <c r="W163" s="168"/>
      <c r="X163" s="169"/>
      <c r="Y163" s="169"/>
      <c r="Z163" s="169"/>
      <c r="AA163" s="169"/>
      <c r="AB163" s="169"/>
      <c r="AC163" s="169"/>
      <c r="AD163" s="169"/>
      <c r="AE163" s="169"/>
      <c r="AF163" s="169"/>
      <c r="AG163" s="169" t="s">
        <v>295</v>
      </c>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row>
    <row r="164" spans="1:60" ht="12.75" outlineLevel="1">
      <c r="A164" s="186"/>
      <c r="B164" s="187"/>
      <c r="C164" s="188" t="s">
        <v>447</v>
      </c>
      <c r="D164" s="189"/>
      <c r="E164" s="190">
        <v>31.855</v>
      </c>
      <c r="F164" s="168"/>
      <c r="G164" s="168"/>
      <c r="H164" s="168"/>
      <c r="I164" s="168"/>
      <c r="J164" s="168"/>
      <c r="K164" s="168"/>
      <c r="L164" s="168"/>
      <c r="M164" s="168"/>
      <c r="N164" s="168"/>
      <c r="O164" s="168"/>
      <c r="P164" s="168"/>
      <c r="Q164" s="168"/>
      <c r="R164" s="168"/>
      <c r="S164" s="168"/>
      <c r="T164" s="168"/>
      <c r="U164" s="168"/>
      <c r="V164" s="168"/>
      <c r="W164" s="168"/>
      <c r="X164" s="169"/>
      <c r="Y164" s="169"/>
      <c r="Z164" s="169"/>
      <c r="AA164" s="169"/>
      <c r="AB164" s="169"/>
      <c r="AC164" s="169"/>
      <c r="AD164" s="169"/>
      <c r="AE164" s="169"/>
      <c r="AF164" s="169"/>
      <c r="AG164" s="169" t="s">
        <v>232</v>
      </c>
      <c r="AH164" s="169">
        <v>0</v>
      </c>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row>
    <row r="165" spans="1:60" ht="12.75" outlineLevel="1">
      <c r="A165" s="160">
        <v>70</v>
      </c>
      <c r="B165" s="161" t="s">
        <v>448</v>
      </c>
      <c r="C165" s="162" t="s">
        <v>449</v>
      </c>
      <c r="D165" s="163" t="s">
        <v>341</v>
      </c>
      <c r="E165" s="164">
        <v>22.5</v>
      </c>
      <c r="F165" s="165"/>
      <c r="G165" s="166">
        <f>ROUND(E165*F165,2)</f>
        <v>0</v>
      </c>
      <c r="H165" s="165"/>
      <c r="I165" s="166">
        <f>ROUND(E165*H165,2)</f>
        <v>0</v>
      </c>
      <c r="J165" s="165"/>
      <c r="K165" s="166">
        <f>ROUND(E165*J165,2)</f>
        <v>0</v>
      </c>
      <c r="L165" s="166">
        <v>21</v>
      </c>
      <c r="M165" s="166">
        <f>G165*(1+L165/100)</f>
        <v>0</v>
      </c>
      <c r="N165" s="166">
        <v>0.0176</v>
      </c>
      <c r="O165" s="166">
        <f>ROUND(E165*N165,2)</f>
        <v>0.4</v>
      </c>
      <c r="P165" s="166">
        <v>0</v>
      </c>
      <c r="Q165" s="166">
        <f>ROUND(E165*P165,2)</f>
        <v>0</v>
      </c>
      <c r="R165" s="166"/>
      <c r="S165" s="166" t="s">
        <v>303</v>
      </c>
      <c r="T165" s="167" t="s">
        <v>214</v>
      </c>
      <c r="U165" s="168">
        <v>0</v>
      </c>
      <c r="V165" s="168">
        <f>ROUND(E165*U165,2)</f>
        <v>0</v>
      </c>
      <c r="W165" s="168"/>
      <c r="X165" s="169"/>
      <c r="Y165" s="169"/>
      <c r="Z165" s="169"/>
      <c r="AA165" s="169"/>
      <c r="AB165" s="169"/>
      <c r="AC165" s="169"/>
      <c r="AD165" s="169"/>
      <c r="AE165" s="169"/>
      <c r="AF165" s="169"/>
      <c r="AG165" s="169" t="s">
        <v>295</v>
      </c>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row>
    <row r="166" spans="1:60" ht="12.75" outlineLevel="1">
      <c r="A166" s="160">
        <v>71</v>
      </c>
      <c r="B166" s="161" t="s">
        <v>450</v>
      </c>
      <c r="C166" s="162" t="s">
        <v>451</v>
      </c>
      <c r="D166" s="163" t="s">
        <v>282</v>
      </c>
      <c r="E166" s="164">
        <v>1.05498</v>
      </c>
      <c r="F166" s="165"/>
      <c r="G166" s="166">
        <f>ROUND(E166*F166,2)</f>
        <v>0</v>
      </c>
      <c r="H166" s="165"/>
      <c r="I166" s="166">
        <f>ROUND(E166*H166,2)</f>
        <v>0</v>
      </c>
      <c r="J166" s="165"/>
      <c r="K166" s="166">
        <f>ROUND(E166*J166,2)</f>
        <v>0</v>
      </c>
      <c r="L166" s="166">
        <v>21</v>
      </c>
      <c r="M166" s="166">
        <f>G166*(1+L166/100)</f>
        <v>0</v>
      </c>
      <c r="N166" s="166">
        <v>0</v>
      </c>
      <c r="O166" s="166">
        <f>ROUND(E166*N166,2)</f>
        <v>0</v>
      </c>
      <c r="P166" s="166">
        <v>0</v>
      </c>
      <c r="Q166" s="166">
        <f>ROUND(E166*P166,2)</f>
        <v>0</v>
      </c>
      <c r="R166" s="166"/>
      <c r="S166" s="166" t="s">
        <v>213</v>
      </c>
      <c r="T166" s="167" t="s">
        <v>213</v>
      </c>
      <c r="U166" s="168">
        <v>1.265</v>
      </c>
      <c r="V166" s="168">
        <f>ROUND(E166*U166,2)</f>
        <v>1.33</v>
      </c>
      <c r="W166" s="168"/>
      <c r="X166" s="169"/>
      <c r="Y166" s="169"/>
      <c r="Z166" s="169"/>
      <c r="AA166" s="169"/>
      <c r="AB166" s="169"/>
      <c r="AC166" s="169"/>
      <c r="AD166" s="169"/>
      <c r="AE166" s="169"/>
      <c r="AF166" s="169"/>
      <c r="AG166" s="169" t="s">
        <v>359</v>
      </c>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row>
    <row r="167" spans="1:33" ht="12.75">
      <c r="A167" s="152" t="s">
        <v>208</v>
      </c>
      <c r="B167" s="153" t="s">
        <v>148</v>
      </c>
      <c r="C167" s="154" t="s">
        <v>149</v>
      </c>
      <c r="D167" s="155"/>
      <c r="E167" s="156"/>
      <c r="F167" s="157"/>
      <c r="G167" s="157">
        <f>SUMIF(AG168:AG173,"&lt;&gt;NOR",G168:G173)</f>
        <v>0</v>
      </c>
      <c r="H167" s="157"/>
      <c r="I167" s="157">
        <f>SUM(I168:I173)</f>
        <v>0</v>
      </c>
      <c r="J167" s="157"/>
      <c r="K167" s="157">
        <f>SUM(K168:K173)</f>
        <v>0</v>
      </c>
      <c r="L167" s="157"/>
      <c r="M167" s="157">
        <f>SUM(M168:M173)</f>
        <v>0</v>
      </c>
      <c r="N167" s="157"/>
      <c r="O167" s="157">
        <f>SUM(O168:O173)</f>
        <v>0</v>
      </c>
      <c r="P167" s="157"/>
      <c r="Q167" s="157">
        <f>SUM(Q168:Q173)</f>
        <v>0</v>
      </c>
      <c r="R167" s="157"/>
      <c r="S167" s="157"/>
      <c r="T167" s="158"/>
      <c r="U167" s="159"/>
      <c r="V167" s="159">
        <f>SUM(V168:V173)</f>
        <v>2.5</v>
      </c>
      <c r="W167" s="159"/>
      <c r="AG167" s="1" t="s">
        <v>209</v>
      </c>
    </row>
    <row r="168" spans="1:60" ht="12.75" outlineLevel="1">
      <c r="A168" s="170">
        <v>72</v>
      </c>
      <c r="B168" s="171" t="s">
        <v>452</v>
      </c>
      <c r="C168" s="172" t="s">
        <v>453</v>
      </c>
      <c r="D168" s="173" t="s">
        <v>251</v>
      </c>
      <c r="E168" s="174">
        <v>5.64</v>
      </c>
      <c r="F168" s="175"/>
      <c r="G168" s="176">
        <f>ROUND(E168*F168,2)</f>
        <v>0</v>
      </c>
      <c r="H168" s="175"/>
      <c r="I168" s="176">
        <f>ROUND(E168*H168,2)</f>
        <v>0</v>
      </c>
      <c r="J168" s="175"/>
      <c r="K168" s="176">
        <f>ROUND(E168*J168,2)</f>
        <v>0</v>
      </c>
      <c r="L168" s="176">
        <v>21</v>
      </c>
      <c r="M168" s="176">
        <f>G168*(1+L168/100)</f>
        <v>0</v>
      </c>
      <c r="N168" s="176">
        <v>1E-05</v>
      </c>
      <c r="O168" s="176">
        <f>ROUND(E168*N168,2)</f>
        <v>0</v>
      </c>
      <c r="P168" s="176">
        <v>0</v>
      </c>
      <c r="Q168" s="176">
        <f>ROUND(E168*P168,2)</f>
        <v>0</v>
      </c>
      <c r="R168" s="176"/>
      <c r="S168" s="176" t="s">
        <v>213</v>
      </c>
      <c r="T168" s="177" t="s">
        <v>213</v>
      </c>
      <c r="U168" s="168">
        <v>0.04100000000000001</v>
      </c>
      <c r="V168" s="168">
        <f>ROUND(E168*U168,2)</f>
        <v>0.23</v>
      </c>
      <c r="W168" s="168"/>
      <c r="X168" s="169"/>
      <c r="Y168" s="169"/>
      <c r="Z168" s="169"/>
      <c r="AA168" s="169"/>
      <c r="AB168" s="169"/>
      <c r="AC168" s="169"/>
      <c r="AD168" s="169"/>
      <c r="AE168" s="169"/>
      <c r="AF168" s="169"/>
      <c r="AG168" s="169" t="s">
        <v>230</v>
      </c>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row>
    <row r="169" spans="1:60" ht="12.75" outlineLevel="1">
      <c r="A169" s="186"/>
      <c r="B169" s="187"/>
      <c r="C169" s="188" t="s">
        <v>454</v>
      </c>
      <c r="D169" s="189"/>
      <c r="E169" s="190">
        <v>1.8</v>
      </c>
      <c r="F169" s="168"/>
      <c r="G169" s="168"/>
      <c r="H169" s="168"/>
      <c r="I169" s="168"/>
      <c r="J169" s="168"/>
      <c r="K169" s="168"/>
      <c r="L169" s="168"/>
      <c r="M169" s="168"/>
      <c r="N169" s="168"/>
      <c r="O169" s="168"/>
      <c r="P169" s="168"/>
      <c r="Q169" s="168"/>
      <c r="R169" s="168"/>
      <c r="S169" s="168"/>
      <c r="T169" s="168"/>
      <c r="U169" s="168"/>
      <c r="V169" s="168"/>
      <c r="W169" s="168"/>
      <c r="X169" s="169"/>
      <c r="Y169" s="169"/>
      <c r="Z169" s="169"/>
      <c r="AA169" s="169"/>
      <c r="AB169" s="169"/>
      <c r="AC169" s="169"/>
      <c r="AD169" s="169"/>
      <c r="AE169" s="169"/>
      <c r="AF169" s="169"/>
      <c r="AG169" s="169" t="s">
        <v>232</v>
      </c>
      <c r="AH169" s="169">
        <v>0</v>
      </c>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69"/>
      <c r="BE169" s="169"/>
      <c r="BF169" s="169"/>
      <c r="BG169" s="169"/>
      <c r="BH169" s="169"/>
    </row>
    <row r="170" spans="1:60" ht="12.75" outlineLevel="1">
      <c r="A170" s="186"/>
      <c r="B170" s="187"/>
      <c r="C170" s="188" t="s">
        <v>455</v>
      </c>
      <c r="D170" s="189"/>
      <c r="E170" s="190">
        <v>3.84</v>
      </c>
      <c r="F170" s="168"/>
      <c r="G170" s="168"/>
      <c r="H170" s="168"/>
      <c r="I170" s="168"/>
      <c r="J170" s="168"/>
      <c r="K170" s="168"/>
      <c r="L170" s="168"/>
      <c r="M170" s="168"/>
      <c r="N170" s="168"/>
      <c r="O170" s="168"/>
      <c r="P170" s="168"/>
      <c r="Q170" s="168"/>
      <c r="R170" s="168"/>
      <c r="S170" s="168"/>
      <c r="T170" s="168"/>
      <c r="U170" s="168"/>
      <c r="V170" s="168"/>
      <c r="W170" s="168"/>
      <c r="X170" s="169"/>
      <c r="Y170" s="169"/>
      <c r="Z170" s="169"/>
      <c r="AA170" s="169"/>
      <c r="AB170" s="169"/>
      <c r="AC170" s="169"/>
      <c r="AD170" s="169"/>
      <c r="AE170" s="169"/>
      <c r="AF170" s="169"/>
      <c r="AG170" s="169" t="s">
        <v>232</v>
      </c>
      <c r="AH170" s="169">
        <v>0</v>
      </c>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69"/>
      <c r="BE170" s="169"/>
      <c r="BF170" s="169"/>
      <c r="BG170" s="169"/>
      <c r="BH170" s="169"/>
    </row>
    <row r="171" spans="1:60" ht="22.5" outlineLevel="1">
      <c r="A171" s="170">
        <v>73</v>
      </c>
      <c r="B171" s="171" t="s">
        <v>456</v>
      </c>
      <c r="C171" s="172" t="s">
        <v>457</v>
      </c>
      <c r="D171" s="173" t="s">
        <v>251</v>
      </c>
      <c r="E171" s="174">
        <v>5.64</v>
      </c>
      <c r="F171" s="175"/>
      <c r="G171" s="176">
        <f>ROUND(E171*F171,2)</f>
        <v>0</v>
      </c>
      <c r="H171" s="175"/>
      <c r="I171" s="176">
        <f>ROUND(E171*H171,2)</f>
        <v>0</v>
      </c>
      <c r="J171" s="175"/>
      <c r="K171" s="176">
        <f>ROUND(E171*J171,2)</f>
        <v>0</v>
      </c>
      <c r="L171" s="176">
        <v>21</v>
      </c>
      <c r="M171" s="176">
        <f>G171*(1+L171/100)</f>
        <v>0</v>
      </c>
      <c r="N171" s="176">
        <v>0.00037</v>
      </c>
      <c r="O171" s="176">
        <f>ROUND(E171*N171,2)</f>
        <v>0</v>
      </c>
      <c r="P171" s="176">
        <v>0</v>
      </c>
      <c r="Q171" s="176">
        <f>ROUND(E171*P171,2)</f>
        <v>0</v>
      </c>
      <c r="R171" s="176"/>
      <c r="S171" s="176" t="s">
        <v>213</v>
      </c>
      <c r="T171" s="177" t="s">
        <v>213</v>
      </c>
      <c r="U171" s="168">
        <v>0.403</v>
      </c>
      <c r="V171" s="168">
        <f>ROUND(E171*U171,2)</f>
        <v>2.27</v>
      </c>
      <c r="W171" s="168"/>
      <c r="X171" s="169"/>
      <c r="Y171" s="169"/>
      <c r="Z171" s="169"/>
      <c r="AA171" s="169"/>
      <c r="AB171" s="169"/>
      <c r="AC171" s="169"/>
      <c r="AD171" s="169"/>
      <c r="AE171" s="169"/>
      <c r="AF171" s="169"/>
      <c r="AG171" s="169" t="s">
        <v>230</v>
      </c>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c r="BE171" s="169"/>
      <c r="BF171" s="169"/>
      <c r="BG171" s="169"/>
      <c r="BH171" s="169"/>
    </row>
    <row r="172" spans="1:60" ht="12.75" outlineLevel="1">
      <c r="A172" s="186"/>
      <c r="B172" s="187"/>
      <c r="C172" s="188" t="s">
        <v>454</v>
      </c>
      <c r="D172" s="189"/>
      <c r="E172" s="190">
        <v>1.8</v>
      </c>
      <c r="F172" s="168"/>
      <c r="G172" s="168"/>
      <c r="H172" s="168"/>
      <c r="I172" s="168"/>
      <c r="J172" s="168"/>
      <c r="K172" s="168"/>
      <c r="L172" s="168"/>
      <c r="M172" s="168"/>
      <c r="N172" s="168"/>
      <c r="O172" s="168"/>
      <c r="P172" s="168"/>
      <c r="Q172" s="168"/>
      <c r="R172" s="168"/>
      <c r="S172" s="168"/>
      <c r="T172" s="168"/>
      <c r="U172" s="168"/>
      <c r="V172" s="168"/>
      <c r="W172" s="168"/>
      <c r="X172" s="169"/>
      <c r="Y172" s="169"/>
      <c r="Z172" s="169"/>
      <c r="AA172" s="169"/>
      <c r="AB172" s="169"/>
      <c r="AC172" s="169"/>
      <c r="AD172" s="169"/>
      <c r="AE172" s="169"/>
      <c r="AF172" s="169"/>
      <c r="AG172" s="169" t="s">
        <v>232</v>
      </c>
      <c r="AH172" s="169">
        <v>0</v>
      </c>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c r="BE172" s="169"/>
      <c r="BF172" s="169"/>
      <c r="BG172" s="169"/>
      <c r="BH172" s="169"/>
    </row>
    <row r="173" spans="1:60" ht="12.75" outlineLevel="1">
      <c r="A173" s="186"/>
      <c r="B173" s="187"/>
      <c r="C173" s="188" t="s">
        <v>455</v>
      </c>
      <c r="D173" s="189"/>
      <c r="E173" s="190">
        <v>3.84</v>
      </c>
      <c r="F173" s="168"/>
      <c r="G173" s="168"/>
      <c r="H173" s="168"/>
      <c r="I173" s="168"/>
      <c r="J173" s="168"/>
      <c r="K173" s="168"/>
      <c r="L173" s="168"/>
      <c r="M173" s="168"/>
      <c r="N173" s="168"/>
      <c r="O173" s="168"/>
      <c r="P173" s="168"/>
      <c r="Q173" s="168"/>
      <c r="R173" s="168"/>
      <c r="S173" s="168"/>
      <c r="T173" s="168"/>
      <c r="U173" s="168"/>
      <c r="V173" s="168"/>
      <c r="W173" s="168"/>
      <c r="X173" s="169"/>
      <c r="Y173" s="169"/>
      <c r="Z173" s="169"/>
      <c r="AA173" s="169"/>
      <c r="AB173" s="169"/>
      <c r="AC173" s="169"/>
      <c r="AD173" s="169"/>
      <c r="AE173" s="169"/>
      <c r="AF173" s="169"/>
      <c r="AG173" s="169" t="s">
        <v>232</v>
      </c>
      <c r="AH173" s="169">
        <v>0</v>
      </c>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c r="BE173" s="169"/>
      <c r="BF173" s="169"/>
      <c r="BG173" s="169"/>
      <c r="BH173" s="169"/>
    </row>
    <row r="174" spans="1:33" ht="12.75">
      <c r="A174" s="152" t="s">
        <v>208</v>
      </c>
      <c r="B174" s="153" t="s">
        <v>150</v>
      </c>
      <c r="C174" s="154" t="s">
        <v>151</v>
      </c>
      <c r="D174" s="155"/>
      <c r="E174" s="156"/>
      <c r="F174" s="157"/>
      <c r="G174" s="157">
        <f>SUMIF(AG175:AG184,"&lt;&gt;NOR",G175:G184)</f>
        <v>0</v>
      </c>
      <c r="H174" s="157"/>
      <c r="I174" s="157">
        <f>SUM(I175:I184)</f>
        <v>0</v>
      </c>
      <c r="J174" s="157"/>
      <c r="K174" s="157">
        <f>SUM(K175:K184)</f>
        <v>0</v>
      </c>
      <c r="L174" s="157"/>
      <c r="M174" s="157">
        <f>SUM(M175:M184)</f>
        <v>0</v>
      </c>
      <c r="N174" s="157"/>
      <c r="O174" s="157">
        <f>SUM(O175:O184)</f>
        <v>0.04</v>
      </c>
      <c r="P174" s="157"/>
      <c r="Q174" s="157">
        <f>SUM(Q175:Q184)</f>
        <v>0</v>
      </c>
      <c r="R174" s="157"/>
      <c r="S174" s="157"/>
      <c r="T174" s="158"/>
      <c r="U174" s="159"/>
      <c r="V174" s="159">
        <f>SUM(V175:V184)</f>
        <v>40.79</v>
      </c>
      <c r="W174" s="159"/>
      <c r="AG174" s="1" t="s">
        <v>209</v>
      </c>
    </row>
    <row r="175" spans="1:60" ht="12.75" outlineLevel="1">
      <c r="A175" s="170">
        <v>74</v>
      </c>
      <c r="B175" s="171" t="s">
        <v>458</v>
      </c>
      <c r="C175" s="172" t="s">
        <v>459</v>
      </c>
      <c r="D175" s="173" t="s">
        <v>251</v>
      </c>
      <c r="E175" s="174">
        <v>193.9</v>
      </c>
      <c r="F175" s="175"/>
      <c r="G175" s="176">
        <f>ROUND(E175*F175,2)</f>
        <v>0</v>
      </c>
      <c r="H175" s="175"/>
      <c r="I175" s="176">
        <f>ROUND(E175*H175,2)</f>
        <v>0</v>
      </c>
      <c r="J175" s="175"/>
      <c r="K175" s="176">
        <f>ROUND(E175*J175,2)</f>
        <v>0</v>
      </c>
      <c r="L175" s="176">
        <v>21</v>
      </c>
      <c r="M175" s="176">
        <f>G175*(1+L175/100)</f>
        <v>0</v>
      </c>
      <c r="N175" s="176">
        <v>0</v>
      </c>
      <c r="O175" s="176">
        <f>ROUND(E175*N175,2)</f>
        <v>0</v>
      </c>
      <c r="P175" s="176">
        <v>0</v>
      </c>
      <c r="Q175" s="176">
        <f>ROUND(E175*P175,2)</f>
        <v>0</v>
      </c>
      <c r="R175" s="176"/>
      <c r="S175" s="176" t="s">
        <v>213</v>
      </c>
      <c r="T175" s="177" t="s">
        <v>213</v>
      </c>
      <c r="U175" s="168">
        <v>0.06971</v>
      </c>
      <c r="V175" s="168">
        <f>ROUND(E175*U175,2)</f>
        <v>13.52</v>
      </c>
      <c r="W175" s="168"/>
      <c r="X175" s="169"/>
      <c r="Y175" s="169"/>
      <c r="Z175" s="169"/>
      <c r="AA175" s="169"/>
      <c r="AB175" s="169"/>
      <c r="AC175" s="169"/>
      <c r="AD175" s="169"/>
      <c r="AE175" s="169"/>
      <c r="AF175" s="169"/>
      <c r="AG175" s="169" t="s">
        <v>230</v>
      </c>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69"/>
      <c r="BE175" s="169"/>
      <c r="BF175" s="169"/>
      <c r="BG175" s="169"/>
      <c r="BH175" s="169"/>
    </row>
    <row r="176" spans="1:60" ht="12.75" outlineLevel="1">
      <c r="A176" s="186"/>
      <c r="B176" s="187"/>
      <c r="C176" s="188" t="s">
        <v>460</v>
      </c>
      <c r="D176" s="189"/>
      <c r="E176" s="190"/>
      <c r="F176" s="168"/>
      <c r="G176" s="168"/>
      <c r="H176" s="168"/>
      <c r="I176" s="168"/>
      <c r="J176" s="168"/>
      <c r="K176" s="168"/>
      <c r="L176" s="168"/>
      <c r="M176" s="168"/>
      <c r="N176" s="168"/>
      <c r="O176" s="168"/>
      <c r="P176" s="168"/>
      <c r="Q176" s="168"/>
      <c r="R176" s="168"/>
      <c r="S176" s="168"/>
      <c r="T176" s="168"/>
      <c r="U176" s="168"/>
      <c r="V176" s="168"/>
      <c r="W176" s="168"/>
      <c r="X176" s="169"/>
      <c r="Y176" s="169"/>
      <c r="Z176" s="169"/>
      <c r="AA176" s="169"/>
      <c r="AB176" s="169"/>
      <c r="AC176" s="169"/>
      <c r="AD176" s="169"/>
      <c r="AE176" s="169"/>
      <c r="AF176" s="169"/>
      <c r="AG176" s="169" t="s">
        <v>232</v>
      </c>
      <c r="AH176" s="169">
        <v>0</v>
      </c>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69"/>
      <c r="BE176" s="169"/>
      <c r="BF176" s="169"/>
      <c r="BG176" s="169"/>
      <c r="BH176" s="169"/>
    </row>
    <row r="177" spans="1:60" ht="12.75" outlineLevel="1">
      <c r="A177" s="186"/>
      <c r="B177" s="187"/>
      <c r="C177" s="188" t="s">
        <v>461</v>
      </c>
      <c r="D177" s="189"/>
      <c r="E177" s="190">
        <v>12.6</v>
      </c>
      <c r="F177" s="168"/>
      <c r="G177" s="168"/>
      <c r="H177" s="168"/>
      <c r="I177" s="168"/>
      <c r="J177" s="168"/>
      <c r="K177" s="168"/>
      <c r="L177" s="168"/>
      <c r="M177" s="168"/>
      <c r="N177" s="168"/>
      <c r="O177" s="168"/>
      <c r="P177" s="168"/>
      <c r="Q177" s="168"/>
      <c r="R177" s="168"/>
      <c r="S177" s="168"/>
      <c r="T177" s="168"/>
      <c r="U177" s="168"/>
      <c r="V177" s="168"/>
      <c r="W177" s="168"/>
      <c r="X177" s="169"/>
      <c r="Y177" s="169"/>
      <c r="Z177" s="169"/>
      <c r="AA177" s="169"/>
      <c r="AB177" s="169"/>
      <c r="AC177" s="169"/>
      <c r="AD177" s="169"/>
      <c r="AE177" s="169"/>
      <c r="AF177" s="169"/>
      <c r="AG177" s="169" t="s">
        <v>232</v>
      </c>
      <c r="AH177" s="169">
        <v>0</v>
      </c>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69"/>
      <c r="BE177" s="169"/>
      <c r="BF177" s="169"/>
      <c r="BG177" s="169"/>
      <c r="BH177" s="169"/>
    </row>
    <row r="178" spans="1:60" ht="12.75" outlineLevel="1">
      <c r="A178" s="186"/>
      <c r="B178" s="187"/>
      <c r="C178" s="188" t="s">
        <v>462</v>
      </c>
      <c r="D178" s="189"/>
      <c r="E178" s="190">
        <v>23.6</v>
      </c>
      <c r="F178" s="168"/>
      <c r="G178" s="168"/>
      <c r="H178" s="168"/>
      <c r="I178" s="168"/>
      <c r="J178" s="168"/>
      <c r="K178" s="168"/>
      <c r="L178" s="168"/>
      <c r="M178" s="168"/>
      <c r="N178" s="168"/>
      <c r="O178" s="168"/>
      <c r="P178" s="168"/>
      <c r="Q178" s="168"/>
      <c r="R178" s="168"/>
      <c r="S178" s="168"/>
      <c r="T178" s="168"/>
      <c r="U178" s="168"/>
      <c r="V178" s="168"/>
      <c r="W178" s="168"/>
      <c r="X178" s="169"/>
      <c r="Y178" s="169"/>
      <c r="Z178" s="169"/>
      <c r="AA178" s="169"/>
      <c r="AB178" s="169"/>
      <c r="AC178" s="169"/>
      <c r="AD178" s="169"/>
      <c r="AE178" s="169"/>
      <c r="AF178" s="169"/>
      <c r="AG178" s="169" t="s">
        <v>232</v>
      </c>
      <c r="AH178" s="169">
        <v>0</v>
      </c>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69"/>
      <c r="BE178" s="169"/>
      <c r="BF178" s="169"/>
      <c r="BG178" s="169"/>
      <c r="BH178" s="169"/>
    </row>
    <row r="179" spans="1:60" ht="12.75" outlineLevel="1">
      <c r="A179" s="186"/>
      <c r="B179" s="187"/>
      <c r="C179" s="188" t="s">
        <v>463</v>
      </c>
      <c r="D179" s="189"/>
      <c r="E179" s="190">
        <v>37.1</v>
      </c>
      <c r="F179" s="168"/>
      <c r="G179" s="168"/>
      <c r="H179" s="168"/>
      <c r="I179" s="168"/>
      <c r="J179" s="168"/>
      <c r="K179" s="168"/>
      <c r="L179" s="168"/>
      <c r="M179" s="168"/>
      <c r="N179" s="168"/>
      <c r="O179" s="168"/>
      <c r="P179" s="168"/>
      <c r="Q179" s="168"/>
      <c r="R179" s="168"/>
      <c r="S179" s="168"/>
      <c r="T179" s="168"/>
      <c r="U179" s="168"/>
      <c r="V179" s="168"/>
      <c r="W179" s="168"/>
      <c r="X179" s="169"/>
      <c r="Y179" s="169"/>
      <c r="Z179" s="169"/>
      <c r="AA179" s="169"/>
      <c r="AB179" s="169"/>
      <c r="AC179" s="169"/>
      <c r="AD179" s="169"/>
      <c r="AE179" s="169"/>
      <c r="AF179" s="169"/>
      <c r="AG179" s="169" t="s">
        <v>232</v>
      </c>
      <c r="AH179" s="169">
        <v>0</v>
      </c>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69"/>
      <c r="BE179" s="169"/>
      <c r="BF179" s="169"/>
      <c r="BG179" s="169"/>
      <c r="BH179" s="169"/>
    </row>
    <row r="180" spans="1:60" ht="12.75" outlineLevel="1">
      <c r="A180" s="186"/>
      <c r="B180" s="187"/>
      <c r="C180" s="188" t="s">
        <v>464</v>
      </c>
      <c r="D180" s="189"/>
      <c r="E180" s="190">
        <v>85.2</v>
      </c>
      <c r="F180" s="168"/>
      <c r="G180" s="168"/>
      <c r="H180" s="168"/>
      <c r="I180" s="168"/>
      <c r="J180" s="168"/>
      <c r="K180" s="168"/>
      <c r="L180" s="168"/>
      <c r="M180" s="168"/>
      <c r="N180" s="168"/>
      <c r="O180" s="168"/>
      <c r="P180" s="168"/>
      <c r="Q180" s="168"/>
      <c r="R180" s="168"/>
      <c r="S180" s="168"/>
      <c r="T180" s="168"/>
      <c r="U180" s="168"/>
      <c r="V180" s="168"/>
      <c r="W180" s="168"/>
      <c r="X180" s="169"/>
      <c r="Y180" s="169"/>
      <c r="Z180" s="169"/>
      <c r="AA180" s="169"/>
      <c r="AB180" s="169"/>
      <c r="AC180" s="169"/>
      <c r="AD180" s="169"/>
      <c r="AE180" s="169"/>
      <c r="AF180" s="169"/>
      <c r="AG180" s="169" t="s">
        <v>232</v>
      </c>
      <c r="AH180" s="169">
        <v>0</v>
      </c>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69"/>
      <c r="BE180" s="169"/>
      <c r="BF180" s="169"/>
      <c r="BG180" s="169"/>
      <c r="BH180" s="169"/>
    </row>
    <row r="181" spans="1:60" ht="12.75" outlineLevel="1">
      <c r="A181" s="186"/>
      <c r="B181" s="187"/>
      <c r="C181" s="188" t="s">
        <v>465</v>
      </c>
      <c r="D181" s="189"/>
      <c r="E181" s="190">
        <v>35.4</v>
      </c>
      <c r="F181" s="168"/>
      <c r="G181" s="168"/>
      <c r="H181" s="168"/>
      <c r="I181" s="168"/>
      <c r="J181" s="168"/>
      <c r="K181" s="168"/>
      <c r="L181" s="168"/>
      <c r="M181" s="168"/>
      <c r="N181" s="168"/>
      <c r="O181" s="168"/>
      <c r="P181" s="168"/>
      <c r="Q181" s="168"/>
      <c r="R181" s="168"/>
      <c r="S181" s="168"/>
      <c r="T181" s="168"/>
      <c r="U181" s="168"/>
      <c r="V181" s="168"/>
      <c r="W181" s="168"/>
      <c r="X181" s="169"/>
      <c r="Y181" s="169"/>
      <c r="Z181" s="169"/>
      <c r="AA181" s="169"/>
      <c r="AB181" s="169"/>
      <c r="AC181" s="169"/>
      <c r="AD181" s="169"/>
      <c r="AE181" s="169"/>
      <c r="AF181" s="169"/>
      <c r="AG181" s="169" t="s">
        <v>232</v>
      </c>
      <c r="AH181" s="169">
        <v>0</v>
      </c>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69"/>
      <c r="BE181" s="169"/>
      <c r="BF181" s="169"/>
      <c r="BG181" s="169"/>
      <c r="BH181" s="169"/>
    </row>
    <row r="182" spans="1:60" ht="12.75" outlineLevel="1">
      <c r="A182" s="170">
        <v>75</v>
      </c>
      <c r="B182" s="171" t="s">
        <v>466</v>
      </c>
      <c r="C182" s="172" t="s">
        <v>467</v>
      </c>
      <c r="D182" s="173" t="s">
        <v>251</v>
      </c>
      <c r="E182" s="174">
        <v>202.9</v>
      </c>
      <c r="F182" s="175"/>
      <c r="G182" s="176">
        <f>ROUND(E182*F182,2)</f>
        <v>0</v>
      </c>
      <c r="H182" s="175"/>
      <c r="I182" s="176">
        <f>ROUND(E182*H182,2)</f>
        <v>0</v>
      </c>
      <c r="J182" s="175"/>
      <c r="K182" s="176">
        <f>ROUND(E182*J182,2)</f>
        <v>0</v>
      </c>
      <c r="L182" s="176">
        <v>21</v>
      </c>
      <c r="M182" s="176">
        <f>G182*(1+L182/100)</f>
        <v>0</v>
      </c>
      <c r="N182" s="176">
        <v>7E-05</v>
      </c>
      <c r="O182" s="176">
        <f>ROUND(E182*N182,2)</f>
        <v>0.01</v>
      </c>
      <c r="P182" s="176">
        <v>0</v>
      </c>
      <c r="Q182" s="176">
        <f>ROUND(E182*P182,2)</f>
        <v>0</v>
      </c>
      <c r="R182" s="176"/>
      <c r="S182" s="176" t="s">
        <v>213</v>
      </c>
      <c r="T182" s="177" t="s">
        <v>213</v>
      </c>
      <c r="U182" s="168">
        <v>0.03248</v>
      </c>
      <c r="V182" s="168">
        <f>ROUND(E182*U182,2)</f>
        <v>6.59</v>
      </c>
      <c r="W182" s="168"/>
      <c r="X182" s="169"/>
      <c r="Y182" s="169"/>
      <c r="Z182" s="169"/>
      <c r="AA182" s="169"/>
      <c r="AB182" s="169"/>
      <c r="AC182" s="169"/>
      <c r="AD182" s="169"/>
      <c r="AE182" s="169"/>
      <c r="AF182" s="169"/>
      <c r="AG182" s="169" t="s">
        <v>230</v>
      </c>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69"/>
      <c r="BE182" s="169"/>
      <c r="BF182" s="169"/>
      <c r="BG182" s="169"/>
      <c r="BH182" s="169"/>
    </row>
    <row r="183" spans="1:60" ht="12.75" outlineLevel="1">
      <c r="A183" s="186"/>
      <c r="B183" s="187"/>
      <c r="C183" s="188" t="s">
        <v>468</v>
      </c>
      <c r="D183" s="189"/>
      <c r="E183" s="190">
        <v>202.9</v>
      </c>
      <c r="F183" s="168"/>
      <c r="G183" s="168"/>
      <c r="H183" s="168"/>
      <c r="I183" s="168"/>
      <c r="J183" s="168"/>
      <c r="K183" s="168"/>
      <c r="L183" s="168"/>
      <c r="M183" s="168"/>
      <c r="N183" s="168"/>
      <c r="O183" s="168"/>
      <c r="P183" s="168"/>
      <c r="Q183" s="168"/>
      <c r="R183" s="168"/>
      <c r="S183" s="168"/>
      <c r="T183" s="168"/>
      <c r="U183" s="168"/>
      <c r="V183" s="168"/>
      <c r="W183" s="168"/>
      <c r="X183" s="169"/>
      <c r="Y183" s="169"/>
      <c r="Z183" s="169"/>
      <c r="AA183" s="169"/>
      <c r="AB183" s="169"/>
      <c r="AC183" s="169"/>
      <c r="AD183" s="169"/>
      <c r="AE183" s="169"/>
      <c r="AF183" s="169"/>
      <c r="AG183" s="169" t="s">
        <v>232</v>
      </c>
      <c r="AH183" s="169">
        <v>0</v>
      </c>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69"/>
      <c r="BE183" s="169"/>
      <c r="BF183" s="169"/>
      <c r="BG183" s="169"/>
      <c r="BH183" s="169"/>
    </row>
    <row r="184" spans="1:60" ht="12.75" outlineLevel="1">
      <c r="A184" s="160">
        <v>76</v>
      </c>
      <c r="B184" s="161" t="s">
        <v>469</v>
      </c>
      <c r="C184" s="162" t="s">
        <v>470</v>
      </c>
      <c r="D184" s="163" t="s">
        <v>251</v>
      </c>
      <c r="E184" s="164">
        <v>202.9</v>
      </c>
      <c r="F184" s="165"/>
      <c r="G184" s="166">
        <f>ROUND(E184*F184,2)</f>
        <v>0</v>
      </c>
      <c r="H184" s="165"/>
      <c r="I184" s="166">
        <f>ROUND(E184*H184,2)</f>
        <v>0</v>
      </c>
      <c r="J184" s="165"/>
      <c r="K184" s="166">
        <f>ROUND(E184*J184,2)</f>
        <v>0</v>
      </c>
      <c r="L184" s="166">
        <v>21</v>
      </c>
      <c r="M184" s="166">
        <f>G184*(1+L184/100)</f>
        <v>0</v>
      </c>
      <c r="N184" s="166">
        <v>0.00014</v>
      </c>
      <c r="O184" s="166">
        <f>ROUND(E184*N184,2)</f>
        <v>0.03</v>
      </c>
      <c r="P184" s="166">
        <v>0</v>
      </c>
      <c r="Q184" s="166">
        <f>ROUND(E184*P184,2)</f>
        <v>0</v>
      </c>
      <c r="R184" s="166"/>
      <c r="S184" s="166" t="s">
        <v>213</v>
      </c>
      <c r="T184" s="167" t="s">
        <v>213</v>
      </c>
      <c r="U184" s="168">
        <v>0.10191000000000001</v>
      </c>
      <c r="V184" s="168">
        <f>ROUND(E184*U184,2)</f>
        <v>20.68</v>
      </c>
      <c r="W184" s="168"/>
      <c r="X184" s="169"/>
      <c r="Y184" s="169"/>
      <c r="Z184" s="169"/>
      <c r="AA184" s="169"/>
      <c r="AB184" s="169"/>
      <c r="AC184" s="169"/>
      <c r="AD184" s="169"/>
      <c r="AE184" s="169"/>
      <c r="AF184" s="169"/>
      <c r="AG184" s="169" t="s">
        <v>230</v>
      </c>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69"/>
      <c r="BF184" s="169"/>
      <c r="BG184" s="169"/>
      <c r="BH184" s="169"/>
    </row>
    <row r="185" spans="1:33" ht="12.75">
      <c r="A185" s="152" t="s">
        <v>208</v>
      </c>
      <c r="B185" s="153" t="s">
        <v>152</v>
      </c>
      <c r="C185" s="154" t="s">
        <v>153</v>
      </c>
      <c r="D185" s="155"/>
      <c r="E185" s="156"/>
      <c r="F185" s="157"/>
      <c r="G185" s="157">
        <f>SUMIF(AG186:AG197,"&lt;&gt;NOR",G186:G197)</f>
        <v>0</v>
      </c>
      <c r="H185" s="157"/>
      <c r="I185" s="157">
        <f>SUM(I186:I197)</f>
        <v>0</v>
      </c>
      <c r="J185" s="157"/>
      <c r="K185" s="157">
        <f>SUM(K186:K197)</f>
        <v>0</v>
      </c>
      <c r="L185" s="157"/>
      <c r="M185" s="157">
        <f>SUM(M186:M197)</f>
        <v>0</v>
      </c>
      <c r="N185" s="157"/>
      <c r="O185" s="157">
        <f>SUM(O186:O197)</f>
        <v>0</v>
      </c>
      <c r="P185" s="157"/>
      <c r="Q185" s="157">
        <f>SUM(Q186:Q197)</f>
        <v>0</v>
      </c>
      <c r="R185" s="157"/>
      <c r="S185" s="157"/>
      <c r="T185" s="158"/>
      <c r="U185" s="159"/>
      <c r="V185" s="159">
        <f>SUM(V186:V197)</f>
        <v>0</v>
      </c>
      <c r="W185" s="159"/>
      <c r="AG185" s="1" t="s">
        <v>209</v>
      </c>
    </row>
    <row r="186" spans="1:60" ht="22.5" outlineLevel="1">
      <c r="A186" s="170">
        <v>77</v>
      </c>
      <c r="B186" s="171" t="s">
        <v>471</v>
      </c>
      <c r="C186" s="172" t="s">
        <v>472</v>
      </c>
      <c r="D186" s="173" t="s">
        <v>243</v>
      </c>
      <c r="E186" s="174">
        <v>3</v>
      </c>
      <c r="F186" s="175"/>
      <c r="G186" s="176">
        <f>ROUND(E186*F186,2)</f>
        <v>0</v>
      </c>
      <c r="H186" s="175"/>
      <c r="I186" s="176">
        <f>ROUND(E186*H186,2)</f>
        <v>0</v>
      </c>
      <c r="J186" s="175"/>
      <c r="K186" s="176">
        <f>ROUND(E186*J186,2)</f>
        <v>0</v>
      </c>
      <c r="L186" s="176">
        <v>21</v>
      </c>
      <c r="M186" s="176">
        <f>G186*(1+L186/100)</f>
        <v>0</v>
      </c>
      <c r="N186" s="176">
        <v>0</v>
      </c>
      <c r="O186" s="176">
        <f>ROUND(E186*N186,2)</f>
        <v>0</v>
      </c>
      <c r="P186" s="176">
        <v>0</v>
      </c>
      <c r="Q186" s="176">
        <f>ROUND(E186*P186,2)</f>
        <v>0</v>
      </c>
      <c r="R186" s="176"/>
      <c r="S186" s="176" t="s">
        <v>303</v>
      </c>
      <c r="T186" s="177" t="s">
        <v>214</v>
      </c>
      <c r="U186" s="168">
        <v>0</v>
      </c>
      <c r="V186" s="168">
        <f>ROUND(E186*U186,2)</f>
        <v>0</v>
      </c>
      <c r="W186" s="168"/>
      <c r="X186" s="169"/>
      <c r="Y186" s="169"/>
      <c r="Z186" s="169"/>
      <c r="AA186" s="169"/>
      <c r="AB186" s="169"/>
      <c r="AC186" s="169"/>
      <c r="AD186" s="169"/>
      <c r="AE186" s="169"/>
      <c r="AF186" s="169"/>
      <c r="AG186" s="169" t="s">
        <v>230</v>
      </c>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69"/>
      <c r="BE186" s="169"/>
      <c r="BF186" s="169"/>
      <c r="BG186" s="169"/>
      <c r="BH186" s="169"/>
    </row>
    <row r="187" spans="1:60" ht="12.75" outlineLevel="1">
      <c r="A187" s="186"/>
      <c r="B187" s="187"/>
      <c r="C187" s="188" t="s">
        <v>473</v>
      </c>
      <c r="D187" s="189"/>
      <c r="E187" s="190">
        <v>3</v>
      </c>
      <c r="F187" s="168"/>
      <c r="G187" s="168"/>
      <c r="H187" s="168"/>
      <c r="I187" s="168"/>
      <c r="J187" s="168"/>
      <c r="K187" s="168"/>
      <c r="L187" s="168"/>
      <c r="M187" s="168"/>
      <c r="N187" s="168"/>
      <c r="O187" s="168"/>
      <c r="P187" s="168"/>
      <c r="Q187" s="168"/>
      <c r="R187" s="168"/>
      <c r="S187" s="168"/>
      <c r="T187" s="168"/>
      <c r="U187" s="168"/>
      <c r="V187" s="168"/>
      <c r="W187" s="168"/>
      <c r="X187" s="169"/>
      <c r="Y187" s="169"/>
      <c r="Z187" s="169"/>
      <c r="AA187" s="169"/>
      <c r="AB187" s="169"/>
      <c r="AC187" s="169"/>
      <c r="AD187" s="169"/>
      <c r="AE187" s="169"/>
      <c r="AF187" s="169"/>
      <c r="AG187" s="169" t="s">
        <v>232</v>
      </c>
      <c r="AH187" s="169">
        <v>0</v>
      </c>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69"/>
      <c r="BE187" s="169"/>
      <c r="BF187" s="169"/>
      <c r="BG187" s="169"/>
      <c r="BH187" s="169"/>
    </row>
    <row r="188" spans="1:60" ht="33.75" outlineLevel="1">
      <c r="A188" s="170">
        <v>78</v>
      </c>
      <c r="B188" s="171" t="s">
        <v>474</v>
      </c>
      <c r="C188" s="172" t="s">
        <v>475</v>
      </c>
      <c r="D188" s="173" t="s">
        <v>243</v>
      </c>
      <c r="E188" s="174">
        <v>9</v>
      </c>
      <c r="F188" s="175"/>
      <c r="G188" s="176">
        <f>ROUND(E188*F188,2)</f>
        <v>0</v>
      </c>
      <c r="H188" s="175"/>
      <c r="I188" s="176">
        <f>ROUND(E188*H188,2)</f>
        <v>0</v>
      </c>
      <c r="J188" s="175"/>
      <c r="K188" s="176">
        <f>ROUND(E188*J188,2)</f>
        <v>0</v>
      </c>
      <c r="L188" s="176">
        <v>21</v>
      </c>
      <c r="M188" s="176">
        <f>G188*(1+L188/100)</f>
        <v>0</v>
      </c>
      <c r="N188" s="176">
        <v>0</v>
      </c>
      <c r="O188" s="176">
        <f>ROUND(E188*N188,2)</f>
        <v>0</v>
      </c>
      <c r="P188" s="176">
        <v>0</v>
      </c>
      <c r="Q188" s="176">
        <f>ROUND(E188*P188,2)</f>
        <v>0</v>
      </c>
      <c r="R188" s="176"/>
      <c r="S188" s="176" t="s">
        <v>303</v>
      </c>
      <c r="T188" s="177" t="s">
        <v>214</v>
      </c>
      <c r="U188" s="168">
        <v>0</v>
      </c>
      <c r="V188" s="168">
        <f>ROUND(E188*U188,2)</f>
        <v>0</v>
      </c>
      <c r="W188" s="168"/>
      <c r="X188" s="169"/>
      <c r="Y188" s="169"/>
      <c r="Z188" s="169"/>
      <c r="AA188" s="169"/>
      <c r="AB188" s="169"/>
      <c r="AC188" s="169"/>
      <c r="AD188" s="169"/>
      <c r="AE188" s="169"/>
      <c r="AF188" s="169"/>
      <c r="AG188" s="169" t="s">
        <v>230</v>
      </c>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69"/>
      <c r="BE188" s="169"/>
      <c r="BF188" s="169"/>
      <c r="BG188" s="169"/>
      <c r="BH188" s="169"/>
    </row>
    <row r="189" spans="1:60" ht="12.75" outlineLevel="1">
      <c r="A189" s="186"/>
      <c r="B189" s="187"/>
      <c r="C189" s="188" t="s">
        <v>476</v>
      </c>
      <c r="D189" s="189"/>
      <c r="E189" s="190">
        <v>1</v>
      </c>
      <c r="F189" s="168"/>
      <c r="G189" s="168"/>
      <c r="H189" s="168"/>
      <c r="I189" s="168"/>
      <c r="J189" s="168"/>
      <c r="K189" s="168"/>
      <c r="L189" s="168"/>
      <c r="M189" s="168"/>
      <c r="N189" s="168"/>
      <c r="O189" s="168"/>
      <c r="P189" s="168"/>
      <c r="Q189" s="168"/>
      <c r="R189" s="168"/>
      <c r="S189" s="168"/>
      <c r="T189" s="168"/>
      <c r="U189" s="168"/>
      <c r="V189" s="168"/>
      <c r="W189" s="168"/>
      <c r="X189" s="169"/>
      <c r="Y189" s="169"/>
      <c r="Z189" s="169"/>
      <c r="AA189" s="169"/>
      <c r="AB189" s="169"/>
      <c r="AC189" s="169"/>
      <c r="AD189" s="169"/>
      <c r="AE189" s="169"/>
      <c r="AF189" s="169"/>
      <c r="AG189" s="169" t="s">
        <v>232</v>
      </c>
      <c r="AH189" s="169">
        <v>0</v>
      </c>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69"/>
      <c r="BE189" s="169"/>
      <c r="BF189" s="169"/>
      <c r="BG189" s="169"/>
      <c r="BH189" s="169"/>
    </row>
    <row r="190" spans="1:60" ht="12.75" outlineLevel="1">
      <c r="A190" s="186"/>
      <c r="B190" s="187"/>
      <c r="C190" s="188" t="s">
        <v>477</v>
      </c>
      <c r="D190" s="189"/>
      <c r="E190" s="190">
        <v>1</v>
      </c>
      <c r="F190" s="168"/>
      <c r="G190" s="168"/>
      <c r="H190" s="168"/>
      <c r="I190" s="168"/>
      <c r="J190" s="168"/>
      <c r="K190" s="168"/>
      <c r="L190" s="168"/>
      <c r="M190" s="168"/>
      <c r="N190" s="168"/>
      <c r="O190" s="168"/>
      <c r="P190" s="168"/>
      <c r="Q190" s="168"/>
      <c r="R190" s="168"/>
      <c r="S190" s="168"/>
      <c r="T190" s="168"/>
      <c r="U190" s="168"/>
      <c r="V190" s="168"/>
      <c r="W190" s="168"/>
      <c r="X190" s="169"/>
      <c r="Y190" s="169"/>
      <c r="Z190" s="169"/>
      <c r="AA190" s="169"/>
      <c r="AB190" s="169"/>
      <c r="AC190" s="169"/>
      <c r="AD190" s="169"/>
      <c r="AE190" s="169"/>
      <c r="AF190" s="169"/>
      <c r="AG190" s="169" t="s">
        <v>232</v>
      </c>
      <c r="AH190" s="169">
        <v>0</v>
      </c>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row>
    <row r="191" spans="1:60" ht="22.5" outlineLevel="1">
      <c r="A191" s="186"/>
      <c r="B191" s="187"/>
      <c r="C191" s="188" t="s">
        <v>478</v>
      </c>
      <c r="D191" s="189"/>
      <c r="E191" s="190">
        <v>1</v>
      </c>
      <c r="F191" s="168"/>
      <c r="G191" s="168"/>
      <c r="H191" s="168"/>
      <c r="I191" s="168"/>
      <c r="J191" s="168"/>
      <c r="K191" s="168"/>
      <c r="L191" s="168"/>
      <c r="M191" s="168"/>
      <c r="N191" s="168"/>
      <c r="O191" s="168"/>
      <c r="P191" s="168"/>
      <c r="Q191" s="168"/>
      <c r="R191" s="168"/>
      <c r="S191" s="168"/>
      <c r="T191" s="168"/>
      <c r="U191" s="168"/>
      <c r="V191" s="168"/>
      <c r="W191" s="168"/>
      <c r="X191" s="169"/>
      <c r="Y191" s="169"/>
      <c r="Z191" s="169"/>
      <c r="AA191" s="169"/>
      <c r="AB191" s="169"/>
      <c r="AC191" s="169"/>
      <c r="AD191" s="169"/>
      <c r="AE191" s="169"/>
      <c r="AF191" s="169"/>
      <c r="AG191" s="169" t="s">
        <v>232</v>
      </c>
      <c r="AH191" s="169">
        <v>0</v>
      </c>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69"/>
      <c r="BE191" s="169"/>
      <c r="BF191" s="169"/>
      <c r="BG191" s="169"/>
      <c r="BH191" s="169"/>
    </row>
    <row r="192" spans="1:60" ht="12.75" outlineLevel="1">
      <c r="A192" s="186"/>
      <c r="B192" s="187"/>
      <c r="C192" s="188" t="s">
        <v>479</v>
      </c>
      <c r="D192" s="189"/>
      <c r="E192" s="190">
        <v>1</v>
      </c>
      <c r="F192" s="168"/>
      <c r="G192" s="168"/>
      <c r="H192" s="168"/>
      <c r="I192" s="168"/>
      <c r="J192" s="168"/>
      <c r="K192" s="168"/>
      <c r="L192" s="168"/>
      <c r="M192" s="168"/>
      <c r="N192" s="168"/>
      <c r="O192" s="168"/>
      <c r="P192" s="168"/>
      <c r="Q192" s="168"/>
      <c r="R192" s="168"/>
      <c r="S192" s="168"/>
      <c r="T192" s="168"/>
      <c r="U192" s="168"/>
      <c r="V192" s="168"/>
      <c r="W192" s="168"/>
      <c r="X192" s="169"/>
      <c r="Y192" s="169"/>
      <c r="Z192" s="169"/>
      <c r="AA192" s="169"/>
      <c r="AB192" s="169"/>
      <c r="AC192" s="169"/>
      <c r="AD192" s="169"/>
      <c r="AE192" s="169"/>
      <c r="AF192" s="169"/>
      <c r="AG192" s="169" t="s">
        <v>232</v>
      </c>
      <c r="AH192" s="169">
        <v>0</v>
      </c>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69"/>
      <c r="BE192" s="169"/>
      <c r="BF192" s="169"/>
      <c r="BG192" s="169"/>
      <c r="BH192" s="169"/>
    </row>
    <row r="193" spans="1:60" ht="12.75" outlineLevel="1">
      <c r="A193" s="186"/>
      <c r="B193" s="187"/>
      <c r="C193" s="188" t="s">
        <v>480</v>
      </c>
      <c r="D193" s="189"/>
      <c r="E193" s="190">
        <v>1</v>
      </c>
      <c r="F193" s="168"/>
      <c r="G193" s="168"/>
      <c r="H193" s="168"/>
      <c r="I193" s="168"/>
      <c r="J193" s="168"/>
      <c r="K193" s="168"/>
      <c r="L193" s="168"/>
      <c r="M193" s="168"/>
      <c r="N193" s="168"/>
      <c r="O193" s="168"/>
      <c r="P193" s="168"/>
      <c r="Q193" s="168"/>
      <c r="R193" s="168"/>
      <c r="S193" s="168"/>
      <c r="T193" s="168"/>
      <c r="U193" s="168"/>
      <c r="V193" s="168"/>
      <c r="W193" s="168"/>
      <c r="X193" s="169"/>
      <c r="Y193" s="169"/>
      <c r="Z193" s="169"/>
      <c r="AA193" s="169"/>
      <c r="AB193" s="169"/>
      <c r="AC193" s="169"/>
      <c r="AD193" s="169"/>
      <c r="AE193" s="169"/>
      <c r="AF193" s="169"/>
      <c r="AG193" s="169" t="s">
        <v>232</v>
      </c>
      <c r="AH193" s="169">
        <v>0</v>
      </c>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69"/>
      <c r="BE193" s="169"/>
      <c r="BF193" s="169"/>
      <c r="BG193" s="169"/>
      <c r="BH193" s="169"/>
    </row>
    <row r="194" spans="1:60" ht="12.75" outlineLevel="1">
      <c r="A194" s="186"/>
      <c r="B194" s="187"/>
      <c r="C194" s="188" t="s">
        <v>481</v>
      </c>
      <c r="D194" s="189"/>
      <c r="E194" s="190">
        <v>1</v>
      </c>
      <c r="F194" s="168"/>
      <c r="G194" s="168"/>
      <c r="H194" s="168"/>
      <c r="I194" s="168"/>
      <c r="J194" s="168"/>
      <c r="K194" s="168"/>
      <c r="L194" s="168"/>
      <c r="M194" s="168"/>
      <c r="N194" s="168"/>
      <c r="O194" s="168"/>
      <c r="P194" s="168"/>
      <c r="Q194" s="168"/>
      <c r="R194" s="168"/>
      <c r="S194" s="168"/>
      <c r="T194" s="168"/>
      <c r="U194" s="168"/>
      <c r="V194" s="168"/>
      <c r="W194" s="168"/>
      <c r="X194" s="169"/>
      <c r="Y194" s="169"/>
      <c r="Z194" s="169"/>
      <c r="AA194" s="169"/>
      <c r="AB194" s="169"/>
      <c r="AC194" s="169"/>
      <c r="AD194" s="169"/>
      <c r="AE194" s="169"/>
      <c r="AF194" s="169"/>
      <c r="AG194" s="169" t="s">
        <v>232</v>
      </c>
      <c r="AH194" s="169">
        <v>0</v>
      </c>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69"/>
      <c r="BE194" s="169"/>
      <c r="BF194" s="169"/>
      <c r="BG194" s="169"/>
      <c r="BH194" s="169"/>
    </row>
    <row r="195" spans="1:60" ht="22.5" outlineLevel="1">
      <c r="A195" s="186"/>
      <c r="B195" s="187"/>
      <c r="C195" s="188" t="s">
        <v>482</v>
      </c>
      <c r="D195" s="189"/>
      <c r="E195" s="190">
        <v>1</v>
      </c>
      <c r="F195" s="168"/>
      <c r="G195" s="168"/>
      <c r="H195" s="168"/>
      <c r="I195" s="168"/>
      <c r="J195" s="168"/>
      <c r="K195" s="168"/>
      <c r="L195" s="168"/>
      <c r="M195" s="168"/>
      <c r="N195" s="168"/>
      <c r="O195" s="168"/>
      <c r="P195" s="168"/>
      <c r="Q195" s="168"/>
      <c r="R195" s="168"/>
      <c r="S195" s="168"/>
      <c r="T195" s="168"/>
      <c r="U195" s="168"/>
      <c r="V195" s="168"/>
      <c r="W195" s="168"/>
      <c r="X195" s="169"/>
      <c r="Y195" s="169"/>
      <c r="Z195" s="169"/>
      <c r="AA195" s="169"/>
      <c r="AB195" s="169"/>
      <c r="AC195" s="169"/>
      <c r="AD195" s="169"/>
      <c r="AE195" s="169"/>
      <c r="AF195" s="169"/>
      <c r="AG195" s="169" t="s">
        <v>232</v>
      </c>
      <c r="AH195" s="169">
        <v>0</v>
      </c>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69"/>
      <c r="BE195" s="169"/>
      <c r="BF195" s="169"/>
      <c r="BG195" s="169"/>
      <c r="BH195" s="169"/>
    </row>
    <row r="196" spans="1:60" ht="22.5" outlineLevel="1">
      <c r="A196" s="186"/>
      <c r="B196" s="187"/>
      <c r="C196" s="188" t="s">
        <v>483</v>
      </c>
      <c r="D196" s="189"/>
      <c r="E196" s="190">
        <v>1</v>
      </c>
      <c r="F196" s="168"/>
      <c r="G196" s="168"/>
      <c r="H196" s="168"/>
      <c r="I196" s="168"/>
      <c r="J196" s="168"/>
      <c r="K196" s="168"/>
      <c r="L196" s="168"/>
      <c r="M196" s="168"/>
      <c r="N196" s="168"/>
      <c r="O196" s="168"/>
      <c r="P196" s="168"/>
      <c r="Q196" s="168"/>
      <c r="R196" s="168"/>
      <c r="S196" s="168"/>
      <c r="T196" s="168"/>
      <c r="U196" s="168"/>
      <c r="V196" s="168"/>
      <c r="W196" s="168"/>
      <c r="X196" s="169"/>
      <c r="Y196" s="169"/>
      <c r="Z196" s="169"/>
      <c r="AA196" s="169"/>
      <c r="AB196" s="169"/>
      <c r="AC196" s="169"/>
      <c r="AD196" s="169"/>
      <c r="AE196" s="169"/>
      <c r="AF196" s="169"/>
      <c r="AG196" s="169" t="s">
        <v>232</v>
      </c>
      <c r="AH196" s="169">
        <v>0</v>
      </c>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69"/>
      <c r="BE196" s="169"/>
      <c r="BF196" s="169"/>
      <c r="BG196" s="169"/>
      <c r="BH196" s="169"/>
    </row>
    <row r="197" spans="1:60" ht="12.75" outlineLevel="1">
      <c r="A197" s="186"/>
      <c r="B197" s="187"/>
      <c r="C197" s="188" t="s">
        <v>484</v>
      </c>
      <c r="D197" s="189"/>
      <c r="E197" s="190">
        <v>1</v>
      </c>
      <c r="F197" s="168"/>
      <c r="G197" s="168"/>
      <c r="H197" s="168"/>
      <c r="I197" s="168"/>
      <c r="J197" s="168"/>
      <c r="K197" s="168"/>
      <c r="L197" s="168"/>
      <c r="M197" s="168"/>
      <c r="N197" s="168"/>
      <c r="O197" s="168"/>
      <c r="P197" s="168"/>
      <c r="Q197" s="168"/>
      <c r="R197" s="168"/>
      <c r="S197" s="168"/>
      <c r="T197" s="168"/>
      <c r="U197" s="168"/>
      <c r="V197" s="168"/>
      <c r="W197" s="168"/>
      <c r="X197" s="169"/>
      <c r="Y197" s="169"/>
      <c r="Z197" s="169"/>
      <c r="AA197" s="169"/>
      <c r="AB197" s="169"/>
      <c r="AC197" s="169"/>
      <c r="AD197" s="169"/>
      <c r="AE197" s="169"/>
      <c r="AF197" s="169"/>
      <c r="AG197" s="169" t="s">
        <v>232</v>
      </c>
      <c r="AH197" s="169">
        <v>0</v>
      </c>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69"/>
      <c r="BE197" s="169"/>
      <c r="BF197" s="169"/>
      <c r="BG197" s="169"/>
      <c r="BH197" s="169"/>
    </row>
    <row r="198" spans="1:33" ht="12.75">
      <c r="A198" s="152" t="s">
        <v>208</v>
      </c>
      <c r="B198" s="153" t="s">
        <v>174</v>
      </c>
      <c r="C198" s="154" t="s">
        <v>175</v>
      </c>
      <c r="D198" s="155"/>
      <c r="E198" s="156"/>
      <c r="F198" s="157"/>
      <c r="G198" s="157">
        <f>SUMIF(AG199:AG204,"&lt;&gt;NOR",G199:G204)</f>
        <v>0</v>
      </c>
      <c r="H198" s="157"/>
      <c r="I198" s="157">
        <f>SUM(I199:I204)</f>
        <v>0</v>
      </c>
      <c r="J198" s="157"/>
      <c r="K198" s="157">
        <f>SUM(K199:K204)</f>
        <v>0</v>
      </c>
      <c r="L198" s="157"/>
      <c r="M198" s="157">
        <f>SUM(M199:M204)</f>
        <v>0</v>
      </c>
      <c r="N198" s="157"/>
      <c r="O198" s="157">
        <f>SUM(O199:O204)</f>
        <v>0</v>
      </c>
      <c r="P198" s="157"/>
      <c r="Q198" s="157">
        <f>SUM(Q199:Q204)</f>
        <v>0</v>
      </c>
      <c r="R198" s="157"/>
      <c r="S198" s="157"/>
      <c r="T198" s="158"/>
      <c r="U198" s="159"/>
      <c r="V198" s="159">
        <f>SUM(V199:V204)</f>
        <v>5.2</v>
      </c>
      <c r="W198" s="159"/>
      <c r="AG198" s="1" t="s">
        <v>209</v>
      </c>
    </row>
    <row r="199" spans="1:60" ht="12.75" outlineLevel="1">
      <c r="A199" s="160">
        <v>79</v>
      </c>
      <c r="B199" s="161" t="s">
        <v>485</v>
      </c>
      <c r="C199" s="162" t="s">
        <v>486</v>
      </c>
      <c r="D199" s="163" t="s">
        <v>282</v>
      </c>
      <c r="E199" s="164">
        <v>4.15434</v>
      </c>
      <c r="F199" s="165"/>
      <c r="G199" s="166">
        <f aca="true" t="shared" si="0" ref="G199:G204">ROUND(E199*F199,2)</f>
        <v>0</v>
      </c>
      <c r="H199" s="165"/>
      <c r="I199" s="166">
        <f aca="true" t="shared" si="1" ref="I199:I204">ROUND(E199*H199,2)</f>
        <v>0</v>
      </c>
      <c r="J199" s="165"/>
      <c r="K199" s="166">
        <f aca="true" t="shared" si="2" ref="K199:K204">ROUND(E199*J199,2)</f>
        <v>0</v>
      </c>
      <c r="L199" s="166">
        <v>21</v>
      </c>
      <c r="M199" s="166">
        <f aca="true" t="shared" si="3" ref="M199:M204">G199*(1+L199/100)</f>
        <v>0</v>
      </c>
      <c r="N199" s="166">
        <v>0</v>
      </c>
      <c r="O199" s="166">
        <f aca="true" t="shared" si="4" ref="O199:O204">ROUND(E199*N199,2)</f>
        <v>0</v>
      </c>
      <c r="P199" s="166">
        <v>0</v>
      </c>
      <c r="Q199" s="166">
        <f aca="true" t="shared" si="5" ref="Q199:Q204">ROUND(E199*P199,2)</f>
        <v>0</v>
      </c>
      <c r="R199" s="166"/>
      <c r="S199" s="166" t="s">
        <v>213</v>
      </c>
      <c r="T199" s="167" t="s">
        <v>213</v>
      </c>
      <c r="U199" s="168">
        <v>0.164</v>
      </c>
      <c r="V199" s="168">
        <f aca="true" t="shared" si="6" ref="V199:V204">ROUND(E199*U199,2)</f>
        <v>0.68</v>
      </c>
      <c r="W199" s="168"/>
      <c r="X199" s="169"/>
      <c r="Y199" s="169"/>
      <c r="Z199" s="169"/>
      <c r="AA199" s="169"/>
      <c r="AB199" s="169"/>
      <c r="AC199" s="169"/>
      <c r="AD199" s="169"/>
      <c r="AE199" s="169"/>
      <c r="AF199" s="169"/>
      <c r="AG199" s="169" t="s">
        <v>487</v>
      </c>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69"/>
      <c r="BE199" s="169"/>
      <c r="BF199" s="169"/>
      <c r="BG199" s="169"/>
      <c r="BH199" s="169"/>
    </row>
    <row r="200" spans="1:60" ht="12.75" outlineLevel="1">
      <c r="A200" s="160">
        <v>80</v>
      </c>
      <c r="B200" s="161" t="s">
        <v>488</v>
      </c>
      <c r="C200" s="162" t="s">
        <v>489</v>
      </c>
      <c r="D200" s="163" t="s">
        <v>282</v>
      </c>
      <c r="E200" s="164">
        <v>4.15434</v>
      </c>
      <c r="F200" s="165"/>
      <c r="G200" s="166">
        <f t="shared" si="0"/>
        <v>0</v>
      </c>
      <c r="H200" s="165"/>
      <c r="I200" s="166">
        <f t="shared" si="1"/>
        <v>0</v>
      </c>
      <c r="J200" s="165"/>
      <c r="K200" s="166">
        <f t="shared" si="2"/>
        <v>0</v>
      </c>
      <c r="L200" s="166">
        <v>21</v>
      </c>
      <c r="M200" s="166">
        <f t="shared" si="3"/>
        <v>0</v>
      </c>
      <c r="N200" s="166">
        <v>0</v>
      </c>
      <c r="O200" s="166">
        <f t="shared" si="4"/>
        <v>0</v>
      </c>
      <c r="P200" s="166">
        <v>0</v>
      </c>
      <c r="Q200" s="166">
        <f t="shared" si="5"/>
        <v>0</v>
      </c>
      <c r="R200" s="166"/>
      <c r="S200" s="166" t="s">
        <v>213</v>
      </c>
      <c r="T200" s="167" t="s">
        <v>213</v>
      </c>
      <c r="U200" s="168">
        <v>0.9420000000000001</v>
      </c>
      <c r="V200" s="168">
        <f t="shared" si="6"/>
        <v>3.91</v>
      </c>
      <c r="W200" s="168"/>
      <c r="X200" s="169"/>
      <c r="Y200" s="169"/>
      <c r="Z200" s="169"/>
      <c r="AA200" s="169"/>
      <c r="AB200" s="169"/>
      <c r="AC200" s="169"/>
      <c r="AD200" s="169"/>
      <c r="AE200" s="169"/>
      <c r="AF200" s="169"/>
      <c r="AG200" s="169" t="s">
        <v>487</v>
      </c>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row>
    <row r="201" spans="1:60" ht="12.75" outlineLevel="1">
      <c r="A201" s="160">
        <v>81</v>
      </c>
      <c r="B201" s="161" t="s">
        <v>490</v>
      </c>
      <c r="C201" s="162" t="s">
        <v>491</v>
      </c>
      <c r="D201" s="163" t="s">
        <v>282</v>
      </c>
      <c r="E201" s="164">
        <v>4.15434</v>
      </c>
      <c r="F201" s="165"/>
      <c r="G201" s="166">
        <f t="shared" si="0"/>
        <v>0</v>
      </c>
      <c r="H201" s="165"/>
      <c r="I201" s="166">
        <f t="shared" si="1"/>
        <v>0</v>
      </c>
      <c r="J201" s="165"/>
      <c r="K201" s="166">
        <f t="shared" si="2"/>
        <v>0</v>
      </c>
      <c r="L201" s="166">
        <v>21</v>
      </c>
      <c r="M201" s="166">
        <f t="shared" si="3"/>
        <v>0</v>
      </c>
      <c r="N201" s="166">
        <v>0</v>
      </c>
      <c r="O201" s="166">
        <f t="shared" si="4"/>
        <v>0</v>
      </c>
      <c r="P201" s="166">
        <v>0</v>
      </c>
      <c r="Q201" s="166">
        <f t="shared" si="5"/>
        <v>0</v>
      </c>
      <c r="R201" s="166"/>
      <c r="S201" s="166" t="s">
        <v>213</v>
      </c>
      <c r="T201" s="167" t="s">
        <v>213</v>
      </c>
      <c r="U201" s="168">
        <v>0.105</v>
      </c>
      <c r="V201" s="168">
        <f t="shared" si="6"/>
        <v>0.44</v>
      </c>
      <c r="W201" s="168"/>
      <c r="X201" s="169"/>
      <c r="Y201" s="169"/>
      <c r="Z201" s="169"/>
      <c r="AA201" s="169"/>
      <c r="AB201" s="169"/>
      <c r="AC201" s="169"/>
      <c r="AD201" s="169"/>
      <c r="AE201" s="169"/>
      <c r="AF201" s="169"/>
      <c r="AG201" s="169" t="s">
        <v>487</v>
      </c>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69"/>
      <c r="BE201" s="169"/>
      <c r="BF201" s="169"/>
      <c r="BG201" s="169"/>
      <c r="BH201" s="169"/>
    </row>
    <row r="202" spans="1:60" ht="12.75" outlineLevel="1">
      <c r="A202" s="160">
        <v>82</v>
      </c>
      <c r="B202" s="161" t="s">
        <v>492</v>
      </c>
      <c r="C202" s="162" t="s">
        <v>493</v>
      </c>
      <c r="D202" s="163" t="s">
        <v>282</v>
      </c>
      <c r="E202" s="164">
        <v>4.15434</v>
      </c>
      <c r="F202" s="165"/>
      <c r="G202" s="166">
        <f t="shared" si="0"/>
        <v>0</v>
      </c>
      <c r="H202" s="165"/>
      <c r="I202" s="166">
        <f t="shared" si="1"/>
        <v>0</v>
      </c>
      <c r="J202" s="165"/>
      <c r="K202" s="166">
        <f t="shared" si="2"/>
        <v>0</v>
      </c>
      <c r="L202" s="166">
        <v>21</v>
      </c>
      <c r="M202" s="166">
        <f t="shared" si="3"/>
        <v>0</v>
      </c>
      <c r="N202" s="166">
        <v>0</v>
      </c>
      <c r="O202" s="166">
        <f t="shared" si="4"/>
        <v>0</v>
      </c>
      <c r="P202" s="166">
        <v>0</v>
      </c>
      <c r="Q202" s="166">
        <f t="shared" si="5"/>
        <v>0</v>
      </c>
      <c r="R202" s="166"/>
      <c r="S202" s="166" t="s">
        <v>213</v>
      </c>
      <c r="T202" s="167" t="s">
        <v>213</v>
      </c>
      <c r="U202" s="168">
        <v>0.042</v>
      </c>
      <c r="V202" s="168">
        <f t="shared" si="6"/>
        <v>0.17</v>
      </c>
      <c r="W202" s="168"/>
      <c r="X202" s="169"/>
      <c r="Y202" s="169"/>
      <c r="Z202" s="169"/>
      <c r="AA202" s="169"/>
      <c r="AB202" s="169"/>
      <c r="AC202" s="169"/>
      <c r="AD202" s="169"/>
      <c r="AE202" s="169"/>
      <c r="AF202" s="169"/>
      <c r="AG202" s="169" t="s">
        <v>487</v>
      </c>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69"/>
      <c r="BE202" s="169"/>
      <c r="BF202" s="169"/>
      <c r="BG202" s="169"/>
      <c r="BH202" s="169"/>
    </row>
    <row r="203" spans="1:60" ht="12.75" outlineLevel="1">
      <c r="A203" s="160">
        <v>83</v>
      </c>
      <c r="B203" s="161" t="s">
        <v>494</v>
      </c>
      <c r="C203" s="162" t="s">
        <v>495</v>
      </c>
      <c r="D203" s="163" t="s">
        <v>282</v>
      </c>
      <c r="E203" s="164">
        <v>4.15434</v>
      </c>
      <c r="F203" s="165"/>
      <c r="G203" s="166">
        <f t="shared" si="0"/>
        <v>0</v>
      </c>
      <c r="H203" s="165"/>
      <c r="I203" s="166">
        <f t="shared" si="1"/>
        <v>0</v>
      </c>
      <c r="J203" s="165"/>
      <c r="K203" s="166">
        <f t="shared" si="2"/>
        <v>0</v>
      </c>
      <c r="L203" s="166">
        <v>21</v>
      </c>
      <c r="M203" s="166">
        <f t="shared" si="3"/>
        <v>0</v>
      </c>
      <c r="N203" s="166">
        <v>0</v>
      </c>
      <c r="O203" s="166">
        <f t="shared" si="4"/>
        <v>0</v>
      </c>
      <c r="P203" s="166">
        <v>0</v>
      </c>
      <c r="Q203" s="166">
        <f t="shared" si="5"/>
        <v>0</v>
      </c>
      <c r="R203" s="166"/>
      <c r="S203" s="166" t="s">
        <v>213</v>
      </c>
      <c r="T203" s="167" t="s">
        <v>213</v>
      </c>
      <c r="U203" s="168">
        <v>0</v>
      </c>
      <c r="V203" s="168">
        <f t="shared" si="6"/>
        <v>0</v>
      </c>
      <c r="W203" s="168"/>
      <c r="X203" s="169"/>
      <c r="Y203" s="169"/>
      <c r="Z203" s="169"/>
      <c r="AA203" s="169"/>
      <c r="AB203" s="169"/>
      <c r="AC203" s="169"/>
      <c r="AD203" s="169"/>
      <c r="AE203" s="169"/>
      <c r="AF203" s="169"/>
      <c r="AG203" s="169" t="s">
        <v>487</v>
      </c>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69"/>
      <c r="BE203" s="169"/>
      <c r="BF203" s="169"/>
      <c r="BG203" s="169"/>
      <c r="BH203" s="169"/>
    </row>
    <row r="204" spans="1:60" ht="22.5" outlineLevel="1">
      <c r="A204" s="170">
        <v>84</v>
      </c>
      <c r="B204" s="171" t="s">
        <v>496</v>
      </c>
      <c r="C204" s="172" t="s">
        <v>497</v>
      </c>
      <c r="D204" s="173" t="s">
        <v>282</v>
      </c>
      <c r="E204" s="174">
        <v>4.15434</v>
      </c>
      <c r="F204" s="175"/>
      <c r="G204" s="176">
        <f t="shared" si="0"/>
        <v>0</v>
      </c>
      <c r="H204" s="175"/>
      <c r="I204" s="176">
        <f t="shared" si="1"/>
        <v>0</v>
      </c>
      <c r="J204" s="175"/>
      <c r="K204" s="176">
        <f t="shared" si="2"/>
        <v>0</v>
      </c>
      <c r="L204" s="176">
        <v>21</v>
      </c>
      <c r="M204" s="176">
        <f t="shared" si="3"/>
        <v>0</v>
      </c>
      <c r="N204" s="176">
        <v>0</v>
      </c>
      <c r="O204" s="176">
        <f t="shared" si="4"/>
        <v>0</v>
      </c>
      <c r="P204" s="176">
        <v>0</v>
      </c>
      <c r="Q204" s="176">
        <f t="shared" si="5"/>
        <v>0</v>
      </c>
      <c r="R204" s="176"/>
      <c r="S204" s="176" t="s">
        <v>303</v>
      </c>
      <c r="T204" s="177" t="s">
        <v>214</v>
      </c>
      <c r="U204" s="168">
        <v>0</v>
      </c>
      <c r="V204" s="168">
        <f t="shared" si="6"/>
        <v>0</v>
      </c>
      <c r="W204" s="168"/>
      <c r="X204" s="169"/>
      <c r="Y204" s="169"/>
      <c r="Z204" s="169"/>
      <c r="AA204" s="169"/>
      <c r="AB204" s="169"/>
      <c r="AC204" s="169"/>
      <c r="AD204" s="169"/>
      <c r="AE204" s="169"/>
      <c r="AF204" s="169"/>
      <c r="AG204" s="169" t="s">
        <v>487</v>
      </c>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69"/>
      <c r="BE204" s="169"/>
      <c r="BF204" s="169"/>
      <c r="BG204" s="169"/>
      <c r="BH204" s="169"/>
    </row>
    <row r="205" spans="1:32" ht="12.75">
      <c r="A205" s="134"/>
      <c r="B205" s="138"/>
      <c r="C205" s="178"/>
      <c r="D205" s="140"/>
      <c r="E205" s="134"/>
      <c r="F205" s="134"/>
      <c r="G205" s="134"/>
      <c r="H205" s="134"/>
      <c r="I205" s="134"/>
      <c r="J205" s="134"/>
      <c r="K205" s="134"/>
      <c r="L205" s="134"/>
      <c r="M205" s="134"/>
      <c r="N205" s="134"/>
      <c r="O205" s="134"/>
      <c r="P205" s="134"/>
      <c r="Q205" s="134"/>
      <c r="R205" s="134"/>
      <c r="S205" s="134"/>
      <c r="T205" s="134"/>
      <c r="U205" s="134"/>
      <c r="V205" s="134"/>
      <c r="W205" s="134"/>
      <c r="AE205" s="1">
        <v>15</v>
      </c>
      <c r="AF205" s="1">
        <v>21</v>
      </c>
    </row>
    <row r="206" spans="1:33" ht="12.75">
      <c r="A206" s="179"/>
      <c r="B206" s="180" t="s">
        <v>25</v>
      </c>
      <c r="C206" s="181"/>
      <c r="D206" s="182"/>
      <c r="E206" s="183"/>
      <c r="F206" s="183"/>
      <c r="G206" s="184">
        <f>G8+G15+G23+G36+G53+G58+G61+G64+G96+G98+G111+G114+G121+G127+G143+G159+G167+G174+G185+G198</f>
        <v>0</v>
      </c>
      <c r="H206" s="134"/>
      <c r="I206" s="134"/>
      <c r="J206" s="134"/>
      <c r="K206" s="134"/>
      <c r="L206" s="134"/>
      <c r="M206" s="134"/>
      <c r="N206" s="134"/>
      <c r="O206" s="134"/>
      <c r="P206" s="134"/>
      <c r="Q206" s="134"/>
      <c r="R206" s="134"/>
      <c r="S206" s="134"/>
      <c r="T206" s="134"/>
      <c r="U206" s="134"/>
      <c r="V206" s="134"/>
      <c r="W206" s="134"/>
      <c r="AE206" s="1">
        <f>SUMIF(L7:L204,AE205,G7:G204)</f>
        <v>0</v>
      </c>
      <c r="AF206" s="1">
        <f>SUMIF(L7:L204,AF205,G7:G204)</f>
        <v>0</v>
      </c>
      <c r="AG206" s="1" t="s">
        <v>223</v>
      </c>
    </row>
    <row r="207" spans="1:23" ht="12.75">
      <c r="A207" s="134"/>
      <c r="B207" s="138"/>
      <c r="C207" s="178"/>
      <c r="D207" s="140"/>
      <c r="E207" s="134"/>
      <c r="F207" s="134"/>
      <c r="G207" s="134"/>
      <c r="H207" s="134"/>
      <c r="I207" s="134"/>
      <c r="J207" s="134"/>
      <c r="K207" s="134"/>
      <c r="L207" s="134"/>
      <c r="M207" s="134"/>
      <c r="N207" s="134"/>
      <c r="O207" s="134"/>
      <c r="P207" s="134"/>
      <c r="Q207" s="134"/>
      <c r="R207" s="134"/>
      <c r="S207" s="134"/>
      <c r="T207" s="134"/>
      <c r="U207" s="134"/>
      <c r="V207" s="134"/>
      <c r="W207" s="134"/>
    </row>
    <row r="208" spans="1:23" ht="12.75">
      <c r="A208" s="134"/>
      <c r="B208" s="138"/>
      <c r="C208" s="178"/>
      <c r="D208" s="140"/>
      <c r="E208" s="134"/>
      <c r="F208" s="134"/>
      <c r="G208" s="134"/>
      <c r="H208" s="134"/>
      <c r="I208" s="134"/>
      <c r="J208" s="134"/>
      <c r="K208" s="134"/>
      <c r="L208" s="134"/>
      <c r="M208" s="134"/>
      <c r="N208" s="134"/>
      <c r="O208" s="134"/>
      <c r="P208" s="134"/>
      <c r="Q208" s="134"/>
      <c r="R208" s="134"/>
      <c r="S208" s="134"/>
      <c r="T208" s="134"/>
      <c r="U208" s="134"/>
      <c r="V208" s="134"/>
      <c r="W208" s="134"/>
    </row>
    <row r="209" spans="1:23" ht="12.75">
      <c r="A209" s="223" t="s">
        <v>224</v>
      </c>
      <c r="B209" s="223"/>
      <c r="C209" s="223"/>
      <c r="D209" s="140"/>
      <c r="E209" s="134"/>
      <c r="F209" s="134"/>
      <c r="G209" s="134"/>
      <c r="H209" s="134"/>
      <c r="I209" s="134"/>
      <c r="J209" s="134"/>
      <c r="K209" s="134"/>
      <c r="L209" s="134"/>
      <c r="M209" s="134"/>
      <c r="N209" s="134"/>
      <c r="O209" s="134"/>
      <c r="P209" s="134"/>
      <c r="Q209" s="134"/>
      <c r="R209" s="134"/>
      <c r="S209" s="134"/>
      <c r="T209" s="134"/>
      <c r="U209" s="134"/>
      <c r="V209" s="134"/>
      <c r="W209" s="134"/>
    </row>
    <row r="210" spans="1:33" ht="12.75">
      <c r="A210" s="224"/>
      <c r="B210" s="224"/>
      <c r="C210" s="224"/>
      <c r="D210" s="224"/>
      <c r="E210" s="224"/>
      <c r="F210" s="224"/>
      <c r="G210" s="224"/>
      <c r="H210" s="134"/>
      <c r="I210" s="134"/>
      <c r="J210" s="134"/>
      <c r="K210" s="134"/>
      <c r="L210" s="134"/>
      <c r="M210" s="134"/>
      <c r="N210" s="134"/>
      <c r="O210" s="134"/>
      <c r="P210" s="134"/>
      <c r="Q210" s="134"/>
      <c r="R210" s="134"/>
      <c r="S210" s="134"/>
      <c r="T210" s="134"/>
      <c r="U210" s="134"/>
      <c r="V210" s="134"/>
      <c r="W210" s="134"/>
      <c r="AG210" s="1" t="s">
        <v>225</v>
      </c>
    </row>
    <row r="211" spans="1:23" ht="12.75">
      <c r="A211" s="224"/>
      <c r="B211" s="224"/>
      <c r="C211" s="224"/>
      <c r="D211" s="224"/>
      <c r="E211" s="224"/>
      <c r="F211" s="224"/>
      <c r="G211" s="224"/>
      <c r="H211" s="134"/>
      <c r="I211" s="134"/>
      <c r="J211" s="134"/>
      <c r="K211" s="134"/>
      <c r="L211" s="134"/>
      <c r="M211" s="134"/>
      <c r="N211" s="134"/>
      <c r="O211" s="134"/>
      <c r="P211" s="134"/>
      <c r="Q211" s="134"/>
      <c r="R211" s="134"/>
      <c r="S211" s="134"/>
      <c r="T211" s="134"/>
      <c r="U211" s="134"/>
      <c r="V211" s="134"/>
      <c r="W211" s="134"/>
    </row>
    <row r="212" spans="1:23" ht="12.75">
      <c r="A212" s="224"/>
      <c r="B212" s="224"/>
      <c r="C212" s="224"/>
      <c r="D212" s="224"/>
      <c r="E212" s="224"/>
      <c r="F212" s="224"/>
      <c r="G212" s="224"/>
      <c r="H212" s="134"/>
      <c r="I212" s="134"/>
      <c r="J212" s="134"/>
      <c r="K212" s="134"/>
      <c r="L212" s="134"/>
      <c r="M212" s="134"/>
      <c r="N212" s="134"/>
      <c r="O212" s="134"/>
      <c r="P212" s="134"/>
      <c r="Q212" s="134"/>
      <c r="R212" s="134"/>
      <c r="S212" s="134"/>
      <c r="T212" s="134"/>
      <c r="U212" s="134"/>
      <c r="V212" s="134"/>
      <c r="W212" s="134"/>
    </row>
    <row r="213" spans="1:23" ht="12.75">
      <c r="A213" s="224"/>
      <c r="B213" s="224"/>
      <c r="C213" s="224"/>
      <c r="D213" s="224"/>
      <c r="E213" s="224"/>
      <c r="F213" s="224"/>
      <c r="G213" s="224"/>
      <c r="H213" s="134"/>
      <c r="I213" s="134"/>
      <c r="J213" s="134"/>
      <c r="K213" s="134"/>
      <c r="L213" s="134"/>
      <c r="M213" s="134"/>
      <c r="N213" s="134"/>
      <c r="O213" s="134"/>
      <c r="P213" s="134"/>
      <c r="Q213" s="134"/>
      <c r="R213" s="134"/>
      <c r="S213" s="134"/>
      <c r="T213" s="134"/>
      <c r="U213" s="134"/>
      <c r="V213" s="134"/>
      <c r="W213" s="134"/>
    </row>
    <row r="214" spans="1:23" ht="12.75">
      <c r="A214" s="224"/>
      <c r="B214" s="224"/>
      <c r="C214" s="224"/>
      <c r="D214" s="224"/>
      <c r="E214" s="224"/>
      <c r="F214" s="224"/>
      <c r="G214" s="224"/>
      <c r="H214" s="134"/>
      <c r="I214" s="134"/>
      <c r="J214" s="134"/>
      <c r="K214" s="134"/>
      <c r="L214" s="134"/>
      <c r="M214" s="134"/>
      <c r="N214" s="134"/>
      <c r="O214" s="134"/>
      <c r="P214" s="134"/>
      <c r="Q214" s="134"/>
      <c r="R214" s="134"/>
      <c r="S214" s="134"/>
      <c r="T214" s="134"/>
      <c r="U214" s="134"/>
      <c r="V214" s="134"/>
      <c r="W214" s="134"/>
    </row>
    <row r="215" spans="1:23" ht="12.75">
      <c r="A215" s="134"/>
      <c r="B215" s="138"/>
      <c r="C215" s="178"/>
      <c r="D215" s="140"/>
      <c r="E215" s="134"/>
      <c r="F215" s="134"/>
      <c r="G215" s="134"/>
      <c r="H215" s="134"/>
      <c r="I215" s="134"/>
      <c r="J215" s="134"/>
      <c r="K215" s="134"/>
      <c r="L215" s="134"/>
      <c r="M215" s="134"/>
      <c r="N215" s="134"/>
      <c r="O215" s="134"/>
      <c r="P215" s="134"/>
      <c r="Q215" s="134"/>
      <c r="R215" s="134"/>
      <c r="S215" s="134"/>
      <c r="T215" s="134"/>
      <c r="U215" s="134"/>
      <c r="V215" s="134"/>
      <c r="W215" s="134"/>
    </row>
    <row r="216" spans="3:33" ht="12.75">
      <c r="C216" s="185"/>
      <c r="D216" s="144"/>
      <c r="AG216" s="1" t="s">
        <v>226</v>
      </c>
    </row>
    <row r="217" ht="12.75">
      <c r="D217" s="144"/>
    </row>
    <row r="218" ht="12.75">
      <c r="D218" s="144"/>
    </row>
    <row r="219" ht="12.75">
      <c r="D219" s="144"/>
    </row>
    <row r="220" ht="12.75">
      <c r="D220" s="144"/>
    </row>
    <row r="221" ht="12.75">
      <c r="D221" s="144"/>
    </row>
    <row r="222" ht="12.75">
      <c r="D222" s="144"/>
    </row>
    <row r="223" ht="12.75">
      <c r="D223" s="144"/>
    </row>
    <row r="224" ht="12.75">
      <c r="D224" s="144"/>
    </row>
    <row r="225" ht="12.75">
      <c r="D225" s="144"/>
    </row>
    <row r="226" ht="12.75">
      <c r="D226" s="144"/>
    </row>
    <row r="227" ht="12.75">
      <c r="D227" s="144"/>
    </row>
    <row r="228" ht="12.75">
      <c r="D228" s="144"/>
    </row>
    <row r="229" ht="12.75">
      <c r="D229" s="144"/>
    </row>
    <row r="230" ht="12.75">
      <c r="D230" s="144"/>
    </row>
    <row r="231" ht="12.75">
      <c r="D231" s="144"/>
    </row>
    <row r="232" ht="12.75">
      <c r="D232" s="144"/>
    </row>
    <row r="233" ht="12.75">
      <c r="D233" s="144"/>
    </row>
    <row r="234" ht="12.75">
      <c r="D234" s="144"/>
    </row>
    <row r="235" ht="12.75">
      <c r="D235" s="144"/>
    </row>
    <row r="236" ht="12.75">
      <c r="D236" s="144"/>
    </row>
    <row r="237" ht="12.75">
      <c r="D237" s="144"/>
    </row>
    <row r="238" ht="12.75">
      <c r="D238" s="144"/>
    </row>
    <row r="239" ht="12.75">
      <c r="D239" s="144"/>
    </row>
    <row r="240" ht="12.75">
      <c r="D240" s="144"/>
    </row>
    <row r="241" ht="12.75">
      <c r="D241" s="144"/>
    </row>
    <row r="242" ht="12.75">
      <c r="D242" s="144"/>
    </row>
    <row r="243" ht="12.75">
      <c r="D243" s="144"/>
    </row>
    <row r="244" ht="12.75">
      <c r="D244" s="144"/>
    </row>
    <row r="245" ht="12.75">
      <c r="D245" s="144"/>
    </row>
    <row r="246" ht="12.75">
      <c r="D246" s="144"/>
    </row>
    <row r="247" ht="12.75">
      <c r="D247" s="144"/>
    </row>
    <row r="248" ht="12.75">
      <c r="D248" s="144"/>
    </row>
    <row r="249" ht="12.75">
      <c r="D249" s="144"/>
    </row>
    <row r="250" ht="12.75">
      <c r="D250" s="144"/>
    </row>
    <row r="251" ht="12.75">
      <c r="D251" s="144"/>
    </row>
    <row r="252" ht="12.75">
      <c r="D252" s="144"/>
    </row>
    <row r="253" ht="12.75">
      <c r="D253" s="144"/>
    </row>
    <row r="254" ht="12.75">
      <c r="D254" s="144"/>
    </row>
    <row r="255" ht="12.75">
      <c r="D255" s="144"/>
    </row>
    <row r="256" ht="12.75">
      <c r="D256" s="144"/>
    </row>
    <row r="257" ht="12.75">
      <c r="D257" s="144"/>
    </row>
    <row r="258" ht="12.75">
      <c r="D258" s="144"/>
    </row>
    <row r="259" ht="12.75">
      <c r="D259" s="144"/>
    </row>
    <row r="260" ht="12.75">
      <c r="D260" s="144"/>
    </row>
    <row r="261" ht="12.75">
      <c r="D261" s="144"/>
    </row>
    <row r="262" ht="12.75">
      <c r="D262" s="144"/>
    </row>
    <row r="263" ht="12.75">
      <c r="D263" s="144"/>
    </row>
    <row r="264" ht="12.75">
      <c r="D264" s="144"/>
    </row>
    <row r="265" ht="12.75">
      <c r="D265" s="144"/>
    </row>
    <row r="266" ht="12.75">
      <c r="D266" s="144"/>
    </row>
    <row r="267" ht="12.75">
      <c r="D267" s="144"/>
    </row>
    <row r="268" ht="12.75">
      <c r="D268" s="144"/>
    </row>
    <row r="269" ht="12.75">
      <c r="D269" s="144"/>
    </row>
    <row r="270" ht="12.75">
      <c r="D270" s="144"/>
    </row>
    <row r="271" ht="12.75">
      <c r="D271" s="144"/>
    </row>
    <row r="272" ht="12.75">
      <c r="D272" s="144"/>
    </row>
    <row r="273" ht="12.75">
      <c r="D273" s="144"/>
    </row>
    <row r="274" ht="12.75">
      <c r="D274" s="144"/>
    </row>
    <row r="275" ht="12.75">
      <c r="D275" s="144"/>
    </row>
    <row r="276" ht="12.75">
      <c r="D276" s="144"/>
    </row>
    <row r="277" ht="12.75">
      <c r="D277" s="144"/>
    </row>
    <row r="278" ht="12.75">
      <c r="D278" s="144"/>
    </row>
    <row r="279" ht="12.75">
      <c r="D279" s="144"/>
    </row>
    <row r="280" ht="12.75">
      <c r="D280" s="144"/>
    </row>
    <row r="281" ht="12.75">
      <c r="D281" s="144"/>
    </row>
    <row r="282" ht="12.75">
      <c r="D282" s="144"/>
    </row>
    <row r="283" ht="12.75">
      <c r="D283" s="144"/>
    </row>
    <row r="284" ht="12.75">
      <c r="D284" s="144"/>
    </row>
    <row r="285" ht="12.75">
      <c r="D285" s="144"/>
    </row>
    <row r="286" ht="12.75">
      <c r="D286" s="144"/>
    </row>
    <row r="287" ht="12.75">
      <c r="D287" s="144"/>
    </row>
    <row r="288" ht="12.75">
      <c r="D288" s="144"/>
    </row>
    <row r="289" ht="12.75">
      <c r="D289" s="144"/>
    </row>
    <row r="290" ht="12.75">
      <c r="D290" s="144"/>
    </row>
    <row r="291" ht="12.75">
      <c r="D291" s="144"/>
    </row>
    <row r="292" ht="12.75">
      <c r="D292" s="144"/>
    </row>
    <row r="293" ht="12.75">
      <c r="D293" s="144"/>
    </row>
    <row r="294" ht="12.75">
      <c r="D294" s="144"/>
    </row>
    <row r="295" ht="12.75">
      <c r="D295" s="144"/>
    </row>
    <row r="296" ht="12.75">
      <c r="D296" s="144"/>
    </row>
    <row r="297" ht="12.75">
      <c r="D297" s="144"/>
    </row>
    <row r="298" ht="12.75">
      <c r="D298" s="144"/>
    </row>
    <row r="299" ht="12.75">
      <c r="D299" s="144"/>
    </row>
    <row r="300" ht="12.75">
      <c r="D300" s="144"/>
    </row>
    <row r="301" ht="12.75">
      <c r="D301" s="144"/>
    </row>
    <row r="302" ht="12.75">
      <c r="D302" s="144"/>
    </row>
    <row r="303" ht="12.75">
      <c r="D303" s="144"/>
    </row>
    <row r="304" ht="12.75">
      <c r="D304" s="144"/>
    </row>
    <row r="305" ht="12.75">
      <c r="D305" s="144"/>
    </row>
    <row r="306" ht="12.75">
      <c r="D306" s="144"/>
    </row>
    <row r="307" ht="12.75">
      <c r="D307" s="144"/>
    </row>
    <row r="308" ht="12.75">
      <c r="D308" s="144"/>
    </row>
    <row r="309" ht="12.75">
      <c r="D309" s="144"/>
    </row>
    <row r="310" ht="12.75">
      <c r="D310" s="144"/>
    </row>
    <row r="311" ht="12.75">
      <c r="D311" s="144"/>
    </row>
    <row r="312" ht="12.75">
      <c r="D312" s="144"/>
    </row>
    <row r="313" ht="12.75">
      <c r="D313" s="144"/>
    </row>
    <row r="314" ht="12.75">
      <c r="D314" s="144"/>
    </row>
    <row r="315" ht="12.75">
      <c r="D315" s="144"/>
    </row>
    <row r="316" ht="12.75">
      <c r="D316" s="144"/>
    </row>
    <row r="317" ht="12.75">
      <c r="D317" s="144"/>
    </row>
    <row r="318" ht="12.75">
      <c r="D318" s="144"/>
    </row>
    <row r="319" ht="12.75">
      <c r="D319" s="144"/>
    </row>
    <row r="320" ht="12.75">
      <c r="D320" s="144"/>
    </row>
    <row r="321" ht="12.75">
      <c r="D321" s="144"/>
    </row>
    <row r="322" ht="12.75">
      <c r="D322" s="144"/>
    </row>
    <row r="323" ht="12.75">
      <c r="D323" s="144"/>
    </row>
    <row r="324" ht="12.75">
      <c r="D324" s="144"/>
    </row>
    <row r="325" ht="12.75">
      <c r="D325" s="144"/>
    </row>
    <row r="326" ht="12.75">
      <c r="D326" s="144"/>
    </row>
    <row r="327" ht="12.75">
      <c r="D327" s="144"/>
    </row>
    <row r="328" ht="12.75">
      <c r="D328" s="144"/>
    </row>
    <row r="329" ht="12.75">
      <c r="D329" s="144"/>
    </row>
    <row r="330" ht="12.75">
      <c r="D330" s="144"/>
    </row>
    <row r="331" ht="12.75">
      <c r="D331" s="144"/>
    </row>
    <row r="332" ht="12.75">
      <c r="D332" s="144"/>
    </row>
    <row r="333" ht="12.75">
      <c r="D333" s="144"/>
    </row>
    <row r="334" ht="12.75">
      <c r="D334" s="144"/>
    </row>
    <row r="335" ht="12.75">
      <c r="D335" s="144"/>
    </row>
    <row r="336" ht="12.75">
      <c r="D336" s="144"/>
    </row>
    <row r="337" ht="12.75">
      <c r="D337" s="144"/>
    </row>
    <row r="338" ht="12.75">
      <c r="D338" s="144"/>
    </row>
    <row r="339" ht="12.75">
      <c r="D339" s="144"/>
    </row>
    <row r="340" ht="12.75">
      <c r="D340" s="144"/>
    </row>
    <row r="341" ht="12.75">
      <c r="D341" s="144"/>
    </row>
    <row r="342" ht="12.75">
      <c r="D342" s="144"/>
    </row>
    <row r="343" ht="12.75">
      <c r="D343" s="144"/>
    </row>
    <row r="344" ht="12.75">
      <c r="D344" s="144"/>
    </row>
  </sheetData>
  <sheetProtection password="9CDF" sheet="1" objects="1" scenarios="1" selectLockedCells="1"/>
  <mergeCells count="8">
    <mergeCell ref="A209:C209"/>
    <mergeCell ref="A210:G214"/>
    <mergeCell ref="A1:G1"/>
    <mergeCell ref="C2:G2"/>
    <mergeCell ref="C3:G3"/>
    <mergeCell ref="C4:G4"/>
    <mergeCell ref="C106:G106"/>
    <mergeCell ref="C137:G137"/>
  </mergeCells>
  <printOptions/>
  <pageMargins left="0.5902777777777778" right="0.19652777777777777" top="0.7875" bottom="0.7875" header="0.5118055555555555" footer="0.3"/>
  <pageSetup horizontalDpi="300" verticalDpi="300" orientation="landscape" paperSize="9"/>
  <headerFooter alignWithMargins="0">
    <oddFooter>&amp;L&amp;"Arial CE,Běžné"Zpracováno programem BUILDpower S,  © RTS, a.s.&amp;R&amp;"Arial CE,Běžné"Stránka &amp;P z &amp;N</oddFooter>
  </headerFooter>
</worksheet>
</file>

<file path=xl/worksheets/sheet6.xml><?xml version="1.0" encoding="utf-8"?>
<worksheet xmlns="http://schemas.openxmlformats.org/spreadsheetml/2006/main" xmlns:r="http://schemas.openxmlformats.org/officeDocument/2006/relationships">
  <dimension ref="A1:BH197"/>
  <sheetViews>
    <sheetView zoomScalePageLayoutView="0" workbookViewId="0" topLeftCell="A1">
      <pane ySplit="7" topLeftCell="A8" activePane="bottomLeft" state="frozen"/>
      <selection pane="topLeft" activeCell="A1" sqref="A1"/>
      <selection pane="bottomLeft" activeCell="F34" sqref="F34"/>
    </sheetView>
  </sheetViews>
  <sheetFormatPr defaultColWidth="8.7109375" defaultRowHeight="12.75" outlineLevelRow="1"/>
  <cols>
    <col min="1" max="1" width="3.421875" style="1" customWidth="1"/>
    <col min="2" max="2" width="12.57421875" style="141" customWidth="1"/>
    <col min="3" max="3" width="38.28125" style="141" customWidth="1"/>
    <col min="4" max="4" width="4.8515625" style="1" customWidth="1"/>
    <col min="5" max="5" width="10.57421875" style="1" customWidth="1"/>
    <col min="6" max="6" width="9.8515625" style="1" customWidth="1"/>
    <col min="7" max="7" width="12.7109375" style="1" customWidth="1"/>
    <col min="8" max="18" width="0" style="1" hidden="1" customWidth="1"/>
    <col min="19" max="20" width="8.7109375" style="1" customWidth="1"/>
    <col min="21" max="23" width="0" style="1" hidden="1" customWidth="1"/>
    <col min="24" max="28" width="8.7109375" style="1" customWidth="1"/>
    <col min="29" max="29" width="0" style="1" hidden="1" customWidth="1"/>
    <col min="30" max="30" width="8.7109375" style="1" customWidth="1"/>
    <col min="31" max="41" width="0" style="1" hidden="1" customWidth="1"/>
    <col min="42" max="16384" width="8.7109375" style="1" customWidth="1"/>
  </cols>
  <sheetData>
    <row r="1" spans="1:33" ht="15.75" customHeight="1">
      <c r="A1" s="220" t="s">
        <v>177</v>
      </c>
      <c r="B1" s="220"/>
      <c r="C1" s="220"/>
      <c r="D1" s="220"/>
      <c r="E1" s="220"/>
      <c r="F1" s="220"/>
      <c r="G1" s="220"/>
      <c r="AG1" s="1" t="s">
        <v>181</v>
      </c>
    </row>
    <row r="2" spans="1:33" ht="24.75" customHeight="1">
      <c r="A2" s="136" t="s">
        <v>178</v>
      </c>
      <c r="B2" s="137" t="s">
        <v>5</v>
      </c>
      <c r="C2" s="221" t="s">
        <v>6</v>
      </c>
      <c r="D2" s="221"/>
      <c r="E2" s="221"/>
      <c r="F2" s="221"/>
      <c r="G2" s="221"/>
      <c r="AG2" s="1" t="s">
        <v>182</v>
      </c>
    </row>
    <row r="3" spans="1:33" ht="24.75" customHeight="1">
      <c r="A3" s="136" t="s">
        <v>179</v>
      </c>
      <c r="B3" s="137" t="s">
        <v>58</v>
      </c>
      <c r="C3" s="221" t="s">
        <v>59</v>
      </c>
      <c r="D3" s="221"/>
      <c r="E3" s="221"/>
      <c r="F3" s="221"/>
      <c r="G3" s="221"/>
      <c r="AC3" s="141" t="s">
        <v>182</v>
      </c>
      <c r="AG3" s="1" t="s">
        <v>184</v>
      </c>
    </row>
    <row r="4" spans="1:33" ht="24.75" customHeight="1">
      <c r="A4" s="142" t="s">
        <v>180</v>
      </c>
      <c r="B4" s="143" t="s">
        <v>61</v>
      </c>
      <c r="C4" s="222" t="s">
        <v>62</v>
      </c>
      <c r="D4" s="222"/>
      <c r="E4" s="222"/>
      <c r="F4" s="222"/>
      <c r="G4" s="222"/>
      <c r="AG4" s="1" t="s">
        <v>185</v>
      </c>
    </row>
    <row r="5" ht="12.75">
      <c r="D5" s="144"/>
    </row>
    <row r="6" spans="1:23" ht="38.25">
      <c r="A6" s="145" t="s">
        <v>186</v>
      </c>
      <c r="B6" s="146" t="s">
        <v>187</v>
      </c>
      <c r="C6" s="146" t="s">
        <v>188</v>
      </c>
      <c r="D6" s="147" t="s">
        <v>189</v>
      </c>
      <c r="E6" s="145" t="s">
        <v>190</v>
      </c>
      <c r="F6" s="148" t="s">
        <v>191</v>
      </c>
      <c r="G6" s="145" t="s">
        <v>25</v>
      </c>
      <c r="H6" s="149" t="s">
        <v>192</v>
      </c>
      <c r="I6" s="149" t="s">
        <v>193</v>
      </c>
      <c r="J6" s="149" t="s">
        <v>194</v>
      </c>
      <c r="K6" s="149" t="s">
        <v>195</v>
      </c>
      <c r="L6" s="149" t="s">
        <v>196</v>
      </c>
      <c r="M6" s="149" t="s">
        <v>197</v>
      </c>
      <c r="N6" s="149" t="s">
        <v>198</v>
      </c>
      <c r="O6" s="149" t="s">
        <v>199</v>
      </c>
      <c r="P6" s="149" t="s">
        <v>200</v>
      </c>
      <c r="Q6" s="149" t="s">
        <v>201</v>
      </c>
      <c r="R6" s="149" t="s">
        <v>202</v>
      </c>
      <c r="S6" s="149" t="s">
        <v>203</v>
      </c>
      <c r="T6" s="149" t="s">
        <v>204</v>
      </c>
      <c r="U6" s="149" t="s">
        <v>205</v>
      </c>
      <c r="V6" s="149" t="s">
        <v>206</v>
      </c>
      <c r="W6" s="149" t="s">
        <v>207</v>
      </c>
    </row>
    <row r="7" spans="1:23" ht="12.75" hidden="1">
      <c r="A7" s="134"/>
      <c r="B7" s="138"/>
      <c r="C7" s="138"/>
      <c r="D7" s="140"/>
      <c r="E7" s="150"/>
      <c r="F7" s="151"/>
      <c r="G7" s="151"/>
      <c r="H7" s="151"/>
      <c r="I7" s="151"/>
      <c r="J7" s="151"/>
      <c r="K7" s="151"/>
      <c r="L7" s="151"/>
      <c r="M7" s="151"/>
      <c r="N7" s="151"/>
      <c r="O7" s="151"/>
      <c r="P7" s="151"/>
      <c r="Q7" s="151"/>
      <c r="R7" s="151"/>
      <c r="S7" s="151"/>
      <c r="T7" s="151"/>
      <c r="U7" s="151"/>
      <c r="V7" s="151"/>
      <c r="W7" s="151"/>
    </row>
    <row r="8" spans="1:33" ht="12.75">
      <c r="A8" s="152" t="s">
        <v>208</v>
      </c>
      <c r="B8" s="153" t="s">
        <v>162</v>
      </c>
      <c r="C8" s="154" t="s">
        <v>163</v>
      </c>
      <c r="D8" s="155"/>
      <c r="E8" s="156"/>
      <c r="F8" s="157"/>
      <c r="G8" s="157">
        <f>SUMIF(AG9:AG19,"&lt;&gt;NOR",G9:G19)</f>
        <v>0</v>
      </c>
      <c r="H8" s="157"/>
      <c r="I8" s="157">
        <f>SUM(I9:I19)</f>
        <v>0</v>
      </c>
      <c r="J8" s="157"/>
      <c r="K8" s="157">
        <f>SUM(K9:K19)</f>
        <v>0</v>
      </c>
      <c r="L8" s="157"/>
      <c r="M8" s="157">
        <f>SUM(M9:M19)</f>
        <v>0</v>
      </c>
      <c r="N8" s="157"/>
      <c r="O8" s="157">
        <f>SUM(O9:O19)</f>
        <v>0</v>
      </c>
      <c r="P8" s="157"/>
      <c r="Q8" s="157">
        <f>SUM(Q9:Q19)</f>
        <v>0</v>
      </c>
      <c r="R8" s="157"/>
      <c r="S8" s="157"/>
      <c r="T8" s="158"/>
      <c r="U8" s="159"/>
      <c r="V8" s="159">
        <f>SUM(V9:V19)</f>
        <v>0</v>
      </c>
      <c r="W8" s="159"/>
      <c r="AG8" s="1" t="s">
        <v>209</v>
      </c>
    </row>
    <row r="9" spans="1:60" ht="12.75" outlineLevel="1">
      <c r="A9" s="160">
        <v>1</v>
      </c>
      <c r="B9" s="161" t="s">
        <v>498</v>
      </c>
      <c r="C9" s="162" t="s">
        <v>499</v>
      </c>
      <c r="D9" s="163" t="s">
        <v>341</v>
      </c>
      <c r="E9" s="164">
        <v>30</v>
      </c>
      <c r="F9" s="165"/>
      <c r="G9" s="166">
        <f aca="true" t="shared" si="0" ref="G9:G19">ROUND(E9*F9,2)</f>
        <v>0</v>
      </c>
      <c r="H9" s="165"/>
      <c r="I9" s="166">
        <f aca="true" t="shared" si="1" ref="I9:I19">ROUND(E9*H9,2)</f>
        <v>0</v>
      </c>
      <c r="J9" s="165"/>
      <c r="K9" s="166">
        <f aca="true" t="shared" si="2" ref="K9:K19">ROUND(E9*J9,2)</f>
        <v>0</v>
      </c>
      <c r="L9" s="166">
        <v>21</v>
      </c>
      <c r="M9" s="166">
        <f aca="true" t="shared" si="3" ref="M9:M19">G9*(1+L9/100)</f>
        <v>0</v>
      </c>
      <c r="N9" s="166">
        <v>0</v>
      </c>
      <c r="O9" s="166">
        <f aca="true" t="shared" si="4" ref="O9:O19">ROUND(E9*N9,2)</f>
        <v>0</v>
      </c>
      <c r="P9" s="166">
        <v>0</v>
      </c>
      <c r="Q9" s="166">
        <f aca="true" t="shared" si="5" ref="Q9:Q19">ROUND(E9*P9,2)</f>
        <v>0</v>
      </c>
      <c r="R9" s="166"/>
      <c r="S9" s="166" t="s">
        <v>303</v>
      </c>
      <c r="T9" s="167" t="s">
        <v>214</v>
      </c>
      <c r="U9" s="168">
        <v>0</v>
      </c>
      <c r="V9" s="168">
        <f aca="true" t="shared" si="6" ref="V9:V19">ROUND(E9*U9,2)</f>
        <v>0</v>
      </c>
      <c r="W9" s="168"/>
      <c r="X9" s="169"/>
      <c r="Y9" s="169"/>
      <c r="Z9" s="169"/>
      <c r="AA9" s="169"/>
      <c r="AB9" s="169"/>
      <c r="AC9" s="169"/>
      <c r="AD9" s="169"/>
      <c r="AE9" s="169"/>
      <c r="AF9" s="169"/>
      <c r="AG9" s="169" t="s">
        <v>500</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12.75" outlineLevel="1">
      <c r="A10" s="160">
        <v>2</v>
      </c>
      <c r="B10" s="161" t="s">
        <v>501</v>
      </c>
      <c r="C10" s="162" t="s">
        <v>502</v>
      </c>
      <c r="D10" s="163" t="s">
        <v>341</v>
      </c>
      <c r="E10" s="164">
        <v>100</v>
      </c>
      <c r="F10" s="165"/>
      <c r="G10" s="166">
        <f t="shared" si="0"/>
        <v>0</v>
      </c>
      <c r="H10" s="165"/>
      <c r="I10" s="166">
        <f t="shared" si="1"/>
        <v>0</v>
      </c>
      <c r="J10" s="165"/>
      <c r="K10" s="166">
        <f t="shared" si="2"/>
        <v>0</v>
      </c>
      <c r="L10" s="166">
        <v>21</v>
      </c>
      <c r="M10" s="166">
        <f t="shared" si="3"/>
        <v>0</v>
      </c>
      <c r="N10" s="166">
        <v>0</v>
      </c>
      <c r="O10" s="166">
        <f t="shared" si="4"/>
        <v>0</v>
      </c>
      <c r="P10" s="166">
        <v>0</v>
      </c>
      <c r="Q10" s="166">
        <f t="shared" si="5"/>
        <v>0</v>
      </c>
      <c r="R10" s="166"/>
      <c r="S10" s="166" t="s">
        <v>303</v>
      </c>
      <c r="T10" s="167" t="s">
        <v>214</v>
      </c>
      <c r="U10" s="168">
        <v>0</v>
      </c>
      <c r="V10" s="168">
        <f t="shared" si="6"/>
        <v>0</v>
      </c>
      <c r="W10" s="168"/>
      <c r="X10" s="169"/>
      <c r="Y10" s="169"/>
      <c r="Z10" s="169"/>
      <c r="AA10" s="169"/>
      <c r="AB10" s="169"/>
      <c r="AC10" s="169"/>
      <c r="AD10" s="169"/>
      <c r="AE10" s="169"/>
      <c r="AF10" s="169"/>
      <c r="AG10" s="169" t="s">
        <v>500</v>
      </c>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60" ht="12.75" outlineLevel="1">
      <c r="A11" s="160">
        <v>3</v>
      </c>
      <c r="B11" s="161" t="s">
        <v>503</v>
      </c>
      <c r="C11" s="162" t="s">
        <v>504</v>
      </c>
      <c r="D11" s="163" t="s">
        <v>341</v>
      </c>
      <c r="E11" s="164">
        <v>130</v>
      </c>
      <c r="F11" s="165"/>
      <c r="G11" s="166">
        <f t="shared" si="0"/>
        <v>0</v>
      </c>
      <c r="H11" s="165"/>
      <c r="I11" s="166">
        <f t="shared" si="1"/>
        <v>0</v>
      </c>
      <c r="J11" s="165"/>
      <c r="K11" s="166">
        <f t="shared" si="2"/>
        <v>0</v>
      </c>
      <c r="L11" s="166">
        <v>21</v>
      </c>
      <c r="M11" s="166">
        <f t="shared" si="3"/>
        <v>0</v>
      </c>
      <c r="N11" s="166">
        <v>0</v>
      </c>
      <c r="O11" s="166">
        <f t="shared" si="4"/>
        <v>0</v>
      </c>
      <c r="P11" s="166">
        <v>0</v>
      </c>
      <c r="Q11" s="166">
        <f t="shared" si="5"/>
        <v>0</v>
      </c>
      <c r="R11" s="166"/>
      <c r="S11" s="166" t="s">
        <v>303</v>
      </c>
      <c r="T11" s="167" t="s">
        <v>214</v>
      </c>
      <c r="U11" s="168">
        <v>0</v>
      </c>
      <c r="V11" s="168">
        <f t="shared" si="6"/>
        <v>0</v>
      </c>
      <c r="W11" s="168"/>
      <c r="X11" s="169"/>
      <c r="Y11" s="169"/>
      <c r="Z11" s="169"/>
      <c r="AA11" s="169"/>
      <c r="AB11" s="169"/>
      <c r="AC11" s="169"/>
      <c r="AD11" s="169"/>
      <c r="AE11" s="169"/>
      <c r="AF11" s="169"/>
      <c r="AG11" s="169" t="s">
        <v>500</v>
      </c>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row>
    <row r="12" spans="1:60" ht="12.75" outlineLevel="1">
      <c r="A12" s="160">
        <v>4</v>
      </c>
      <c r="B12" s="161" t="s">
        <v>505</v>
      </c>
      <c r="C12" s="162" t="s">
        <v>506</v>
      </c>
      <c r="D12" s="163" t="s">
        <v>341</v>
      </c>
      <c r="E12" s="164">
        <v>26</v>
      </c>
      <c r="F12" s="165"/>
      <c r="G12" s="166">
        <f t="shared" si="0"/>
        <v>0</v>
      </c>
      <c r="H12" s="165"/>
      <c r="I12" s="166">
        <f t="shared" si="1"/>
        <v>0</v>
      </c>
      <c r="J12" s="165"/>
      <c r="K12" s="166">
        <f t="shared" si="2"/>
        <v>0</v>
      </c>
      <c r="L12" s="166">
        <v>21</v>
      </c>
      <c r="M12" s="166">
        <f t="shared" si="3"/>
        <v>0</v>
      </c>
      <c r="N12" s="166">
        <v>0</v>
      </c>
      <c r="O12" s="166">
        <f t="shared" si="4"/>
        <v>0</v>
      </c>
      <c r="P12" s="166">
        <v>0</v>
      </c>
      <c r="Q12" s="166">
        <f t="shared" si="5"/>
        <v>0</v>
      </c>
      <c r="R12" s="166"/>
      <c r="S12" s="166" t="s">
        <v>303</v>
      </c>
      <c r="T12" s="167" t="s">
        <v>214</v>
      </c>
      <c r="U12" s="168">
        <v>0</v>
      </c>
      <c r="V12" s="168">
        <f t="shared" si="6"/>
        <v>0</v>
      </c>
      <c r="W12" s="168"/>
      <c r="X12" s="169"/>
      <c r="Y12" s="169"/>
      <c r="Z12" s="169"/>
      <c r="AA12" s="169"/>
      <c r="AB12" s="169"/>
      <c r="AC12" s="169"/>
      <c r="AD12" s="169"/>
      <c r="AE12" s="169"/>
      <c r="AF12" s="169"/>
      <c r="AG12" s="169" t="s">
        <v>500</v>
      </c>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12.75" outlineLevel="1">
      <c r="A13" s="160">
        <v>5</v>
      </c>
      <c r="B13" s="161" t="s">
        <v>507</v>
      </c>
      <c r="C13" s="162" t="s">
        <v>508</v>
      </c>
      <c r="D13" s="163" t="s">
        <v>509</v>
      </c>
      <c r="E13" s="164">
        <v>27</v>
      </c>
      <c r="F13" s="165"/>
      <c r="G13" s="166">
        <f t="shared" si="0"/>
        <v>0</v>
      </c>
      <c r="H13" s="165"/>
      <c r="I13" s="166">
        <f t="shared" si="1"/>
        <v>0</v>
      </c>
      <c r="J13" s="165"/>
      <c r="K13" s="166">
        <f t="shared" si="2"/>
        <v>0</v>
      </c>
      <c r="L13" s="166">
        <v>21</v>
      </c>
      <c r="M13" s="166">
        <f t="shared" si="3"/>
        <v>0</v>
      </c>
      <c r="N13" s="166">
        <v>0</v>
      </c>
      <c r="O13" s="166">
        <f t="shared" si="4"/>
        <v>0</v>
      </c>
      <c r="P13" s="166">
        <v>0</v>
      </c>
      <c r="Q13" s="166">
        <f t="shared" si="5"/>
        <v>0</v>
      </c>
      <c r="R13" s="166"/>
      <c r="S13" s="166" t="s">
        <v>303</v>
      </c>
      <c r="T13" s="167" t="s">
        <v>214</v>
      </c>
      <c r="U13" s="168">
        <v>0</v>
      </c>
      <c r="V13" s="168">
        <f t="shared" si="6"/>
        <v>0</v>
      </c>
      <c r="W13" s="168"/>
      <c r="X13" s="169"/>
      <c r="Y13" s="169"/>
      <c r="Z13" s="169"/>
      <c r="AA13" s="169"/>
      <c r="AB13" s="169"/>
      <c r="AC13" s="169"/>
      <c r="AD13" s="169"/>
      <c r="AE13" s="169"/>
      <c r="AF13" s="169"/>
      <c r="AG13" s="169" t="s">
        <v>500</v>
      </c>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60" ht="12.75" outlineLevel="1">
      <c r="A14" s="160">
        <v>6</v>
      </c>
      <c r="B14" s="161" t="s">
        <v>510</v>
      </c>
      <c r="C14" s="162" t="s">
        <v>511</v>
      </c>
      <c r="D14" s="163" t="s">
        <v>341</v>
      </c>
      <c r="E14" s="164">
        <v>20</v>
      </c>
      <c r="F14" s="165"/>
      <c r="G14" s="166">
        <f t="shared" si="0"/>
        <v>0</v>
      </c>
      <c r="H14" s="165"/>
      <c r="I14" s="166">
        <f t="shared" si="1"/>
        <v>0</v>
      </c>
      <c r="J14" s="165"/>
      <c r="K14" s="166">
        <f t="shared" si="2"/>
        <v>0</v>
      </c>
      <c r="L14" s="166">
        <v>21</v>
      </c>
      <c r="M14" s="166">
        <f t="shared" si="3"/>
        <v>0</v>
      </c>
      <c r="N14" s="166">
        <v>0</v>
      </c>
      <c r="O14" s="166">
        <f t="shared" si="4"/>
        <v>0</v>
      </c>
      <c r="P14" s="166">
        <v>0</v>
      </c>
      <c r="Q14" s="166">
        <f t="shared" si="5"/>
        <v>0</v>
      </c>
      <c r="R14" s="166"/>
      <c r="S14" s="166" t="s">
        <v>303</v>
      </c>
      <c r="T14" s="167" t="s">
        <v>214</v>
      </c>
      <c r="U14" s="168">
        <v>0</v>
      </c>
      <c r="V14" s="168">
        <f t="shared" si="6"/>
        <v>0</v>
      </c>
      <c r="W14" s="168"/>
      <c r="X14" s="169"/>
      <c r="Y14" s="169"/>
      <c r="Z14" s="169"/>
      <c r="AA14" s="169"/>
      <c r="AB14" s="169"/>
      <c r="AC14" s="169"/>
      <c r="AD14" s="169"/>
      <c r="AE14" s="169"/>
      <c r="AF14" s="169"/>
      <c r="AG14" s="169" t="s">
        <v>500</v>
      </c>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row>
    <row r="15" spans="1:60" ht="12.75" outlineLevel="1">
      <c r="A15" s="160">
        <v>7</v>
      </c>
      <c r="B15" s="161" t="s">
        <v>512</v>
      </c>
      <c r="C15" s="162" t="s">
        <v>513</v>
      </c>
      <c r="D15" s="163" t="s">
        <v>341</v>
      </c>
      <c r="E15" s="164">
        <v>35</v>
      </c>
      <c r="F15" s="165"/>
      <c r="G15" s="166">
        <f t="shared" si="0"/>
        <v>0</v>
      </c>
      <c r="H15" s="165"/>
      <c r="I15" s="166">
        <f t="shared" si="1"/>
        <v>0</v>
      </c>
      <c r="J15" s="165"/>
      <c r="K15" s="166">
        <f t="shared" si="2"/>
        <v>0</v>
      </c>
      <c r="L15" s="166">
        <v>21</v>
      </c>
      <c r="M15" s="166">
        <f t="shared" si="3"/>
        <v>0</v>
      </c>
      <c r="N15" s="166">
        <v>0</v>
      </c>
      <c r="O15" s="166">
        <f t="shared" si="4"/>
        <v>0</v>
      </c>
      <c r="P15" s="166">
        <v>0</v>
      </c>
      <c r="Q15" s="166">
        <f t="shared" si="5"/>
        <v>0</v>
      </c>
      <c r="R15" s="166"/>
      <c r="S15" s="166" t="s">
        <v>303</v>
      </c>
      <c r="T15" s="167" t="s">
        <v>214</v>
      </c>
      <c r="U15" s="168">
        <v>0</v>
      </c>
      <c r="V15" s="168">
        <f t="shared" si="6"/>
        <v>0</v>
      </c>
      <c r="W15" s="168"/>
      <c r="X15" s="169"/>
      <c r="Y15" s="169"/>
      <c r="Z15" s="169"/>
      <c r="AA15" s="169"/>
      <c r="AB15" s="169"/>
      <c r="AC15" s="169"/>
      <c r="AD15" s="169"/>
      <c r="AE15" s="169"/>
      <c r="AF15" s="169"/>
      <c r="AG15" s="169" t="s">
        <v>500</v>
      </c>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row>
    <row r="16" spans="1:60" ht="12.75" outlineLevel="1">
      <c r="A16" s="160">
        <v>8</v>
      </c>
      <c r="B16" s="161" t="s">
        <v>514</v>
      </c>
      <c r="C16" s="162" t="s">
        <v>515</v>
      </c>
      <c r="D16" s="163" t="s">
        <v>341</v>
      </c>
      <c r="E16" s="164">
        <v>10</v>
      </c>
      <c r="F16" s="165"/>
      <c r="G16" s="166">
        <f t="shared" si="0"/>
        <v>0</v>
      </c>
      <c r="H16" s="165"/>
      <c r="I16" s="166">
        <f t="shared" si="1"/>
        <v>0</v>
      </c>
      <c r="J16" s="165"/>
      <c r="K16" s="166">
        <f t="shared" si="2"/>
        <v>0</v>
      </c>
      <c r="L16" s="166">
        <v>21</v>
      </c>
      <c r="M16" s="166">
        <f t="shared" si="3"/>
        <v>0</v>
      </c>
      <c r="N16" s="166">
        <v>0</v>
      </c>
      <c r="O16" s="166">
        <f t="shared" si="4"/>
        <v>0</v>
      </c>
      <c r="P16" s="166">
        <v>0</v>
      </c>
      <c r="Q16" s="166">
        <f t="shared" si="5"/>
        <v>0</v>
      </c>
      <c r="R16" s="166"/>
      <c r="S16" s="166" t="s">
        <v>303</v>
      </c>
      <c r="T16" s="167" t="s">
        <v>214</v>
      </c>
      <c r="U16" s="168">
        <v>0</v>
      </c>
      <c r="V16" s="168">
        <f t="shared" si="6"/>
        <v>0</v>
      </c>
      <c r="W16" s="168"/>
      <c r="X16" s="169"/>
      <c r="Y16" s="169"/>
      <c r="Z16" s="169"/>
      <c r="AA16" s="169"/>
      <c r="AB16" s="169"/>
      <c r="AC16" s="169"/>
      <c r="AD16" s="169"/>
      <c r="AE16" s="169"/>
      <c r="AF16" s="169"/>
      <c r="AG16" s="169" t="s">
        <v>500</v>
      </c>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row>
    <row r="17" spans="1:60" ht="12.75" outlineLevel="1">
      <c r="A17" s="160">
        <v>9</v>
      </c>
      <c r="B17" s="161" t="s">
        <v>516</v>
      </c>
      <c r="C17" s="162" t="s">
        <v>517</v>
      </c>
      <c r="D17" s="163" t="s">
        <v>509</v>
      </c>
      <c r="E17" s="164">
        <v>60</v>
      </c>
      <c r="F17" s="165"/>
      <c r="G17" s="166">
        <f t="shared" si="0"/>
        <v>0</v>
      </c>
      <c r="H17" s="165"/>
      <c r="I17" s="166">
        <f t="shared" si="1"/>
        <v>0</v>
      </c>
      <c r="J17" s="165"/>
      <c r="K17" s="166">
        <f t="shared" si="2"/>
        <v>0</v>
      </c>
      <c r="L17" s="166">
        <v>21</v>
      </c>
      <c r="M17" s="166">
        <f t="shared" si="3"/>
        <v>0</v>
      </c>
      <c r="N17" s="166">
        <v>0</v>
      </c>
      <c r="O17" s="166">
        <f t="shared" si="4"/>
        <v>0</v>
      </c>
      <c r="P17" s="166">
        <v>0</v>
      </c>
      <c r="Q17" s="166">
        <f t="shared" si="5"/>
        <v>0</v>
      </c>
      <c r="R17" s="166"/>
      <c r="S17" s="166" t="s">
        <v>303</v>
      </c>
      <c r="T17" s="167" t="s">
        <v>214</v>
      </c>
      <c r="U17" s="168">
        <v>0</v>
      </c>
      <c r="V17" s="168">
        <f t="shared" si="6"/>
        <v>0</v>
      </c>
      <c r="W17" s="168"/>
      <c r="X17" s="169"/>
      <c r="Y17" s="169"/>
      <c r="Z17" s="169"/>
      <c r="AA17" s="169"/>
      <c r="AB17" s="169"/>
      <c r="AC17" s="169"/>
      <c r="AD17" s="169"/>
      <c r="AE17" s="169"/>
      <c r="AF17" s="169"/>
      <c r="AG17" s="169" t="s">
        <v>500</v>
      </c>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row>
    <row r="18" spans="1:60" ht="12.75" outlineLevel="1">
      <c r="A18" s="160">
        <v>10</v>
      </c>
      <c r="B18" s="161" t="s">
        <v>518</v>
      </c>
      <c r="C18" s="162" t="s">
        <v>519</v>
      </c>
      <c r="D18" s="163" t="s">
        <v>509</v>
      </c>
      <c r="E18" s="164">
        <v>4</v>
      </c>
      <c r="F18" s="165"/>
      <c r="G18" s="166">
        <f t="shared" si="0"/>
        <v>0</v>
      </c>
      <c r="H18" s="165"/>
      <c r="I18" s="166">
        <f t="shared" si="1"/>
        <v>0</v>
      </c>
      <c r="J18" s="165"/>
      <c r="K18" s="166">
        <f t="shared" si="2"/>
        <v>0</v>
      </c>
      <c r="L18" s="166">
        <v>21</v>
      </c>
      <c r="M18" s="166">
        <f t="shared" si="3"/>
        <v>0</v>
      </c>
      <c r="N18" s="166">
        <v>0</v>
      </c>
      <c r="O18" s="166">
        <f t="shared" si="4"/>
        <v>0</v>
      </c>
      <c r="P18" s="166">
        <v>0</v>
      </c>
      <c r="Q18" s="166">
        <f t="shared" si="5"/>
        <v>0</v>
      </c>
      <c r="R18" s="166"/>
      <c r="S18" s="166" t="s">
        <v>303</v>
      </c>
      <c r="T18" s="167" t="s">
        <v>214</v>
      </c>
      <c r="U18" s="168">
        <v>0</v>
      </c>
      <c r="V18" s="168">
        <f t="shared" si="6"/>
        <v>0</v>
      </c>
      <c r="W18" s="168"/>
      <c r="X18" s="169"/>
      <c r="Y18" s="169"/>
      <c r="Z18" s="169"/>
      <c r="AA18" s="169"/>
      <c r="AB18" s="169"/>
      <c r="AC18" s="169"/>
      <c r="AD18" s="169"/>
      <c r="AE18" s="169"/>
      <c r="AF18" s="169"/>
      <c r="AG18" s="169" t="s">
        <v>500</v>
      </c>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60" ht="12.75" outlineLevel="1">
      <c r="A19" s="160">
        <v>11</v>
      </c>
      <c r="B19" s="161" t="s">
        <v>520</v>
      </c>
      <c r="C19" s="162" t="s">
        <v>521</v>
      </c>
      <c r="D19" s="163" t="s">
        <v>509</v>
      </c>
      <c r="E19" s="164">
        <v>20</v>
      </c>
      <c r="F19" s="165"/>
      <c r="G19" s="166">
        <f t="shared" si="0"/>
        <v>0</v>
      </c>
      <c r="H19" s="165"/>
      <c r="I19" s="166">
        <f t="shared" si="1"/>
        <v>0</v>
      </c>
      <c r="J19" s="165"/>
      <c r="K19" s="166">
        <f t="shared" si="2"/>
        <v>0</v>
      </c>
      <c r="L19" s="166">
        <v>21</v>
      </c>
      <c r="M19" s="166">
        <f t="shared" si="3"/>
        <v>0</v>
      </c>
      <c r="N19" s="166">
        <v>0</v>
      </c>
      <c r="O19" s="166">
        <f t="shared" si="4"/>
        <v>0</v>
      </c>
      <c r="P19" s="166">
        <v>0</v>
      </c>
      <c r="Q19" s="166">
        <f t="shared" si="5"/>
        <v>0</v>
      </c>
      <c r="R19" s="166"/>
      <c r="S19" s="166" t="s">
        <v>303</v>
      </c>
      <c r="T19" s="167" t="s">
        <v>214</v>
      </c>
      <c r="U19" s="168">
        <v>0</v>
      </c>
      <c r="V19" s="168">
        <f t="shared" si="6"/>
        <v>0</v>
      </c>
      <c r="W19" s="168"/>
      <c r="X19" s="169"/>
      <c r="Y19" s="169"/>
      <c r="Z19" s="169"/>
      <c r="AA19" s="169"/>
      <c r="AB19" s="169"/>
      <c r="AC19" s="169"/>
      <c r="AD19" s="169"/>
      <c r="AE19" s="169"/>
      <c r="AF19" s="169"/>
      <c r="AG19" s="169" t="s">
        <v>500</v>
      </c>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row>
    <row r="20" spans="1:33" ht="12.75">
      <c r="A20" s="152" t="s">
        <v>208</v>
      </c>
      <c r="B20" s="153" t="s">
        <v>164</v>
      </c>
      <c r="C20" s="154" t="s">
        <v>165</v>
      </c>
      <c r="D20" s="155"/>
      <c r="E20" s="156"/>
      <c r="F20" s="157"/>
      <c r="G20" s="157">
        <f>SUMIF(AG21:AG29,"&lt;&gt;NOR",G21:G29)</f>
        <v>0</v>
      </c>
      <c r="H20" s="157"/>
      <c r="I20" s="157">
        <f>SUM(I21:I29)</f>
        <v>0</v>
      </c>
      <c r="J20" s="157"/>
      <c r="K20" s="157">
        <f>SUM(K21:K29)</f>
        <v>0</v>
      </c>
      <c r="L20" s="157"/>
      <c r="M20" s="157">
        <f>SUM(M21:M29)</f>
        <v>0</v>
      </c>
      <c r="N20" s="157"/>
      <c r="O20" s="157">
        <f>SUM(O21:O29)</f>
        <v>0</v>
      </c>
      <c r="P20" s="157"/>
      <c r="Q20" s="157">
        <f>SUM(Q21:Q29)</f>
        <v>0</v>
      </c>
      <c r="R20" s="157"/>
      <c r="S20" s="157"/>
      <c r="T20" s="158"/>
      <c r="U20" s="159"/>
      <c r="V20" s="159">
        <f>SUM(V21:V29)</f>
        <v>0</v>
      </c>
      <c r="W20" s="159"/>
      <c r="AG20" s="1" t="s">
        <v>209</v>
      </c>
    </row>
    <row r="21" spans="1:60" ht="12.75" outlineLevel="1">
      <c r="A21" s="160">
        <v>12</v>
      </c>
      <c r="B21" s="161" t="s">
        <v>522</v>
      </c>
      <c r="C21" s="162" t="s">
        <v>523</v>
      </c>
      <c r="D21" s="163" t="s">
        <v>509</v>
      </c>
      <c r="E21" s="164">
        <v>3</v>
      </c>
      <c r="F21" s="165"/>
      <c r="G21" s="166">
        <f aca="true" t="shared" si="7" ref="G21:G29">ROUND(E21*F21,2)</f>
        <v>0</v>
      </c>
      <c r="H21" s="165"/>
      <c r="I21" s="166">
        <f aca="true" t="shared" si="8" ref="I21:I29">ROUND(E21*H21,2)</f>
        <v>0</v>
      </c>
      <c r="J21" s="165"/>
      <c r="K21" s="166">
        <f aca="true" t="shared" si="9" ref="K21:K29">ROUND(E21*J21,2)</f>
        <v>0</v>
      </c>
      <c r="L21" s="166">
        <v>21</v>
      </c>
      <c r="M21" s="166">
        <f aca="true" t="shared" si="10" ref="M21:M29">G21*(1+L21/100)</f>
        <v>0</v>
      </c>
      <c r="N21" s="166">
        <v>0</v>
      </c>
      <c r="O21" s="166">
        <f aca="true" t="shared" si="11" ref="O21:O29">ROUND(E21*N21,2)</f>
        <v>0</v>
      </c>
      <c r="P21" s="166">
        <v>0</v>
      </c>
      <c r="Q21" s="166">
        <f aca="true" t="shared" si="12" ref="Q21:Q29">ROUND(E21*P21,2)</f>
        <v>0</v>
      </c>
      <c r="R21" s="166"/>
      <c r="S21" s="166" t="s">
        <v>303</v>
      </c>
      <c r="T21" s="167" t="s">
        <v>214</v>
      </c>
      <c r="U21" s="168">
        <v>0</v>
      </c>
      <c r="V21" s="168">
        <f aca="true" t="shared" si="13" ref="V21:V29">ROUND(E21*U21,2)</f>
        <v>0</v>
      </c>
      <c r="W21" s="168"/>
      <c r="X21" s="169"/>
      <c r="Y21" s="169"/>
      <c r="Z21" s="169"/>
      <c r="AA21" s="169"/>
      <c r="AB21" s="169"/>
      <c r="AC21" s="169"/>
      <c r="AD21" s="169"/>
      <c r="AE21" s="169"/>
      <c r="AF21" s="169"/>
      <c r="AG21" s="169" t="s">
        <v>500</v>
      </c>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row>
    <row r="22" spans="1:60" ht="12.75" outlineLevel="1">
      <c r="A22" s="160">
        <v>13</v>
      </c>
      <c r="B22" s="161" t="s">
        <v>524</v>
      </c>
      <c r="C22" s="162" t="s">
        <v>525</v>
      </c>
      <c r="D22" s="163" t="s">
        <v>509</v>
      </c>
      <c r="E22" s="164">
        <v>2</v>
      </c>
      <c r="F22" s="165"/>
      <c r="G22" s="166">
        <f t="shared" si="7"/>
        <v>0</v>
      </c>
      <c r="H22" s="165"/>
      <c r="I22" s="166">
        <f t="shared" si="8"/>
        <v>0</v>
      </c>
      <c r="J22" s="165"/>
      <c r="K22" s="166">
        <f t="shared" si="9"/>
        <v>0</v>
      </c>
      <c r="L22" s="166">
        <v>21</v>
      </c>
      <c r="M22" s="166">
        <f t="shared" si="10"/>
        <v>0</v>
      </c>
      <c r="N22" s="166">
        <v>0</v>
      </c>
      <c r="O22" s="166">
        <f t="shared" si="11"/>
        <v>0</v>
      </c>
      <c r="P22" s="166">
        <v>0</v>
      </c>
      <c r="Q22" s="166">
        <f t="shared" si="12"/>
        <v>0</v>
      </c>
      <c r="R22" s="166"/>
      <c r="S22" s="166" t="s">
        <v>303</v>
      </c>
      <c r="T22" s="167" t="s">
        <v>214</v>
      </c>
      <c r="U22" s="168">
        <v>0</v>
      </c>
      <c r="V22" s="168">
        <f t="shared" si="13"/>
        <v>0</v>
      </c>
      <c r="W22" s="168"/>
      <c r="X22" s="169"/>
      <c r="Y22" s="169"/>
      <c r="Z22" s="169"/>
      <c r="AA22" s="169"/>
      <c r="AB22" s="169"/>
      <c r="AC22" s="169"/>
      <c r="AD22" s="169"/>
      <c r="AE22" s="169"/>
      <c r="AF22" s="169"/>
      <c r="AG22" s="169" t="s">
        <v>500</v>
      </c>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3" spans="1:60" ht="12.75" outlineLevel="1">
      <c r="A23" s="160">
        <v>14</v>
      </c>
      <c r="B23" s="161" t="s">
        <v>526</v>
      </c>
      <c r="C23" s="162" t="s">
        <v>527</v>
      </c>
      <c r="D23" s="163" t="s">
        <v>509</v>
      </c>
      <c r="E23" s="164">
        <v>1</v>
      </c>
      <c r="F23" s="165"/>
      <c r="G23" s="166">
        <f t="shared" si="7"/>
        <v>0</v>
      </c>
      <c r="H23" s="165"/>
      <c r="I23" s="166">
        <f t="shared" si="8"/>
        <v>0</v>
      </c>
      <c r="J23" s="165"/>
      <c r="K23" s="166">
        <f t="shared" si="9"/>
        <v>0</v>
      </c>
      <c r="L23" s="166">
        <v>21</v>
      </c>
      <c r="M23" s="166">
        <f t="shared" si="10"/>
        <v>0</v>
      </c>
      <c r="N23" s="166">
        <v>0</v>
      </c>
      <c r="O23" s="166">
        <f t="shared" si="11"/>
        <v>0</v>
      </c>
      <c r="P23" s="166">
        <v>0</v>
      </c>
      <c r="Q23" s="166">
        <f t="shared" si="12"/>
        <v>0</v>
      </c>
      <c r="R23" s="166"/>
      <c r="S23" s="166" t="s">
        <v>303</v>
      </c>
      <c r="T23" s="167" t="s">
        <v>214</v>
      </c>
      <c r="U23" s="168">
        <v>0</v>
      </c>
      <c r="V23" s="168">
        <f t="shared" si="13"/>
        <v>0</v>
      </c>
      <c r="W23" s="168"/>
      <c r="X23" s="169"/>
      <c r="Y23" s="169"/>
      <c r="Z23" s="169"/>
      <c r="AA23" s="169"/>
      <c r="AB23" s="169"/>
      <c r="AC23" s="169"/>
      <c r="AD23" s="169"/>
      <c r="AE23" s="169"/>
      <c r="AF23" s="169"/>
      <c r="AG23" s="169" t="s">
        <v>500</v>
      </c>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row>
    <row r="24" spans="1:60" ht="12.75" outlineLevel="1">
      <c r="A24" s="160">
        <v>15</v>
      </c>
      <c r="B24" s="161" t="s">
        <v>528</v>
      </c>
      <c r="C24" s="162" t="s">
        <v>529</v>
      </c>
      <c r="D24" s="163" t="s">
        <v>509</v>
      </c>
      <c r="E24" s="164">
        <v>4</v>
      </c>
      <c r="F24" s="165"/>
      <c r="G24" s="166">
        <f t="shared" si="7"/>
        <v>0</v>
      </c>
      <c r="H24" s="165"/>
      <c r="I24" s="166">
        <f t="shared" si="8"/>
        <v>0</v>
      </c>
      <c r="J24" s="165"/>
      <c r="K24" s="166">
        <f t="shared" si="9"/>
        <v>0</v>
      </c>
      <c r="L24" s="166">
        <v>21</v>
      </c>
      <c r="M24" s="166">
        <f t="shared" si="10"/>
        <v>0</v>
      </c>
      <c r="N24" s="166">
        <v>0</v>
      </c>
      <c r="O24" s="166">
        <f t="shared" si="11"/>
        <v>0</v>
      </c>
      <c r="P24" s="166">
        <v>0</v>
      </c>
      <c r="Q24" s="166">
        <f t="shared" si="12"/>
        <v>0</v>
      </c>
      <c r="R24" s="166"/>
      <c r="S24" s="166" t="s">
        <v>303</v>
      </c>
      <c r="T24" s="167" t="s">
        <v>214</v>
      </c>
      <c r="U24" s="168">
        <v>0</v>
      </c>
      <c r="V24" s="168">
        <f t="shared" si="13"/>
        <v>0</v>
      </c>
      <c r="W24" s="168"/>
      <c r="X24" s="169"/>
      <c r="Y24" s="169"/>
      <c r="Z24" s="169"/>
      <c r="AA24" s="169"/>
      <c r="AB24" s="169"/>
      <c r="AC24" s="169"/>
      <c r="AD24" s="169"/>
      <c r="AE24" s="169"/>
      <c r="AF24" s="169"/>
      <c r="AG24" s="169" t="s">
        <v>500</v>
      </c>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row>
    <row r="25" spans="1:60" ht="12.75" outlineLevel="1">
      <c r="A25" s="160">
        <v>16</v>
      </c>
      <c r="B25" s="161" t="s">
        <v>530</v>
      </c>
      <c r="C25" s="162" t="s">
        <v>531</v>
      </c>
      <c r="D25" s="163" t="s">
        <v>509</v>
      </c>
      <c r="E25" s="164">
        <v>1</v>
      </c>
      <c r="F25" s="165"/>
      <c r="G25" s="166">
        <f t="shared" si="7"/>
        <v>0</v>
      </c>
      <c r="H25" s="165"/>
      <c r="I25" s="166">
        <f t="shared" si="8"/>
        <v>0</v>
      </c>
      <c r="J25" s="165"/>
      <c r="K25" s="166">
        <f t="shared" si="9"/>
        <v>0</v>
      </c>
      <c r="L25" s="166">
        <v>21</v>
      </c>
      <c r="M25" s="166">
        <f t="shared" si="10"/>
        <v>0</v>
      </c>
      <c r="N25" s="166">
        <v>0</v>
      </c>
      <c r="O25" s="166">
        <f t="shared" si="11"/>
        <v>0</v>
      </c>
      <c r="P25" s="166">
        <v>0</v>
      </c>
      <c r="Q25" s="166">
        <f t="shared" si="12"/>
        <v>0</v>
      </c>
      <c r="R25" s="166"/>
      <c r="S25" s="166" t="s">
        <v>303</v>
      </c>
      <c r="T25" s="167" t="s">
        <v>214</v>
      </c>
      <c r="U25" s="168">
        <v>0</v>
      </c>
      <c r="V25" s="168">
        <f t="shared" si="13"/>
        <v>0</v>
      </c>
      <c r="W25" s="168"/>
      <c r="X25" s="169"/>
      <c r="Y25" s="169"/>
      <c r="Z25" s="169"/>
      <c r="AA25" s="169"/>
      <c r="AB25" s="169"/>
      <c r="AC25" s="169"/>
      <c r="AD25" s="169"/>
      <c r="AE25" s="169"/>
      <c r="AF25" s="169"/>
      <c r="AG25" s="169" t="s">
        <v>500</v>
      </c>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row>
    <row r="26" spans="1:60" ht="12.75" outlineLevel="1">
      <c r="A26" s="160">
        <v>17</v>
      </c>
      <c r="B26" s="161" t="s">
        <v>532</v>
      </c>
      <c r="C26" s="162" t="s">
        <v>533</v>
      </c>
      <c r="D26" s="163" t="s">
        <v>509</v>
      </c>
      <c r="E26" s="164">
        <v>2</v>
      </c>
      <c r="F26" s="165"/>
      <c r="G26" s="166">
        <f t="shared" si="7"/>
        <v>0</v>
      </c>
      <c r="H26" s="165"/>
      <c r="I26" s="166">
        <f t="shared" si="8"/>
        <v>0</v>
      </c>
      <c r="J26" s="165"/>
      <c r="K26" s="166">
        <f t="shared" si="9"/>
        <v>0</v>
      </c>
      <c r="L26" s="166">
        <v>21</v>
      </c>
      <c r="M26" s="166">
        <f t="shared" si="10"/>
        <v>0</v>
      </c>
      <c r="N26" s="166">
        <v>0</v>
      </c>
      <c r="O26" s="166">
        <f t="shared" si="11"/>
        <v>0</v>
      </c>
      <c r="P26" s="166">
        <v>0</v>
      </c>
      <c r="Q26" s="166">
        <f t="shared" si="12"/>
        <v>0</v>
      </c>
      <c r="R26" s="166"/>
      <c r="S26" s="166" t="s">
        <v>303</v>
      </c>
      <c r="T26" s="167" t="s">
        <v>214</v>
      </c>
      <c r="U26" s="168">
        <v>0</v>
      </c>
      <c r="V26" s="168">
        <f t="shared" si="13"/>
        <v>0</v>
      </c>
      <c r="W26" s="168"/>
      <c r="X26" s="169"/>
      <c r="Y26" s="169"/>
      <c r="Z26" s="169"/>
      <c r="AA26" s="169"/>
      <c r="AB26" s="169"/>
      <c r="AC26" s="169"/>
      <c r="AD26" s="169"/>
      <c r="AE26" s="169"/>
      <c r="AF26" s="169"/>
      <c r="AG26" s="169" t="s">
        <v>500</v>
      </c>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row>
    <row r="27" spans="1:60" ht="12.75" outlineLevel="1">
      <c r="A27" s="160">
        <v>18</v>
      </c>
      <c r="B27" s="161" t="s">
        <v>534</v>
      </c>
      <c r="C27" s="162" t="s">
        <v>535</v>
      </c>
      <c r="D27" s="163" t="s">
        <v>509</v>
      </c>
      <c r="E27" s="164">
        <v>4</v>
      </c>
      <c r="F27" s="165"/>
      <c r="G27" s="166">
        <f t="shared" si="7"/>
        <v>0</v>
      </c>
      <c r="H27" s="165"/>
      <c r="I27" s="166">
        <f t="shared" si="8"/>
        <v>0</v>
      </c>
      <c r="J27" s="165"/>
      <c r="K27" s="166">
        <f t="shared" si="9"/>
        <v>0</v>
      </c>
      <c r="L27" s="166">
        <v>21</v>
      </c>
      <c r="M27" s="166">
        <f t="shared" si="10"/>
        <v>0</v>
      </c>
      <c r="N27" s="166">
        <v>0</v>
      </c>
      <c r="O27" s="166">
        <f t="shared" si="11"/>
        <v>0</v>
      </c>
      <c r="P27" s="166">
        <v>0</v>
      </c>
      <c r="Q27" s="166">
        <f t="shared" si="12"/>
        <v>0</v>
      </c>
      <c r="R27" s="166"/>
      <c r="S27" s="166" t="s">
        <v>303</v>
      </c>
      <c r="T27" s="167" t="s">
        <v>214</v>
      </c>
      <c r="U27" s="168">
        <v>0</v>
      </c>
      <c r="V27" s="168">
        <f t="shared" si="13"/>
        <v>0</v>
      </c>
      <c r="W27" s="168"/>
      <c r="X27" s="169"/>
      <c r="Y27" s="169"/>
      <c r="Z27" s="169"/>
      <c r="AA27" s="169"/>
      <c r="AB27" s="169"/>
      <c r="AC27" s="169"/>
      <c r="AD27" s="169"/>
      <c r="AE27" s="169"/>
      <c r="AF27" s="169"/>
      <c r="AG27" s="169" t="s">
        <v>500</v>
      </c>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row>
    <row r="28" spans="1:60" ht="12.75" outlineLevel="1">
      <c r="A28" s="160">
        <v>19</v>
      </c>
      <c r="B28" s="161" t="s">
        <v>536</v>
      </c>
      <c r="C28" s="162" t="s">
        <v>537</v>
      </c>
      <c r="D28" s="163" t="s">
        <v>509</v>
      </c>
      <c r="E28" s="164">
        <v>10</v>
      </c>
      <c r="F28" s="165"/>
      <c r="G28" s="166">
        <f t="shared" si="7"/>
        <v>0</v>
      </c>
      <c r="H28" s="165"/>
      <c r="I28" s="166">
        <f t="shared" si="8"/>
        <v>0</v>
      </c>
      <c r="J28" s="165"/>
      <c r="K28" s="166">
        <f t="shared" si="9"/>
        <v>0</v>
      </c>
      <c r="L28" s="166">
        <v>21</v>
      </c>
      <c r="M28" s="166">
        <f t="shared" si="10"/>
        <v>0</v>
      </c>
      <c r="N28" s="166">
        <v>0</v>
      </c>
      <c r="O28" s="166">
        <f t="shared" si="11"/>
        <v>0</v>
      </c>
      <c r="P28" s="166">
        <v>0</v>
      </c>
      <c r="Q28" s="166">
        <f t="shared" si="12"/>
        <v>0</v>
      </c>
      <c r="R28" s="166"/>
      <c r="S28" s="166" t="s">
        <v>303</v>
      </c>
      <c r="T28" s="167" t="s">
        <v>214</v>
      </c>
      <c r="U28" s="168">
        <v>0</v>
      </c>
      <c r="V28" s="168">
        <f t="shared" si="13"/>
        <v>0</v>
      </c>
      <c r="W28" s="168"/>
      <c r="X28" s="169"/>
      <c r="Y28" s="169"/>
      <c r="Z28" s="169"/>
      <c r="AA28" s="169"/>
      <c r="AB28" s="169"/>
      <c r="AC28" s="169"/>
      <c r="AD28" s="169"/>
      <c r="AE28" s="169"/>
      <c r="AF28" s="169"/>
      <c r="AG28" s="169" t="s">
        <v>500</v>
      </c>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row>
    <row r="29" spans="1:60" ht="12.75" outlineLevel="1">
      <c r="A29" s="160">
        <v>20</v>
      </c>
      <c r="B29" s="161" t="s">
        <v>538</v>
      </c>
      <c r="C29" s="162" t="s">
        <v>539</v>
      </c>
      <c r="D29" s="163" t="s">
        <v>509</v>
      </c>
      <c r="E29" s="164">
        <v>1</v>
      </c>
      <c r="F29" s="165"/>
      <c r="G29" s="166">
        <f t="shared" si="7"/>
        <v>0</v>
      </c>
      <c r="H29" s="165"/>
      <c r="I29" s="166">
        <f t="shared" si="8"/>
        <v>0</v>
      </c>
      <c r="J29" s="165"/>
      <c r="K29" s="166">
        <f t="shared" si="9"/>
        <v>0</v>
      </c>
      <c r="L29" s="166">
        <v>21</v>
      </c>
      <c r="M29" s="166">
        <f t="shared" si="10"/>
        <v>0</v>
      </c>
      <c r="N29" s="166">
        <v>0</v>
      </c>
      <c r="O29" s="166">
        <f t="shared" si="11"/>
        <v>0</v>
      </c>
      <c r="P29" s="166">
        <v>0</v>
      </c>
      <c r="Q29" s="166">
        <f t="shared" si="12"/>
        <v>0</v>
      </c>
      <c r="R29" s="166"/>
      <c r="S29" s="166" t="s">
        <v>303</v>
      </c>
      <c r="T29" s="167" t="s">
        <v>214</v>
      </c>
      <c r="U29" s="168">
        <v>0</v>
      </c>
      <c r="V29" s="168">
        <f t="shared" si="13"/>
        <v>0</v>
      </c>
      <c r="W29" s="168"/>
      <c r="X29" s="169"/>
      <c r="Y29" s="169"/>
      <c r="Z29" s="169"/>
      <c r="AA29" s="169"/>
      <c r="AB29" s="169"/>
      <c r="AC29" s="169"/>
      <c r="AD29" s="169"/>
      <c r="AE29" s="169"/>
      <c r="AF29" s="169"/>
      <c r="AG29" s="169" t="s">
        <v>500</v>
      </c>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row>
    <row r="30" spans="1:33" ht="12.75">
      <c r="A30" s="152" t="s">
        <v>208</v>
      </c>
      <c r="B30" s="153" t="s">
        <v>166</v>
      </c>
      <c r="C30" s="154" t="s">
        <v>167</v>
      </c>
      <c r="D30" s="155"/>
      <c r="E30" s="156"/>
      <c r="F30" s="157"/>
      <c r="G30" s="157">
        <f>SUMIF(AG31:AG40,"&lt;&gt;NOR",G31:G40)</f>
        <v>0</v>
      </c>
      <c r="H30" s="157"/>
      <c r="I30" s="157">
        <f>SUM(I31:I40)</f>
        <v>0</v>
      </c>
      <c r="J30" s="157"/>
      <c r="K30" s="157">
        <f>SUM(K31:K40)</f>
        <v>0</v>
      </c>
      <c r="L30" s="157"/>
      <c r="M30" s="157">
        <f>SUM(M31:M40)</f>
        <v>0</v>
      </c>
      <c r="N30" s="157"/>
      <c r="O30" s="157">
        <f>SUM(O31:O40)</f>
        <v>0</v>
      </c>
      <c r="P30" s="157"/>
      <c r="Q30" s="157">
        <f>SUM(Q31:Q40)</f>
        <v>0</v>
      </c>
      <c r="R30" s="157"/>
      <c r="S30" s="157"/>
      <c r="T30" s="158"/>
      <c r="U30" s="159"/>
      <c r="V30" s="159">
        <f>SUM(V31:V40)</f>
        <v>0</v>
      </c>
      <c r="W30" s="159"/>
      <c r="AG30" s="1" t="s">
        <v>209</v>
      </c>
    </row>
    <row r="31" spans="1:60" ht="12.75" outlineLevel="1">
      <c r="A31" s="160">
        <v>21</v>
      </c>
      <c r="B31" s="161" t="s">
        <v>540</v>
      </c>
      <c r="C31" s="162" t="s">
        <v>541</v>
      </c>
      <c r="D31" s="163" t="s">
        <v>509</v>
      </c>
      <c r="E31" s="164">
        <v>20</v>
      </c>
      <c r="F31" s="165"/>
      <c r="G31" s="166">
        <f aca="true" t="shared" si="14" ref="G31:G40">ROUND(E31*F31,2)</f>
        <v>0</v>
      </c>
      <c r="H31" s="165"/>
      <c r="I31" s="166">
        <f aca="true" t="shared" si="15" ref="I31:I40">ROUND(E31*H31,2)</f>
        <v>0</v>
      </c>
      <c r="J31" s="165"/>
      <c r="K31" s="166">
        <f aca="true" t="shared" si="16" ref="K31:K40">ROUND(E31*J31,2)</f>
        <v>0</v>
      </c>
      <c r="L31" s="166">
        <v>21</v>
      </c>
      <c r="M31" s="166">
        <f aca="true" t="shared" si="17" ref="M31:M40">G31*(1+L31/100)</f>
        <v>0</v>
      </c>
      <c r="N31" s="166">
        <v>0</v>
      </c>
      <c r="O31" s="166">
        <f aca="true" t="shared" si="18" ref="O31:O40">ROUND(E31*N31,2)</f>
        <v>0</v>
      </c>
      <c r="P31" s="166">
        <v>0</v>
      </c>
      <c r="Q31" s="166">
        <f aca="true" t="shared" si="19" ref="Q31:Q40">ROUND(E31*P31,2)</f>
        <v>0</v>
      </c>
      <c r="R31" s="166"/>
      <c r="S31" s="166" t="s">
        <v>303</v>
      </c>
      <c r="T31" s="167" t="s">
        <v>214</v>
      </c>
      <c r="U31" s="168">
        <v>0</v>
      </c>
      <c r="V31" s="168">
        <f aca="true" t="shared" si="20" ref="V31:V40">ROUND(E31*U31,2)</f>
        <v>0</v>
      </c>
      <c r="W31" s="168"/>
      <c r="X31" s="169"/>
      <c r="Y31" s="169"/>
      <c r="Z31" s="169"/>
      <c r="AA31" s="169"/>
      <c r="AB31" s="169"/>
      <c r="AC31" s="169"/>
      <c r="AD31" s="169"/>
      <c r="AE31" s="169"/>
      <c r="AF31" s="169"/>
      <c r="AG31" s="169" t="s">
        <v>500</v>
      </c>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row>
    <row r="32" spans="1:60" ht="12.75" outlineLevel="1">
      <c r="A32" s="160">
        <v>22</v>
      </c>
      <c r="B32" s="161" t="s">
        <v>542</v>
      </c>
      <c r="C32" s="162" t="s">
        <v>543</v>
      </c>
      <c r="D32" s="163" t="s">
        <v>509</v>
      </c>
      <c r="E32" s="164">
        <v>7</v>
      </c>
      <c r="F32" s="165"/>
      <c r="G32" s="166">
        <f t="shared" si="14"/>
        <v>0</v>
      </c>
      <c r="H32" s="165"/>
      <c r="I32" s="166">
        <f t="shared" si="15"/>
        <v>0</v>
      </c>
      <c r="J32" s="165"/>
      <c r="K32" s="166">
        <f t="shared" si="16"/>
        <v>0</v>
      </c>
      <c r="L32" s="166">
        <v>21</v>
      </c>
      <c r="M32" s="166">
        <f t="shared" si="17"/>
        <v>0</v>
      </c>
      <c r="N32" s="166">
        <v>0</v>
      </c>
      <c r="O32" s="166">
        <f t="shared" si="18"/>
        <v>0</v>
      </c>
      <c r="P32" s="166">
        <v>0</v>
      </c>
      <c r="Q32" s="166">
        <f t="shared" si="19"/>
        <v>0</v>
      </c>
      <c r="R32" s="166"/>
      <c r="S32" s="166" t="s">
        <v>303</v>
      </c>
      <c r="T32" s="167" t="s">
        <v>214</v>
      </c>
      <c r="U32" s="168">
        <v>0</v>
      </c>
      <c r="V32" s="168">
        <f t="shared" si="20"/>
        <v>0</v>
      </c>
      <c r="W32" s="168"/>
      <c r="X32" s="169"/>
      <c r="Y32" s="169"/>
      <c r="Z32" s="169"/>
      <c r="AA32" s="169"/>
      <c r="AB32" s="169"/>
      <c r="AC32" s="169"/>
      <c r="AD32" s="169"/>
      <c r="AE32" s="169"/>
      <c r="AF32" s="169"/>
      <c r="AG32" s="169" t="s">
        <v>500</v>
      </c>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12.75" outlineLevel="1">
      <c r="A33" s="160">
        <v>23</v>
      </c>
      <c r="B33" s="161" t="s">
        <v>544</v>
      </c>
      <c r="C33" s="162" t="s">
        <v>545</v>
      </c>
      <c r="D33" s="163" t="s">
        <v>341</v>
      </c>
      <c r="E33" s="164">
        <v>20</v>
      </c>
      <c r="F33" s="165"/>
      <c r="G33" s="166">
        <f t="shared" si="14"/>
        <v>0</v>
      </c>
      <c r="H33" s="165"/>
      <c r="I33" s="166">
        <f t="shared" si="15"/>
        <v>0</v>
      </c>
      <c r="J33" s="165"/>
      <c r="K33" s="166">
        <f t="shared" si="16"/>
        <v>0</v>
      </c>
      <c r="L33" s="166">
        <v>21</v>
      </c>
      <c r="M33" s="166">
        <f t="shared" si="17"/>
        <v>0</v>
      </c>
      <c r="N33" s="166">
        <v>0</v>
      </c>
      <c r="O33" s="166">
        <f t="shared" si="18"/>
        <v>0</v>
      </c>
      <c r="P33" s="166">
        <v>0</v>
      </c>
      <c r="Q33" s="166">
        <f t="shared" si="19"/>
        <v>0</v>
      </c>
      <c r="R33" s="166"/>
      <c r="S33" s="166" t="s">
        <v>303</v>
      </c>
      <c r="T33" s="167" t="s">
        <v>214</v>
      </c>
      <c r="U33" s="168">
        <v>0</v>
      </c>
      <c r="V33" s="168">
        <f t="shared" si="20"/>
        <v>0</v>
      </c>
      <c r="W33" s="168"/>
      <c r="X33" s="169"/>
      <c r="Y33" s="169"/>
      <c r="Z33" s="169"/>
      <c r="AA33" s="169"/>
      <c r="AB33" s="169"/>
      <c r="AC33" s="169"/>
      <c r="AD33" s="169"/>
      <c r="AE33" s="169"/>
      <c r="AF33" s="169"/>
      <c r="AG33" s="169" t="s">
        <v>500</v>
      </c>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row>
    <row r="34" spans="1:60" ht="12.75" outlineLevel="1">
      <c r="A34" s="160">
        <v>24</v>
      </c>
      <c r="B34" s="161" t="s">
        <v>546</v>
      </c>
      <c r="C34" s="162" t="s">
        <v>547</v>
      </c>
      <c r="D34" s="163" t="s">
        <v>509</v>
      </c>
      <c r="E34" s="164">
        <v>2</v>
      </c>
      <c r="F34" s="165"/>
      <c r="G34" s="166">
        <f t="shared" si="14"/>
        <v>0</v>
      </c>
      <c r="H34" s="165"/>
      <c r="I34" s="166">
        <f t="shared" si="15"/>
        <v>0</v>
      </c>
      <c r="J34" s="165"/>
      <c r="K34" s="166">
        <f t="shared" si="16"/>
        <v>0</v>
      </c>
      <c r="L34" s="166">
        <v>21</v>
      </c>
      <c r="M34" s="166">
        <f t="shared" si="17"/>
        <v>0</v>
      </c>
      <c r="N34" s="166">
        <v>0</v>
      </c>
      <c r="O34" s="166">
        <f t="shared" si="18"/>
        <v>0</v>
      </c>
      <c r="P34" s="166">
        <v>0</v>
      </c>
      <c r="Q34" s="166">
        <f t="shared" si="19"/>
        <v>0</v>
      </c>
      <c r="R34" s="166"/>
      <c r="S34" s="166" t="s">
        <v>303</v>
      </c>
      <c r="T34" s="167" t="s">
        <v>214</v>
      </c>
      <c r="U34" s="168">
        <v>0</v>
      </c>
      <c r="V34" s="168">
        <f t="shared" si="20"/>
        <v>0</v>
      </c>
      <c r="W34" s="168"/>
      <c r="X34" s="169"/>
      <c r="Y34" s="169"/>
      <c r="Z34" s="169"/>
      <c r="AA34" s="169"/>
      <c r="AB34" s="169"/>
      <c r="AC34" s="169"/>
      <c r="AD34" s="169"/>
      <c r="AE34" s="169"/>
      <c r="AF34" s="169"/>
      <c r="AG34" s="169" t="s">
        <v>500</v>
      </c>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12.75" outlineLevel="1">
      <c r="A35" s="160">
        <v>25</v>
      </c>
      <c r="B35" s="161" t="s">
        <v>548</v>
      </c>
      <c r="C35" s="162" t="s">
        <v>549</v>
      </c>
      <c r="D35" s="163" t="s">
        <v>509</v>
      </c>
      <c r="E35" s="164">
        <v>1</v>
      </c>
      <c r="F35" s="165"/>
      <c r="G35" s="166">
        <f t="shared" si="14"/>
        <v>0</v>
      </c>
      <c r="H35" s="165"/>
      <c r="I35" s="166">
        <f t="shared" si="15"/>
        <v>0</v>
      </c>
      <c r="J35" s="165"/>
      <c r="K35" s="166">
        <f t="shared" si="16"/>
        <v>0</v>
      </c>
      <c r="L35" s="166">
        <v>21</v>
      </c>
      <c r="M35" s="166">
        <f t="shared" si="17"/>
        <v>0</v>
      </c>
      <c r="N35" s="166">
        <v>0</v>
      </c>
      <c r="O35" s="166">
        <f t="shared" si="18"/>
        <v>0</v>
      </c>
      <c r="P35" s="166">
        <v>0</v>
      </c>
      <c r="Q35" s="166">
        <f t="shared" si="19"/>
        <v>0</v>
      </c>
      <c r="R35" s="166"/>
      <c r="S35" s="166" t="s">
        <v>303</v>
      </c>
      <c r="T35" s="167" t="s">
        <v>214</v>
      </c>
      <c r="U35" s="168">
        <v>0</v>
      </c>
      <c r="V35" s="168">
        <f t="shared" si="20"/>
        <v>0</v>
      </c>
      <c r="W35" s="168"/>
      <c r="X35" s="169"/>
      <c r="Y35" s="169"/>
      <c r="Z35" s="169"/>
      <c r="AA35" s="169"/>
      <c r="AB35" s="169"/>
      <c r="AC35" s="169"/>
      <c r="AD35" s="169"/>
      <c r="AE35" s="169"/>
      <c r="AF35" s="169"/>
      <c r="AG35" s="169" t="s">
        <v>500</v>
      </c>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12.75" outlineLevel="1">
      <c r="A36" s="160">
        <v>26</v>
      </c>
      <c r="B36" s="161" t="s">
        <v>550</v>
      </c>
      <c r="C36" s="162" t="s">
        <v>551</v>
      </c>
      <c r="D36" s="163" t="s">
        <v>509</v>
      </c>
      <c r="E36" s="164">
        <v>50</v>
      </c>
      <c r="F36" s="165"/>
      <c r="G36" s="166">
        <f t="shared" si="14"/>
        <v>0</v>
      </c>
      <c r="H36" s="165"/>
      <c r="I36" s="166">
        <f t="shared" si="15"/>
        <v>0</v>
      </c>
      <c r="J36" s="165"/>
      <c r="K36" s="166">
        <f t="shared" si="16"/>
        <v>0</v>
      </c>
      <c r="L36" s="166">
        <v>21</v>
      </c>
      <c r="M36" s="166">
        <f t="shared" si="17"/>
        <v>0</v>
      </c>
      <c r="N36" s="166">
        <v>0</v>
      </c>
      <c r="O36" s="166">
        <f t="shared" si="18"/>
        <v>0</v>
      </c>
      <c r="P36" s="166">
        <v>0</v>
      </c>
      <c r="Q36" s="166">
        <f t="shared" si="19"/>
        <v>0</v>
      </c>
      <c r="R36" s="166"/>
      <c r="S36" s="166" t="s">
        <v>303</v>
      </c>
      <c r="T36" s="167" t="s">
        <v>214</v>
      </c>
      <c r="U36" s="168">
        <v>0</v>
      </c>
      <c r="V36" s="168">
        <f t="shared" si="20"/>
        <v>0</v>
      </c>
      <c r="W36" s="168"/>
      <c r="X36" s="169"/>
      <c r="Y36" s="169"/>
      <c r="Z36" s="169"/>
      <c r="AA36" s="169"/>
      <c r="AB36" s="169"/>
      <c r="AC36" s="169"/>
      <c r="AD36" s="169"/>
      <c r="AE36" s="169"/>
      <c r="AF36" s="169"/>
      <c r="AG36" s="169" t="s">
        <v>500</v>
      </c>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60" ht="12.75" outlineLevel="1">
      <c r="A37" s="160">
        <v>27</v>
      </c>
      <c r="B37" s="161" t="s">
        <v>552</v>
      </c>
      <c r="C37" s="162" t="s">
        <v>553</v>
      </c>
      <c r="D37" s="163" t="s">
        <v>509</v>
      </c>
      <c r="E37" s="164">
        <v>3</v>
      </c>
      <c r="F37" s="165"/>
      <c r="G37" s="166">
        <f t="shared" si="14"/>
        <v>0</v>
      </c>
      <c r="H37" s="165"/>
      <c r="I37" s="166">
        <f t="shared" si="15"/>
        <v>0</v>
      </c>
      <c r="J37" s="165"/>
      <c r="K37" s="166">
        <f t="shared" si="16"/>
        <v>0</v>
      </c>
      <c r="L37" s="166">
        <v>21</v>
      </c>
      <c r="M37" s="166">
        <f t="shared" si="17"/>
        <v>0</v>
      </c>
      <c r="N37" s="166">
        <v>0</v>
      </c>
      <c r="O37" s="166">
        <f t="shared" si="18"/>
        <v>0</v>
      </c>
      <c r="P37" s="166">
        <v>0</v>
      </c>
      <c r="Q37" s="166">
        <f t="shared" si="19"/>
        <v>0</v>
      </c>
      <c r="R37" s="166"/>
      <c r="S37" s="166" t="s">
        <v>303</v>
      </c>
      <c r="T37" s="167" t="s">
        <v>214</v>
      </c>
      <c r="U37" s="168">
        <v>0</v>
      </c>
      <c r="V37" s="168">
        <f t="shared" si="20"/>
        <v>0</v>
      </c>
      <c r="W37" s="168"/>
      <c r="X37" s="169"/>
      <c r="Y37" s="169"/>
      <c r="Z37" s="169"/>
      <c r="AA37" s="169"/>
      <c r="AB37" s="169"/>
      <c r="AC37" s="169"/>
      <c r="AD37" s="169"/>
      <c r="AE37" s="169"/>
      <c r="AF37" s="169"/>
      <c r="AG37" s="169" t="s">
        <v>500</v>
      </c>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row>
    <row r="38" spans="1:60" ht="12.75" outlineLevel="1">
      <c r="A38" s="160">
        <v>28</v>
      </c>
      <c r="B38" s="161" t="s">
        <v>554</v>
      </c>
      <c r="C38" s="162" t="s">
        <v>555</v>
      </c>
      <c r="D38" s="163" t="s">
        <v>341</v>
      </c>
      <c r="E38" s="164">
        <v>10</v>
      </c>
      <c r="F38" s="165"/>
      <c r="G38" s="166">
        <f t="shared" si="14"/>
        <v>0</v>
      </c>
      <c r="H38" s="165"/>
      <c r="I38" s="166">
        <f t="shared" si="15"/>
        <v>0</v>
      </c>
      <c r="J38" s="165"/>
      <c r="K38" s="166">
        <f t="shared" si="16"/>
        <v>0</v>
      </c>
      <c r="L38" s="166">
        <v>21</v>
      </c>
      <c r="M38" s="166">
        <f t="shared" si="17"/>
        <v>0</v>
      </c>
      <c r="N38" s="166">
        <v>0</v>
      </c>
      <c r="O38" s="166">
        <f t="shared" si="18"/>
        <v>0</v>
      </c>
      <c r="P38" s="166">
        <v>0</v>
      </c>
      <c r="Q38" s="166">
        <f t="shared" si="19"/>
        <v>0</v>
      </c>
      <c r="R38" s="166"/>
      <c r="S38" s="166" t="s">
        <v>303</v>
      </c>
      <c r="T38" s="167" t="s">
        <v>214</v>
      </c>
      <c r="U38" s="168">
        <v>0</v>
      </c>
      <c r="V38" s="168">
        <f t="shared" si="20"/>
        <v>0</v>
      </c>
      <c r="W38" s="168"/>
      <c r="X38" s="169"/>
      <c r="Y38" s="169"/>
      <c r="Z38" s="169"/>
      <c r="AA38" s="169"/>
      <c r="AB38" s="169"/>
      <c r="AC38" s="169"/>
      <c r="AD38" s="169"/>
      <c r="AE38" s="169"/>
      <c r="AF38" s="169"/>
      <c r="AG38" s="169" t="s">
        <v>500</v>
      </c>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row>
    <row r="39" spans="1:60" ht="12.75" outlineLevel="1">
      <c r="A39" s="160">
        <v>29</v>
      </c>
      <c r="B39" s="161" t="s">
        <v>556</v>
      </c>
      <c r="C39" s="162" t="s">
        <v>557</v>
      </c>
      <c r="D39" s="163" t="s">
        <v>341</v>
      </c>
      <c r="E39" s="164">
        <v>20</v>
      </c>
      <c r="F39" s="165"/>
      <c r="G39" s="166">
        <f t="shared" si="14"/>
        <v>0</v>
      </c>
      <c r="H39" s="165"/>
      <c r="I39" s="166">
        <f t="shared" si="15"/>
        <v>0</v>
      </c>
      <c r="J39" s="165"/>
      <c r="K39" s="166">
        <f t="shared" si="16"/>
        <v>0</v>
      </c>
      <c r="L39" s="166">
        <v>21</v>
      </c>
      <c r="M39" s="166">
        <f t="shared" si="17"/>
        <v>0</v>
      </c>
      <c r="N39" s="166">
        <v>0</v>
      </c>
      <c r="O39" s="166">
        <f t="shared" si="18"/>
        <v>0</v>
      </c>
      <c r="P39" s="166">
        <v>0</v>
      </c>
      <c r="Q39" s="166">
        <f t="shared" si="19"/>
        <v>0</v>
      </c>
      <c r="R39" s="166"/>
      <c r="S39" s="166" t="s">
        <v>303</v>
      </c>
      <c r="T39" s="167" t="s">
        <v>214</v>
      </c>
      <c r="U39" s="168">
        <v>0</v>
      </c>
      <c r="V39" s="168">
        <f t="shared" si="20"/>
        <v>0</v>
      </c>
      <c r="W39" s="168"/>
      <c r="X39" s="169"/>
      <c r="Y39" s="169"/>
      <c r="Z39" s="169"/>
      <c r="AA39" s="169"/>
      <c r="AB39" s="169"/>
      <c r="AC39" s="169"/>
      <c r="AD39" s="169"/>
      <c r="AE39" s="169"/>
      <c r="AF39" s="169"/>
      <c r="AG39" s="169" t="s">
        <v>500</v>
      </c>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row>
    <row r="40" spans="1:60" ht="12.75" outlineLevel="1">
      <c r="A40" s="160">
        <v>30</v>
      </c>
      <c r="B40" s="161" t="s">
        <v>558</v>
      </c>
      <c r="C40" s="162" t="s">
        <v>559</v>
      </c>
      <c r="D40" s="163" t="s">
        <v>341</v>
      </c>
      <c r="E40" s="164">
        <v>6</v>
      </c>
      <c r="F40" s="165"/>
      <c r="G40" s="166">
        <f t="shared" si="14"/>
        <v>0</v>
      </c>
      <c r="H40" s="165"/>
      <c r="I40" s="166">
        <f t="shared" si="15"/>
        <v>0</v>
      </c>
      <c r="J40" s="165"/>
      <c r="K40" s="166">
        <f t="shared" si="16"/>
        <v>0</v>
      </c>
      <c r="L40" s="166">
        <v>21</v>
      </c>
      <c r="M40" s="166">
        <f t="shared" si="17"/>
        <v>0</v>
      </c>
      <c r="N40" s="166">
        <v>0</v>
      </c>
      <c r="O40" s="166">
        <f t="shared" si="18"/>
        <v>0</v>
      </c>
      <c r="P40" s="166">
        <v>0</v>
      </c>
      <c r="Q40" s="166">
        <f t="shared" si="19"/>
        <v>0</v>
      </c>
      <c r="R40" s="166"/>
      <c r="S40" s="166" t="s">
        <v>303</v>
      </c>
      <c r="T40" s="167" t="s">
        <v>214</v>
      </c>
      <c r="U40" s="168">
        <v>0</v>
      </c>
      <c r="V40" s="168">
        <f t="shared" si="20"/>
        <v>0</v>
      </c>
      <c r="W40" s="168"/>
      <c r="X40" s="169"/>
      <c r="Y40" s="169"/>
      <c r="Z40" s="169"/>
      <c r="AA40" s="169"/>
      <c r="AB40" s="169"/>
      <c r="AC40" s="169"/>
      <c r="AD40" s="169"/>
      <c r="AE40" s="169"/>
      <c r="AF40" s="169"/>
      <c r="AG40" s="169" t="s">
        <v>500</v>
      </c>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row>
    <row r="41" spans="1:33" ht="12.75">
      <c r="A41" s="152" t="s">
        <v>208</v>
      </c>
      <c r="B41" s="153" t="s">
        <v>168</v>
      </c>
      <c r="C41" s="154" t="s">
        <v>169</v>
      </c>
      <c r="D41" s="155"/>
      <c r="E41" s="156"/>
      <c r="F41" s="157"/>
      <c r="G41" s="157">
        <f>SUMIF(AG42:AG47,"&lt;&gt;NOR",G42:G47)</f>
        <v>0</v>
      </c>
      <c r="H41" s="157"/>
      <c r="I41" s="157">
        <f>SUM(I42:I47)</f>
        <v>0</v>
      </c>
      <c r="J41" s="157"/>
      <c r="K41" s="157">
        <f>SUM(K42:K47)</f>
        <v>0</v>
      </c>
      <c r="L41" s="157"/>
      <c r="M41" s="157">
        <f>SUM(M42:M47)</f>
        <v>0</v>
      </c>
      <c r="N41" s="157"/>
      <c r="O41" s="157">
        <f>SUM(O42:O47)</f>
        <v>0</v>
      </c>
      <c r="P41" s="157"/>
      <c r="Q41" s="157">
        <f>SUM(Q42:Q47)</f>
        <v>0</v>
      </c>
      <c r="R41" s="157"/>
      <c r="S41" s="157"/>
      <c r="T41" s="158"/>
      <c r="U41" s="159"/>
      <c r="V41" s="159">
        <f>SUM(V42:V47)</f>
        <v>0</v>
      </c>
      <c r="W41" s="159"/>
      <c r="AG41" s="1" t="s">
        <v>209</v>
      </c>
    </row>
    <row r="42" spans="1:60" ht="12.75" outlineLevel="1">
      <c r="A42" s="160">
        <v>31</v>
      </c>
      <c r="B42" s="161" t="s">
        <v>560</v>
      </c>
      <c r="C42" s="162" t="s">
        <v>561</v>
      </c>
      <c r="D42" s="163" t="s">
        <v>509</v>
      </c>
      <c r="E42" s="164">
        <v>6</v>
      </c>
      <c r="F42" s="165"/>
      <c r="G42" s="166">
        <f aca="true" t="shared" si="21" ref="G42:G47">ROUND(E42*F42,2)</f>
        <v>0</v>
      </c>
      <c r="H42" s="165"/>
      <c r="I42" s="166">
        <f aca="true" t="shared" si="22" ref="I42:I47">ROUND(E42*H42,2)</f>
        <v>0</v>
      </c>
      <c r="J42" s="165"/>
      <c r="K42" s="166">
        <f aca="true" t="shared" si="23" ref="K42:K47">ROUND(E42*J42,2)</f>
        <v>0</v>
      </c>
      <c r="L42" s="166">
        <v>21</v>
      </c>
      <c r="M42" s="166">
        <f aca="true" t="shared" si="24" ref="M42:M47">G42*(1+L42/100)</f>
        <v>0</v>
      </c>
      <c r="N42" s="166">
        <v>0</v>
      </c>
      <c r="O42" s="166">
        <f aca="true" t="shared" si="25" ref="O42:O47">ROUND(E42*N42,2)</f>
        <v>0</v>
      </c>
      <c r="P42" s="166">
        <v>0</v>
      </c>
      <c r="Q42" s="166">
        <f aca="true" t="shared" si="26" ref="Q42:Q47">ROUND(E42*P42,2)</f>
        <v>0</v>
      </c>
      <c r="R42" s="166"/>
      <c r="S42" s="166" t="s">
        <v>303</v>
      </c>
      <c r="T42" s="167" t="s">
        <v>214</v>
      </c>
      <c r="U42" s="168">
        <v>0</v>
      </c>
      <c r="V42" s="168">
        <f aca="true" t="shared" si="27" ref="V42:V47">ROUND(E42*U42,2)</f>
        <v>0</v>
      </c>
      <c r="W42" s="168"/>
      <c r="X42" s="169"/>
      <c r="Y42" s="169"/>
      <c r="Z42" s="169"/>
      <c r="AA42" s="169"/>
      <c r="AB42" s="169"/>
      <c r="AC42" s="169"/>
      <c r="AD42" s="169"/>
      <c r="AE42" s="169"/>
      <c r="AF42" s="169"/>
      <c r="AG42" s="169" t="s">
        <v>500</v>
      </c>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row>
    <row r="43" spans="1:60" ht="12.75" outlineLevel="1">
      <c r="A43" s="160">
        <v>32</v>
      </c>
      <c r="B43" s="161" t="s">
        <v>562</v>
      </c>
      <c r="C43" s="162" t="s">
        <v>563</v>
      </c>
      <c r="D43" s="163" t="s">
        <v>509</v>
      </c>
      <c r="E43" s="164">
        <v>6</v>
      </c>
      <c r="F43" s="165"/>
      <c r="G43" s="166">
        <f t="shared" si="21"/>
        <v>0</v>
      </c>
      <c r="H43" s="165"/>
      <c r="I43" s="166">
        <f t="shared" si="22"/>
        <v>0</v>
      </c>
      <c r="J43" s="165"/>
      <c r="K43" s="166">
        <f t="shared" si="23"/>
        <v>0</v>
      </c>
      <c r="L43" s="166">
        <v>21</v>
      </c>
      <c r="M43" s="166">
        <f t="shared" si="24"/>
        <v>0</v>
      </c>
      <c r="N43" s="166">
        <v>0</v>
      </c>
      <c r="O43" s="166">
        <f t="shared" si="25"/>
        <v>0</v>
      </c>
      <c r="P43" s="166">
        <v>0</v>
      </c>
      <c r="Q43" s="166">
        <f t="shared" si="26"/>
        <v>0</v>
      </c>
      <c r="R43" s="166"/>
      <c r="S43" s="166" t="s">
        <v>303</v>
      </c>
      <c r="T43" s="167" t="s">
        <v>214</v>
      </c>
      <c r="U43" s="168">
        <v>0</v>
      </c>
      <c r="V43" s="168">
        <f t="shared" si="27"/>
        <v>0</v>
      </c>
      <c r="W43" s="168"/>
      <c r="X43" s="169"/>
      <c r="Y43" s="169"/>
      <c r="Z43" s="169"/>
      <c r="AA43" s="169"/>
      <c r="AB43" s="169"/>
      <c r="AC43" s="169"/>
      <c r="AD43" s="169"/>
      <c r="AE43" s="169"/>
      <c r="AF43" s="169"/>
      <c r="AG43" s="169" t="s">
        <v>500</v>
      </c>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row>
    <row r="44" spans="1:60" ht="12.75" outlineLevel="1">
      <c r="A44" s="160">
        <v>33</v>
      </c>
      <c r="B44" s="161" t="s">
        <v>564</v>
      </c>
      <c r="C44" s="162" t="s">
        <v>565</v>
      </c>
      <c r="D44" s="163" t="s">
        <v>509</v>
      </c>
      <c r="E44" s="164">
        <v>5</v>
      </c>
      <c r="F44" s="165"/>
      <c r="G44" s="166">
        <f t="shared" si="21"/>
        <v>0</v>
      </c>
      <c r="H44" s="165"/>
      <c r="I44" s="166">
        <f t="shared" si="22"/>
        <v>0</v>
      </c>
      <c r="J44" s="165"/>
      <c r="K44" s="166">
        <f t="shared" si="23"/>
        <v>0</v>
      </c>
      <c r="L44" s="166">
        <v>21</v>
      </c>
      <c r="M44" s="166">
        <f t="shared" si="24"/>
        <v>0</v>
      </c>
      <c r="N44" s="166">
        <v>0</v>
      </c>
      <c r="O44" s="166">
        <f t="shared" si="25"/>
        <v>0</v>
      </c>
      <c r="P44" s="166">
        <v>0</v>
      </c>
      <c r="Q44" s="166">
        <f t="shared" si="26"/>
        <v>0</v>
      </c>
      <c r="R44" s="166"/>
      <c r="S44" s="166" t="s">
        <v>303</v>
      </c>
      <c r="T44" s="167" t="s">
        <v>214</v>
      </c>
      <c r="U44" s="168">
        <v>0</v>
      </c>
      <c r="V44" s="168">
        <f t="shared" si="27"/>
        <v>0</v>
      </c>
      <c r="W44" s="168"/>
      <c r="X44" s="169"/>
      <c r="Y44" s="169"/>
      <c r="Z44" s="169"/>
      <c r="AA44" s="169"/>
      <c r="AB44" s="169"/>
      <c r="AC44" s="169"/>
      <c r="AD44" s="169"/>
      <c r="AE44" s="169"/>
      <c r="AF44" s="169"/>
      <c r="AG44" s="169" t="s">
        <v>500</v>
      </c>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row>
    <row r="45" spans="1:60" ht="12.75" outlineLevel="1">
      <c r="A45" s="160">
        <v>34</v>
      </c>
      <c r="B45" s="161" t="s">
        <v>566</v>
      </c>
      <c r="C45" s="162" t="s">
        <v>567</v>
      </c>
      <c r="D45" s="163" t="s">
        <v>509</v>
      </c>
      <c r="E45" s="164">
        <v>5</v>
      </c>
      <c r="F45" s="165"/>
      <c r="G45" s="166">
        <f t="shared" si="21"/>
        <v>0</v>
      </c>
      <c r="H45" s="165"/>
      <c r="I45" s="166">
        <f t="shared" si="22"/>
        <v>0</v>
      </c>
      <c r="J45" s="165"/>
      <c r="K45" s="166">
        <f t="shared" si="23"/>
        <v>0</v>
      </c>
      <c r="L45" s="166">
        <v>21</v>
      </c>
      <c r="M45" s="166">
        <f t="shared" si="24"/>
        <v>0</v>
      </c>
      <c r="N45" s="166">
        <v>0</v>
      </c>
      <c r="O45" s="166">
        <f t="shared" si="25"/>
        <v>0</v>
      </c>
      <c r="P45" s="166">
        <v>0</v>
      </c>
      <c r="Q45" s="166">
        <f t="shared" si="26"/>
        <v>0</v>
      </c>
      <c r="R45" s="166"/>
      <c r="S45" s="166" t="s">
        <v>303</v>
      </c>
      <c r="T45" s="167" t="s">
        <v>214</v>
      </c>
      <c r="U45" s="168">
        <v>0</v>
      </c>
      <c r="V45" s="168">
        <f t="shared" si="27"/>
        <v>0</v>
      </c>
      <c r="W45" s="168"/>
      <c r="X45" s="169"/>
      <c r="Y45" s="169"/>
      <c r="Z45" s="169"/>
      <c r="AA45" s="169"/>
      <c r="AB45" s="169"/>
      <c r="AC45" s="169"/>
      <c r="AD45" s="169"/>
      <c r="AE45" s="169"/>
      <c r="AF45" s="169"/>
      <c r="AG45" s="169" t="s">
        <v>500</v>
      </c>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row>
    <row r="46" spans="1:60" ht="12.75" outlineLevel="1">
      <c r="A46" s="160">
        <v>35</v>
      </c>
      <c r="B46" s="161" t="s">
        <v>568</v>
      </c>
      <c r="C46" s="162" t="s">
        <v>569</v>
      </c>
      <c r="D46" s="163" t="s">
        <v>509</v>
      </c>
      <c r="E46" s="164">
        <v>12</v>
      </c>
      <c r="F46" s="165"/>
      <c r="G46" s="166">
        <f t="shared" si="21"/>
        <v>0</v>
      </c>
      <c r="H46" s="165"/>
      <c r="I46" s="166">
        <f t="shared" si="22"/>
        <v>0</v>
      </c>
      <c r="J46" s="165"/>
      <c r="K46" s="166">
        <f t="shared" si="23"/>
        <v>0</v>
      </c>
      <c r="L46" s="166">
        <v>21</v>
      </c>
      <c r="M46" s="166">
        <f t="shared" si="24"/>
        <v>0</v>
      </c>
      <c r="N46" s="166">
        <v>0</v>
      </c>
      <c r="O46" s="166">
        <f t="shared" si="25"/>
        <v>0</v>
      </c>
      <c r="P46" s="166">
        <v>0</v>
      </c>
      <c r="Q46" s="166">
        <f t="shared" si="26"/>
        <v>0</v>
      </c>
      <c r="R46" s="166"/>
      <c r="S46" s="166" t="s">
        <v>303</v>
      </c>
      <c r="T46" s="167" t="s">
        <v>214</v>
      </c>
      <c r="U46" s="168">
        <v>0</v>
      </c>
      <c r="V46" s="168">
        <f t="shared" si="27"/>
        <v>0</v>
      </c>
      <c r="W46" s="168"/>
      <c r="X46" s="169"/>
      <c r="Y46" s="169"/>
      <c r="Z46" s="169"/>
      <c r="AA46" s="169"/>
      <c r="AB46" s="169"/>
      <c r="AC46" s="169"/>
      <c r="AD46" s="169"/>
      <c r="AE46" s="169"/>
      <c r="AF46" s="169"/>
      <c r="AG46" s="169" t="s">
        <v>500</v>
      </c>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row>
    <row r="47" spans="1:60" ht="12.75" outlineLevel="1">
      <c r="A47" s="160">
        <v>36</v>
      </c>
      <c r="B47" s="161" t="s">
        <v>570</v>
      </c>
      <c r="C47" s="162" t="s">
        <v>571</v>
      </c>
      <c r="D47" s="163" t="s">
        <v>509</v>
      </c>
      <c r="E47" s="164">
        <v>12</v>
      </c>
      <c r="F47" s="165"/>
      <c r="G47" s="166">
        <f t="shared" si="21"/>
        <v>0</v>
      </c>
      <c r="H47" s="165"/>
      <c r="I47" s="166">
        <f t="shared" si="22"/>
        <v>0</v>
      </c>
      <c r="J47" s="165"/>
      <c r="K47" s="166">
        <f t="shared" si="23"/>
        <v>0</v>
      </c>
      <c r="L47" s="166">
        <v>21</v>
      </c>
      <c r="M47" s="166">
        <f t="shared" si="24"/>
        <v>0</v>
      </c>
      <c r="N47" s="166">
        <v>0</v>
      </c>
      <c r="O47" s="166">
        <f t="shared" si="25"/>
        <v>0</v>
      </c>
      <c r="P47" s="166">
        <v>0</v>
      </c>
      <c r="Q47" s="166">
        <f t="shared" si="26"/>
        <v>0</v>
      </c>
      <c r="R47" s="166"/>
      <c r="S47" s="166" t="s">
        <v>303</v>
      </c>
      <c r="T47" s="167" t="s">
        <v>214</v>
      </c>
      <c r="U47" s="168">
        <v>0</v>
      </c>
      <c r="V47" s="168">
        <f t="shared" si="27"/>
        <v>0</v>
      </c>
      <c r="W47" s="168"/>
      <c r="X47" s="169"/>
      <c r="Y47" s="169"/>
      <c r="Z47" s="169"/>
      <c r="AA47" s="169"/>
      <c r="AB47" s="169"/>
      <c r="AC47" s="169"/>
      <c r="AD47" s="169"/>
      <c r="AE47" s="169"/>
      <c r="AF47" s="169"/>
      <c r="AG47" s="169" t="s">
        <v>500</v>
      </c>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row>
    <row r="48" spans="1:33" ht="12.75">
      <c r="A48" s="152" t="s">
        <v>208</v>
      </c>
      <c r="B48" s="153" t="s">
        <v>170</v>
      </c>
      <c r="C48" s="154" t="s">
        <v>171</v>
      </c>
      <c r="D48" s="155"/>
      <c r="E48" s="156"/>
      <c r="F48" s="157"/>
      <c r="G48" s="157">
        <f>SUMIF(AG49:AG51,"&lt;&gt;NOR",G49:G51)</f>
        <v>0</v>
      </c>
      <c r="H48" s="157"/>
      <c r="I48" s="157">
        <f>SUM(I49:I51)</f>
        <v>0</v>
      </c>
      <c r="J48" s="157"/>
      <c r="K48" s="157">
        <f>SUM(K49:K51)</f>
        <v>0</v>
      </c>
      <c r="L48" s="157"/>
      <c r="M48" s="157">
        <f>SUM(M49:M51)</f>
        <v>0</v>
      </c>
      <c r="N48" s="157"/>
      <c r="O48" s="157">
        <f>SUM(O49:O51)</f>
        <v>0</v>
      </c>
      <c r="P48" s="157"/>
      <c r="Q48" s="157">
        <f>SUM(Q49:Q51)</f>
        <v>0</v>
      </c>
      <c r="R48" s="157"/>
      <c r="S48" s="157"/>
      <c r="T48" s="158"/>
      <c r="U48" s="159"/>
      <c r="V48" s="159">
        <f>SUM(V49:V51)</f>
        <v>0</v>
      </c>
      <c r="W48" s="159"/>
      <c r="AG48" s="1" t="s">
        <v>209</v>
      </c>
    </row>
    <row r="49" spans="1:60" ht="12.75" outlineLevel="1">
      <c r="A49" s="160">
        <v>37</v>
      </c>
      <c r="B49" s="161" t="s">
        <v>572</v>
      </c>
      <c r="C49" s="162" t="s">
        <v>573</v>
      </c>
      <c r="D49" s="163" t="s">
        <v>509</v>
      </c>
      <c r="E49" s="164">
        <v>1</v>
      </c>
      <c r="F49" s="165"/>
      <c r="G49" s="166">
        <f>ROUND(E49*F49,2)</f>
        <v>0</v>
      </c>
      <c r="H49" s="165"/>
      <c r="I49" s="166">
        <f>ROUND(E49*H49,2)</f>
        <v>0</v>
      </c>
      <c r="J49" s="165"/>
      <c r="K49" s="166">
        <f>ROUND(E49*J49,2)</f>
        <v>0</v>
      </c>
      <c r="L49" s="166">
        <v>21</v>
      </c>
      <c r="M49" s="166">
        <f>G49*(1+L49/100)</f>
        <v>0</v>
      </c>
      <c r="N49" s="166">
        <v>0</v>
      </c>
      <c r="O49" s="166">
        <f>ROUND(E49*N49,2)</f>
        <v>0</v>
      </c>
      <c r="P49" s="166">
        <v>0</v>
      </c>
      <c r="Q49" s="166">
        <f>ROUND(E49*P49,2)</f>
        <v>0</v>
      </c>
      <c r="R49" s="166"/>
      <c r="S49" s="166" t="s">
        <v>303</v>
      </c>
      <c r="T49" s="167" t="s">
        <v>214</v>
      </c>
      <c r="U49" s="168">
        <v>0</v>
      </c>
      <c r="V49" s="168">
        <f>ROUND(E49*U49,2)</f>
        <v>0</v>
      </c>
      <c r="W49" s="168"/>
      <c r="X49" s="169"/>
      <c r="Y49" s="169"/>
      <c r="Z49" s="169"/>
      <c r="AA49" s="169"/>
      <c r="AB49" s="169"/>
      <c r="AC49" s="169"/>
      <c r="AD49" s="169"/>
      <c r="AE49" s="169"/>
      <c r="AF49" s="169"/>
      <c r="AG49" s="169" t="s">
        <v>500</v>
      </c>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69"/>
      <c r="BD49" s="169"/>
      <c r="BE49" s="169"/>
      <c r="BF49" s="169"/>
      <c r="BG49" s="169"/>
      <c r="BH49" s="169"/>
    </row>
    <row r="50" spans="1:60" ht="12.75" outlineLevel="1">
      <c r="A50" s="160">
        <v>38</v>
      </c>
      <c r="B50" s="161" t="s">
        <v>574</v>
      </c>
      <c r="C50" s="162" t="s">
        <v>575</v>
      </c>
      <c r="D50" s="163" t="s">
        <v>509</v>
      </c>
      <c r="E50" s="164">
        <v>4</v>
      </c>
      <c r="F50" s="165"/>
      <c r="G50" s="166">
        <f>ROUND(E50*F50,2)</f>
        <v>0</v>
      </c>
      <c r="H50" s="165"/>
      <c r="I50" s="166">
        <f>ROUND(E50*H50,2)</f>
        <v>0</v>
      </c>
      <c r="J50" s="165"/>
      <c r="K50" s="166">
        <f>ROUND(E50*J50,2)</f>
        <v>0</v>
      </c>
      <c r="L50" s="166">
        <v>21</v>
      </c>
      <c r="M50" s="166">
        <f>G50*(1+L50/100)</f>
        <v>0</v>
      </c>
      <c r="N50" s="166">
        <v>0</v>
      </c>
      <c r="O50" s="166">
        <f>ROUND(E50*N50,2)</f>
        <v>0</v>
      </c>
      <c r="P50" s="166">
        <v>0</v>
      </c>
      <c r="Q50" s="166">
        <f>ROUND(E50*P50,2)</f>
        <v>0</v>
      </c>
      <c r="R50" s="166"/>
      <c r="S50" s="166" t="s">
        <v>303</v>
      </c>
      <c r="T50" s="167" t="s">
        <v>214</v>
      </c>
      <c r="U50" s="168">
        <v>0</v>
      </c>
      <c r="V50" s="168">
        <f>ROUND(E50*U50,2)</f>
        <v>0</v>
      </c>
      <c r="W50" s="168"/>
      <c r="X50" s="169"/>
      <c r="Y50" s="169"/>
      <c r="Z50" s="169"/>
      <c r="AA50" s="169"/>
      <c r="AB50" s="169"/>
      <c r="AC50" s="169"/>
      <c r="AD50" s="169"/>
      <c r="AE50" s="169"/>
      <c r="AF50" s="169"/>
      <c r="AG50" s="169" t="s">
        <v>500</v>
      </c>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69"/>
      <c r="BD50" s="169"/>
      <c r="BE50" s="169"/>
      <c r="BF50" s="169"/>
      <c r="BG50" s="169"/>
      <c r="BH50" s="169"/>
    </row>
    <row r="51" spans="1:60" ht="12.75" outlineLevel="1">
      <c r="A51" s="160">
        <v>39</v>
      </c>
      <c r="B51" s="161" t="s">
        <v>576</v>
      </c>
      <c r="C51" s="162" t="s">
        <v>577</v>
      </c>
      <c r="D51" s="163" t="s">
        <v>509</v>
      </c>
      <c r="E51" s="164">
        <v>4</v>
      </c>
      <c r="F51" s="165"/>
      <c r="G51" s="166">
        <f>ROUND(E51*F51,2)</f>
        <v>0</v>
      </c>
      <c r="H51" s="165"/>
      <c r="I51" s="166">
        <f>ROUND(E51*H51,2)</f>
        <v>0</v>
      </c>
      <c r="J51" s="165"/>
      <c r="K51" s="166">
        <f>ROUND(E51*J51,2)</f>
        <v>0</v>
      </c>
      <c r="L51" s="166">
        <v>21</v>
      </c>
      <c r="M51" s="166">
        <f>G51*(1+L51/100)</f>
        <v>0</v>
      </c>
      <c r="N51" s="166">
        <v>0</v>
      </c>
      <c r="O51" s="166">
        <f>ROUND(E51*N51,2)</f>
        <v>0</v>
      </c>
      <c r="P51" s="166">
        <v>0</v>
      </c>
      <c r="Q51" s="166">
        <f>ROUND(E51*P51,2)</f>
        <v>0</v>
      </c>
      <c r="R51" s="166"/>
      <c r="S51" s="166" t="s">
        <v>303</v>
      </c>
      <c r="T51" s="167" t="s">
        <v>214</v>
      </c>
      <c r="U51" s="168">
        <v>0</v>
      </c>
      <c r="V51" s="168">
        <f>ROUND(E51*U51,2)</f>
        <v>0</v>
      </c>
      <c r="W51" s="168"/>
      <c r="X51" s="169"/>
      <c r="Y51" s="169"/>
      <c r="Z51" s="169"/>
      <c r="AA51" s="169"/>
      <c r="AB51" s="169"/>
      <c r="AC51" s="169"/>
      <c r="AD51" s="169"/>
      <c r="AE51" s="169"/>
      <c r="AF51" s="169"/>
      <c r="AG51" s="169" t="s">
        <v>500</v>
      </c>
      <c r="AH51" s="169"/>
      <c r="AI51" s="169"/>
      <c r="AJ51" s="169"/>
      <c r="AK51" s="169"/>
      <c r="AL51" s="169"/>
      <c r="AM51" s="169"/>
      <c r="AN51" s="169"/>
      <c r="AO51" s="169"/>
      <c r="AP51" s="169"/>
      <c r="AQ51" s="169"/>
      <c r="AR51" s="169"/>
      <c r="AS51" s="169"/>
      <c r="AT51" s="169"/>
      <c r="AU51" s="169"/>
      <c r="AV51" s="169"/>
      <c r="AW51" s="169"/>
      <c r="AX51" s="169"/>
      <c r="AY51" s="169"/>
      <c r="AZ51" s="169"/>
      <c r="BA51" s="169"/>
      <c r="BB51" s="169"/>
      <c r="BC51" s="169"/>
      <c r="BD51" s="169"/>
      <c r="BE51" s="169"/>
      <c r="BF51" s="169"/>
      <c r="BG51" s="169"/>
      <c r="BH51" s="169"/>
    </row>
    <row r="52" spans="1:33" ht="12.75">
      <c r="A52" s="152" t="s">
        <v>208</v>
      </c>
      <c r="B52" s="153" t="s">
        <v>172</v>
      </c>
      <c r="C52" s="154" t="s">
        <v>173</v>
      </c>
      <c r="D52" s="155"/>
      <c r="E52" s="156"/>
      <c r="F52" s="157"/>
      <c r="G52" s="157">
        <f>SUMIF(AG53:AG57,"&lt;&gt;NOR",G53:G57)</f>
        <v>0</v>
      </c>
      <c r="H52" s="157"/>
      <c r="I52" s="157">
        <f>SUM(I53:I57)</f>
        <v>0</v>
      </c>
      <c r="J52" s="157"/>
      <c r="K52" s="157">
        <f>SUM(K53:K57)</f>
        <v>0</v>
      </c>
      <c r="L52" s="157"/>
      <c r="M52" s="157">
        <f>SUM(M53:M57)</f>
        <v>0</v>
      </c>
      <c r="N52" s="157"/>
      <c r="O52" s="157">
        <f>SUM(O53:O57)</f>
        <v>0</v>
      </c>
      <c r="P52" s="157"/>
      <c r="Q52" s="157">
        <f>SUM(Q53:Q57)</f>
        <v>0</v>
      </c>
      <c r="R52" s="157"/>
      <c r="S52" s="157"/>
      <c r="T52" s="158"/>
      <c r="U52" s="159"/>
      <c r="V52" s="159">
        <f>SUM(V53:V57)</f>
        <v>0</v>
      </c>
      <c r="W52" s="159"/>
      <c r="AG52" s="1" t="s">
        <v>209</v>
      </c>
    </row>
    <row r="53" spans="1:60" ht="12.75" outlineLevel="1">
      <c r="A53" s="160">
        <v>40</v>
      </c>
      <c r="B53" s="161" t="s">
        <v>578</v>
      </c>
      <c r="C53" s="162" t="s">
        <v>579</v>
      </c>
      <c r="D53" s="163" t="s">
        <v>580</v>
      </c>
      <c r="E53" s="164">
        <v>8</v>
      </c>
      <c r="F53" s="165"/>
      <c r="G53" s="166">
        <f>ROUND(E53*F53,2)</f>
        <v>0</v>
      </c>
      <c r="H53" s="165"/>
      <c r="I53" s="166">
        <f>ROUND(E53*H53,2)</f>
        <v>0</v>
      </c>
      <c r="J53" s="165"/>
      <c r="K53" s="166">
        <f>ROUND(E53*J53,2)</f>
        <v>0</v>
      </c>
      <c r="L53" s="166">
        <v>21</v>
      </c>
      <c r="M53" s="166">
        <f>G53*(1+L53/100)</f>
        <v>0</v>
      </c>
      <c r="N53" s="166">
        <v>0</v>
      </c>
      <c r="O53" s="166">
        <f>ROUND(E53*N53,2)</f>
        <v>0</v>
      </c>
      <c r="P53" s="166">
        <v>0</v>
      </c>
      <c r="Q53" s="166">
        <f>ROUND(E53*P53,2)</f>
        <v>0</v>
      </c>
      <c r="R53" s="166"/>
      <c r="S53" s="166" t="s">
        <v>303</v>
      </c>
      <c r="T53" s="167" t="s">
        <v>214</v>
      </c>
      <c r="U53" s="168">
        <v>0</v>
      </c>
      <c r="V53" s="168">
        <f>ROUND(E53*U53,2)</f>
        <v>0</v>
      </c>
      <c r="W53" s="168"/>
      <c r="X53" s="169"/>
      <c r="Y53" s="169"/>
      <c r="Z53" s="169"/>
      <c r="AA53" s="169"/>
      <c r="AB53" s="169"/>
      <c r="AC53" s="169"/>
      <c r="AD53" s="169"/>
      <c r="AE53" s="169"/>
      <c r="AF53" s="169"/>
      <c r="AG53" s="169" t="s">
        <v>581</v>
      </c>
      <c r="AH53" s="169"/>
      <c r="AI53" s="169"/>
      <c r="AJ53" s="169"/>
      <c r="AK53" s="169"/>
      <c r="AL53" s="169"/>
      <c r="AM53" s="169"/>
      <c r="AN53" s="169"/>
      <c r="AO53" s="169"/>
      <c r="AP53" s="169"/>
      <c r="AQ53" s="169"/>
      <c r="AR53" s="169"/>
      <c r="AS53" s="169"/>
      <c r="AT53" s="169"/>
      <c r="AU53" s="169"/>
      <c r="AV53" s="169"/>
      <c r="AW53" s="169"/>
      <c r="AX53" s="169"/>
      <c r="AY53" s="169"/>
      <c r="AZ53" s="169"/>
      <c r="BA53" s="169"/>
      <c r="BB53" s="169"/>
      <c r="BC53" s="169"/>
      <c r="BD53" s="169"/>
      <c r="BE53" s="169"/>
      <c r="BF53" s="169"/>
      <c r="BG53" s="169"/>
      <c r="BH53" s="169"/>
    </row>
    <row r="54" spans="1:60" ht="12.75" outlineLevel="1">
      <c r="A54" s="160">
        <v>41</v>
      </c>
      <c r="B54" s="161" t="s">
        <v>582</v>
      </c>
      <c r="C54" s="162" t="s">
        <v>583</v>
      </c>
      <c r="D54" s="163" t="s">
        <v>580</v>
      </c>
      <c r="E54" s="164">
        <v>16</v>
      </c>
      <c r="F54" s="165"/>
      <c r="G54" s="166">
        <f>ROUND(E54*F54,2)</f>
        <v>0</v>
      </c>
      <c r="H54" s="165"/>
      <c r="I54" s="166">
        <f>ROUND(E54*H54,2)</f>
        <v>0</v>
      </c>
      <c r="J54" s="165"/>
      <c r="K54" s="166">
        <f>ROUND(E54*J54,2)</f>
        <v>0</v>
      </c>
      <c r="L54" s="166">
        <v>21</v>
      </c>
      <c r="M54" s="166">
        <f>G54*(1+L54/100)</f>
        <v>0</v>
      </c>
      <c r="N54" s="166">
        <v>0</v>
      </c>
      <c r="O54" s="166">
        <f>ROUND(E54*N54,2)</f>
        <v>0</v>
      </c>
      <c r="P54" s="166">
        <v>0</v>
      </c>
      <c r="Q54" s="166">
        <f>ROUND(E54*P54,2)</f>
        <v>0</v>
      </c>
      <c r="R54" s="166"/>
      <c r="S54" s="166" t="s">
        <v>303</v>
      </c>
      <c r="T54" s="167" t="s">
        <v>214</v>
      </c>
      <c r="U54" s="168">
        <v>0</v>
      </c>
      <c r="V54" s="168">
        <f>ROUND(E54*U54,2)</f>
        <v>0</v>
      </c>
      <c r="W54" s="168"/>
      <c r="X54" s="169"/>
      <c r="Y54" s="169"/>
      <c r="Z54" s="169"/>
      <c r="AA54" s="169"/>
      <c r="AB54" s="169"/>
      <c r="AC54" s="169"/>
      <c r="AD54" s="169"/>
      <c r="AE54" s="169"/>
      <c r="AF54" s="169"/>
      <c r="AG54" s="169" t="s">
        <v>581</v>
      </c>
      <c r="AH54" s="169"/>
      <c r="AI54" s="169"/>
      <c r="AJ54" s="169"/>
      <c r="AK54" s="169"/>
      <c r="AL54" s="169"/>
      <c r="AM54" s="169"/>
      <c r="AN54" s="169"/>
      <c r="AO54" s="169"/>
      <c r="AP54" s="169"/>
      <c r="AQ54" s="169"/>
      <c r="AR54" s="169"/>
      <c r="AS54" s="169"/>
      <c r="AT54" s="169"/>
      <c r="AU54" s="169"/>
      <c r="AV54" s="169"/>
      <c r="AW54" s="169"/>
      <c r="AX54" s="169"/>
      <c r="AY54" s="169"/>
      <c r="AZ54" s="169"/>
      <c r="BA54" s="169"/>
      <c r="BB54" s="169"/>
      <c r="BC54" s="169"/>
      <c r="BD54" s="169"/>
      <c r="BE54" s="169"/>
      <c r="BF54" s="169"/>
      <c r="BG54" s="169"/>
      <c r="BH54" s="169"/>
    </row>
    <row r="55" spans="1:60" ht="12.75" outlineLevel="1">
      <c r="A55" s="160">
        <v>42</v>
      </c>
      <c r="B55" s="161" t="s">
        <v>584</v>
      </c>
      <c r="C55" s="162" t="s">
        <v>585</v>
      </c>
      <c r="D55" s="163" t="s">
        <v>580</v>
      </c>
      <c r="E55" s="164">
        <v>24</v>
      </c>
      <c r="F55" s="165"/>
      <c r="G55" s="166">
        <f>ROUND(E55*F55,2)</f>
        <v>0</v>
      </c>
      <c r="H55" s="165"/>
      <c r="I55" s="166">
        <f>ROUND(E55*H55,2)</f>
        <v>0</v>
      </c>
      <c r="J55" s="165"/>
      <c r="K55" s="166">
        <f>ROUND(E55*J55,2)</f>
        <v>0</v>
      </c>
      <c r="L55" s="166">
        <v>21</v>
      </c>
      <c r="M55" s="166">
        <f>G55*(1+L55/100)</f>
        <v>0</v>
      </c>
      <c r="N55" s="166">
        <v>0</v>
      </c>
      <c r="O55" s="166">
        <f>ROUND(E55*N55,2)</f>
        <v>0</v>
      </c>
      <c r="P55" s="166">
        <v>0</v>
      </c>
      <c r="Q55" s="166">
        <f>ROUND(E55*P55,2)</f>
        <v>0</v>
      </c>
      <c r="R55" s="166"/>
      <c r="S55" s="166" t="s">
        <v>303</v>
      </c>
      <c r="T55" s="167" t="s">
        <v>214</v>
      </c>
      <c r="U55" s="168">
        <v>0</v>
      </c>
      <c r="V55" s="168">
        <f>ROUND(E55*U55,2)</f>
        <v>0</v>
      </c>
      <c r="W55" s="168"/>
      <c r="X55" s="169"/>
      <c r="Y55" s="169"/>
      <c r="Z55" s="169"/>
      <c r="AA55" s="169"/>
      <c r="AB55" s="169"/>
      <c r="AC55" s="169"/>
      <c r="AD55" s="169"/>
      <c r="AE55" s="169"/>
      <c r="AF55" s="169"/>
      <c r="AG55" s="169" t="s">
        <v>581</v>
      </c>
      <c r="AH55" s="169"/>
      <c r="AI55" s="169"/>
      <c r="AJ55" s="16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row>
    <row r="56" spans="1:60" ht="12.75" outlineLevel="1">
      <c r="A56" s="160">
        <v>43</v>
      </c>
      <c r="B56" s="161" t="s">
        <v>586</v>
      </c>
      <c r="C56" s="162" t="s">
        <v>587</v>
      </c>
      <c r="D56" s="163" t="s">
        <v>588</v>
      </c>
      <c r="E56" s="164">
        <v>1</v>
      </c>
      <c r="F56" s="165"/>
      <c r="G56" s="166">
        <f>ROUND(E56*F56,2)</f>
        <v>0</v>
      </c>
      <c r="H56" s="165"/>
      <c r="I56" s="166">
        <f>ROUND(E56*H56,2)</f>
        <v>0</v>
      </c>
      <c r="J56" s="165"/>
      <c r="K56" s="166">
        <f>ROUND(E56*J56,2)</f>
        <v>0</v>
      </c>
      <c r="L56" s="166">
        <v>21</v>
      </c>
      <c r="M56" s="166">
        <f>G56*(1+L56/100)</f>
        <v>0</v>
      </c>
      <c r="N56" s="166">
        <v>0</v>
      </c>
      <c r="O56" s="166">
        <f>ROUND(E56*N56,2)</f>
        <v>0</v>
      </c>
      <c r="P56" s="166">
        <v>0</v>
      </c>
      <c r="Q56" s="166">
        <f>ROUND(E56*P56,2)</f>
        <v>0</v>
      </c>
      <c r="R56" s="166"/>
      <c r="S56" s="166" t="s">
        <v>303</v>
      </c>
      <c r="T56" s="167" t="s">
        <v>214</v>
      </c>
      <c r="U56" s="168">
        <v>0</v>
      </c>
      <c r="V56" s="168">
        <f>ROUND(E56*U56,2)</f>
        <v>0</v>
      </c>
      <c r="W56" s="168"/>
      <c r="X56" s="169"/>
      <c r="Y56" s="169"/>
      <c r="Z56" s="169"/>
      <c r="AA56" s="169"/>
      <c r="AB56" s="169"/>
      <c r="AC56" s="169"/>
      <c r="AD56" s="169"/>
      <c r="AE56" s="169"/>
      <c r="AF56" s="169"/>
      <c r="AG56" s="169" t="s">
        <v>581</v>
      </c>
      <c r="AH56" s="169"/>
      <c r="AI56" s="169"/>
      <c r="AJ56" s="169"/>
      <c r="AK56" s="169"/>
      <c r="AL56" s="169"/>
      <c r="AM56" s="169"/>
      <c r="AN56" s="169"/>
      <c r="AO56" s="169"/>
      <c r="AP56" s="169"/>
      <c r="AQ56" s="169"/>
      <c r="AR56" s="169"/>
      <c r="AS56" s="169"/>
      <c r="AT56" s="169"/>
      <c r="AU56" s="169"/>
      <c r="AV56" s="169"/>
      <c r="AW56" s="169"/>
      <c r="AX56" s="169"/>
      <c r="AY56" s="169"/>
      <c r="AZ56" s="169"/>
      <c r="BA56" s="169"/>
      <c r="BB56" s="169"/>
      <c r="BC56" s="169"/>
      <c r="BD56" s="169"/>
      <c r="BE56" s="169"/>
      <c r="BF56" s="169"/>
      <c r="BG56" s="169"/>
      <c r="BH56" s="169"/>
    </row>
    <row r="57" spans="1:60" ht="12.75" outlineLevel="1">
      <c r="A57" s="170">
        <v>44</v>
      </c>
      <c r="B57" s="171" t="s">
        <v>589</v>
      </c>
      <c r="C57" s="172" t="s">
        <v>590</v>
      </c>
      <c r="D57" s="173" t="s">
        <v>35</v>
      </c>
      <c r="E57" s="174">
        <v>3</v>
      </c>
      <c r="F57" s="175"/>
      <c r="G57" s="176">
        <f>ROUND(E57*F57,2)</f>
        <v>0</v>
      </c>
      <c r="H57" s="175"/>
      <c r="I57" s="176">
        <f>ROUND(E57*H57,2)</f>
        <v>0</v>
      </c>
      <c r="J57" s="175"/>
      <c r="K57" s="176">
        <f>ROUND(E57*J57,2)</f>
        <v>0</v>
      </c>
      <c r="L57" s="176">
        <v>21</v>
      </c>
      <c r="M57" s="176">
        <f>G57*(1+L57/100)</f>
        <v>0</v>
      </c>
      <c r="N57" s="176">
        <v>0</v>
      </c>
      <c r="O57" s="176">
        <f>ROUND(E57*N57,2)</f>
        <v>0</v>
      </c>
      <c r="P57" s="176">
        <v>0</v>
      </c>
      <c r="Q57" s="176">
        <f>ROUND(E57*P57,2)</f>
        <v>0</v>
      </c>
      <c r="R57" s="176"/>
      <c r="S57" s="176" t="s">
        <v>303</v>
      </c>
      <c r="T57" s="177" t="s">
        <v>214</v>
      </c>
      <c r="U57" s="168">
        <v>0</v>
      </c>
      <c r="V57" s="168">
        <f>ROUND(E57*U57,2)</f>
        <v>0</v>
      </c>
      <c r="W57" s="168"/>
      <c r="X57" s="169"/>
      <c r="Y57" s="169"/>
      <c r="Z57" s="169"/>
      <c r="AA57" s="169"/>
      <c r="AB57" s="169"/>
      <c r="AC57" s="169"/>
      <c r="AD57" s="169"/>
      <c r="AE57" s="169"/>
      <c r="AF57" s="169"/>
      <c r="AG57" s="169" t="s">
        <v>215</v>
      </c>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row>
    <row r="58" spans="1:32" ht="12.75">
      <c r="A58" s="134"/>
      <c r="B58" s="138"/>
      <c r="C58" s="178"/>
      <c r="D58" s="140"/>
      <c r="E58" s="134"/>
      <c r="F58" s="134"/>
      <c r="G58" s="134"/>
      <c r="H58" s="134"/>
      <c r="I58" s="134"/>
      <c r="J58" s="134"/>
      <c r="K58" s="134"/>
      <c r="L58" s="134"/>
      <c r="M58" s="134"/>
      <c r="N58" s="134"/>
      <c r="O58" s="134"/>
      <c r="P58" s="134"/>
      <c r="Q58" s="134"/>
      <c r="R58" s="134"/>
      <c r="S58" s="134"/>
      <c r="T58" s="134"/>
      <c r="U58" s="134"/>
      <c r="V58" s="134"/>
      <c r="W58" s="134"/>
      <c r="AE58" s="1">
        <v>15</v>
      </c>
      <c r="AF58" s="1">
        <v>21</v>
      </c>
    </row>
    <row r="59" spans="1:33" ht="12.75">
      <c r="A59" s="179"/>
      <c r="B59" s="180" t="s">
        <v>25</v>
      </c>
      <c r="C59" s="181"/>
      <c r="D59" s="182"/>
      <c r="E59" s="183"/>
      <c r="F59" s="183"/>
      <c r="G59" s="184">
        <f>G8+G20+G30+G41+G48+G52</f>
        <v>0</v>
      </c>
      <c r="H59" s="134"/>
      <c r="I59" s="134"/>
      <c r="J59" s="134"/>
      <c r="K59" s="134"/>
      <c r="L59" s="134"/>
      <c r="M59" s="134"/>
      <c r="N59" s="134"/>
      <c r="O59" s="134"/>
      <c r="P59" s="134"/>
      <c r="Q59" s="134"/>
      <c r="R59" s="134"/>
      <c r="S59" s="134"/>
      <c r="T59" s="134"/>
      <c r="U59" s="134"/>
      <c r="V59" s="134"/>
      <c r="W59" s="134"/>
      <c r="AE59" s="1">
        <f>SUMIF(L7:L57,AE58,G7:G57)</f>
        <v>0</v>
      </c>
      <c r="AF59" s="1">
        <f>SUMIF(L7:L57,AF58,G7:G57)</f>
        <v>0</v>
      </c>
      <c r="AG59" s="1" t="s">
        <v>223</v>
      </c>
    </row>
    <row r="60" spans="1:23" ht="12.75">
      <c r="A60" s="134"/>
      <c r="B60" s="138"/>
      <c r="C60" s="178"/>
      <c r="D60" s="140"/>
      <c r="E60" s="134"/>
      <c r="F60" s="134"/>
      <c r="G60" s="134"/>
      <c r="H60" s="134"/>
      <c r="I60" s="134"/>
      <c r="J60" s="134"/>
      <c r="K60" s="134"/>
      <c r="L60" s="134"/>
      <c r="M60" s="134"/>
      <c r="N60" s="134"/>
      <c r="O60" s="134"/>
      <c r="P60" s="134"/>
      <c r="Q60" s="134"/>
      <c r="R60" s="134"/>
      <c r="S60" s="134"/>
      <c r="T60" s="134"/>
      <c r="U60" s="134"/>
      <c r="V60" s="134"/>
      <c r="W60" s="134"/>
    </row>
    <row r="61" spans="1:23" ht="12.75">
      <c r="A61" s="134"/>
      <c r="B61" s="138"/>
      <c r="C61" s="178"/>
      <c r="D61" s="140"/>
      <c r="E61" s="134"/>
      <c r="F61" s="134"/>
      <c r="G61" s="134"/>
      <c r="H61" s="134"/>
      <c r="I61" s="134"/>
      <c r="J61" s="134"/>
      <c r="K61" s="134"/>
      <c r="L61" s="134"/>
      <c r="M61" s="134"/>
      <c r="N61" s="134"/>
      <c r="O61" s="134"/>
      <c r="P61" s="134"/>
      <c r="Q61" s="134"/>
      <c r="R61" s="134"/>
      <c r="S61" s="134"/>
      <c r="T61" s="134"/>
      <c r="U61" s="134"/>
      <c r="V61" s="134"/>
      <c r="W61" s="134"/>
    </row>
    <row r="62" spans="1:23" ht="12.75">
      <c r="A62" s="223" t="s">
        <v>224</v>
      </c>
      <c r="B62" s="223"/>
      <c r="C62" s="223"/>
      <c r="D62" s="140"/>
      <c r="E62" s="134"/>
      <c r="F62" s="134"/>
      <c r="G62" s="134"/>
      <c r="H62" s="134"/>
      <c r="I62" s="134"/>
      <c r="J62" s="134"/>
      <c r="K62" s="134"/>
      <c r="L62" s="134"/>
      <c r="M62" s="134"/>
      <c r="N62" s="134"/>
      <c r="O62" s="134"/>
      <c r="P62" s="134"/>
      <c r="Q62" s="134"/>
      <c r="R62" s="134"/>
      <c r="S62" s="134"/>
      <c r="T62" s="134"/>
      <c r="U62" s="134"/>
      <c r="V62" s="134"/>
      <c r="W62" s="134"/>
    </row>
    <row r="63" spans="1:33" ht="12.75">
      <c r="A63" s="224"/>
      <c r="B63" s="224"/>
      <c r="C63" s="224"/>
      <c r="D63" s="224"/>
      <c r="E63" s="224"/>
      <c r="F63" s="224"/>
      <c r="G63" s="224"/>
      <c r="H63" s="134"/>
      <c r="I63" s="134"/>
      <c r="J63" s="134"/>
      <c r="K63" s="134"/>
      <c r="L63" s="134"/>
      <c r="M63" s="134"/>
      <c r="N63" s="134"/>
      <c r="O63" s="134"/>
      <c r="P63" s="134"/>
      <c r="Q63" s="134"/>
      <c r="R63" s="134"/>
      <c r="S63" s="134"/>
      <c r="T63" s="134"/>
      <c r="U63" s="134"/>
      <c r="V63" s="134"/>
      <c r="W63" s="134"/>
      <c r="AG63" s="1" t="s">
        <v>225</v>
      </c>
    </row>
    <row r="64" spans="1:23" ht="12.75">
      <c r="A64" s="224"/>
      <c r="B64" s="224"/>
      <c r="C64" s="224"/>
      <c r="D64" s="224"/>
      <c r="E64" s="224"/>
      <c r="F64" s="224"/>
      <c r="G64" s="224"/>
      <c r="H64" s="134"/>
      <c r="I64" s="134"/>
      <c r="J64" s="134"/>
      <c r="K64" s="134"/>
      <c r="L64" s="134"/>
      <c r="M64" s="134"/>
      <c r="N64" s="134"/>
      <c r="O64" s="134"/>
      <c r="P64" s="134"/>
      <c r="Q64" s="134"/>
      <c r="R64" s="134"/>
      <c r="S64" s="134"/>
      <c r="T64" s="134"/>
      <c r="U64" s="134"/>
      <c r="V64" s="134"/>
      <c r="W64" s="134"/>
    </row>
    <row r="65" spans="1:23" ht="12.75">
      <c r="A65" s="224"/>
      <c r="B65" s="224"/>
      <c r="C65" s="224"/>
      <c r="D65" s="224"/>
      <c r="E65" s="224"/>
      <c r="F65" s="224"/>
      <c r="G65" s="224"/>
      <c r="H65" s="134"/>
      <c r="I65" s="134"/>
      <c r="J65" s="134"/>
      <c r="K65" s="134"/>
      <c r="L65" s="134"/>
      <c r="M65" s="134"/>
      <c r="N65" s="134"/>
      <c r="O65" s="134"/>
      <c r="P65" s="134"/>
      <c r="Q65" s="134"/>
      <c r="R65" s="134"/>
      <c r="S65" s="134"/>
      <c r="T65" s="134"/>
      <c r="U65" s="134"/>
      <c r="V65" s="134"/>
      <c r="W65" s="134"/>
    </row>
    <row r="66" spans="1:23" ht="12.75">
      <c r="A66" s="224"/>
      <c r="B66" s="224"/>
      <c r="C66" s="224"/>
      <c r="D66" s="224"/>
      <c r="E66" s="224"/>
      <c r="F66" s="224"/>
      <c r="G66" s="224"/>
      <c r="H66" s="134"/>
      <c r="I66" s="134"/>
      <c r="J66" s="134"/>
      <c r="K66" s="134"/>
      <c r="L66" s="134"/>
      <c r="M66" s="134"/>
      <c r="N66" s="134"/>
      <c r="O66" s="134"/>
      <c r="P66" s="134"/>
      <c r="Q66" s="134"/>
      <c r="R66" s="134"/>
      <c r="S66" s="134"/>
      <c r="T66" s="134"/>
      <c r="U66" s="134"/>
      <c r="V66" s="134"/>
      <c r="W66" s="134"/>
    </row>
    <row r="67" spans="1:23" ht="12.75">
      <c r="A67" s="224"/>
      <c r="B67" s="224"/>
      <c r="C67" s="224"/>
      <c r="D67" s="224"/>
      <c r="E67" s="224"/>
      <c r="F67" s="224"/>
      <c r="G67" s="224"/>
      <c r="H67" s="134"/>
      <c r="I67" s="134"/>
      <c r="J67" s="134"/>
      <c r="K67" s="134"/>
      <c r="L67" s="134"/>
      <c r="M67" s="134"/>
      <c r="N67" s="134"/>
      <c r="O67" s="134"/>
      <c r="P67" s="134"/>
      <c r="Q67" s="134"/>
      <c r="R67" s="134"/>
      <c r="S67" s="134"/>
      <c r="T67" s="134"/>
      <c r="U67" s="134"/>
      <c r="V67" s="134"/>
      <c r="W67" s="134"/>
    </row>
    <row r="68" spans="1:23" ht="12.75">
      <c r="A68" s="134"/>
      <c r="B68" s="138"/>
      <c r="C68" s="178"/>
      <c r="D68" s="140"/>
      <c r="E68" s="134"/>
      <c r="F68" s="134"/>
      <c r="G68" s="134"/>
      <c r="H68" s="134"/>
      <c r="I68" s="134"/>
      <c r="J68" s="134"/>
      <c r="K68" s="134"/>
      <c r="L68" s="134"/>
      <c r="M68" s="134"/>
      <c r="N68" s="134"/>
      <c r="O68" s="134"/>
      <c r="P68" s="134"/>
      <c r="Q68" s="134"/>
      <c r="R68" s="134"/>
      <c r="S68" s="134"/>
      <c r="T68" s="134"/>
      <c r="U68" s="134"/>
      <c r="V68" s="134"/>
      <c r="W68" s="134"/>
    </row>
    <row r="69" spans="3:33" ht="12.75">
      <c r="C69" s="185"/>
      <c r="D69" s="144"/>
      <c r="AG69" s="1" t="s">
        <v>226</v>
      </c>
    </row>
    <row r="70" ht="12.75">
      <c r="D70" s="144"/>
    </row>
    <row r="71" ht="12.75">
      <c r="D71" s="144"/>
    </row>
    <row r="72" ht="12.75">
      <c r="D72" s="144"/>
    </row>
    <row r="73" ht="12.75">
      <c r="D73" s="144"/>
    </row>
    <row r="74" ht="12.75">
      <c r="D74" s="144"/>
    </row>
    <row r="75" ht="12.75">
      <c r="D75" s="144"/>
    </row>
    <row r="76" ht="12.75">
      <c r="D76" s="144"/>
    </row>
    <row r="77" ht="12.75">
      <c r="D77" s="144"/>
    </row>
    <row r="78" ht="12.75">
      <c r="D78" s="144"/>
    </row>
    <row r="79" ht="12.75">
      <c r="D79" s="144"/>
    </row>
    <row r="80" ht="12.75">
      <c r="D80" s="144"/>
    </row>
    <row r="81" ht="12.75">
      <c r="D81" s="144"/>
    </row>
    <row r="82" ht="12.75">
      <c r="D82" s="144"/>
    </row>
    <row r="83" ht="12.75">
      <c r="D83" s="144"/>
    </row>
    <row r="84" ht="12.75">
      <c r="D84" s="144"/>
    </row>
    <row r="85" ht="12.75">
      <c r="D85" s="144"/>
    </row>
    <row r="86" ht="12.75">
      <c r="D86" s="144"/>
    </row>
    <row r="87" ht="12.75">
      <c r="D87" s="144"/>
    </row>
    <row r="88" ht="12.75">
      <c r="D88" s="144"/>
    </row>
    <row r="89" ht="12.75">
      <c r="D89" s="144"/>
    </row>
    <row r="90" ht="12.75">
      <c r="D90" s="144"/>
    </row>
    <row r="91" ht="12.75">
      <c r="D91" s="144"/>
    </row>
    <row r="92" ht="12.75">
      <c r="D92" s="144"/>
    </row>
    <row r="93" ht="12.75">
      <c r="D93" s="144"/>
    </row>
    <row r="94" ht="12.75">
      <c r="D94" s="144"/>
    </row>
    <row r="95" ht="12.75">
      <c r="D95" s="144"/>
    </row>
    <row r="96" ht="12.75">
      <c r="D96" s="144"/>
    </row>
    <row r="97" ht="12.75">
      <c r="D97" s="144"/>
    </row>
    <row r="98" ht="12.75">
      <c r="D98" s="144"/>
    </row>
    <row r="99" ht="12.75">
      <c r="D99" s="144"/>
    </row>
    <row r="100" ht="12.75">
      <c r="D100" s="144"/>
    </row>
    <row r="101" ht="12.75">
      <c r="D101" s="144"/>
    </row>
    <row r="102" ht="12.75">
      <c r="D102" s="144"/>
    </row>
    <row r="103" ht="12.75">
      <c r="D103" s="144"/>
    </row>
    <row r="104" ht="12.75">
      <c r="D104" s="144"/>
    </row>
    <row r="105" ht="12.75">
      <c r="D105" s="144"/>
    </row>
    <row r="106" ht="12.75">
      <c r="D106" s="144"/>
    </row>
    <row r="107" ht="12.75">
      <c r="D107" s="144"/>
    </row>
    <row r="108" ht="12.75">
      <c r="D108" s="144"/>
    </row>
    <row r="109" ht="12.75">
      <c r="D109" s="144"/>
    </row>
    <row r="110" ht="12.75">
      <c r="D110" s="144"/>
    </row>
    <row r="111" ht="12.75">
      <c r="D111" s="144"/>
    </row>
    <row r="112" ht="12.75">
      <c r="D112" s="144"/>
    </row>
    <row r="113" ht="12.75">
      <c r="D113" s="144"/>
    </row>
    <row r="114" ht="12.75">
      <c r="D114" s="144"/>
    </row>
    <row r="115" ht="12.75">
      <c r="D115" s="144"/>
    </row>
    <row r="116" ht="12.75">
      <c r="D116" s="144"/>
    </row>
    <row r="117" ht="12.75">
      <c r="D117" s="144"/>
    </row>
    <row r="118" ht="12.75">
      <c r="D118" s="144"/>
    </row>
    <row r="119" ht="12.75">
      <c r="D119" s="144"/>
    </row>
    <row r="120" ht="12.75">
      <c r="D120" s="144"/>
    </row>
    <row r="121" ht="12.75">
      <c r="D121" s="144"/>
    </row>
    <row r="122" ht="12.75">
      <c r="D122" s="144"/>
    </row>
    <row r="123" ht="12.75">
      <c r="D123" s="144"/>
    </row>
    <row r="124" ht="12.75">
      <c r="D124" s="144"/>
    </row>
    <row r="125" ht="12.75">
      <c r="D125" s="144"/>
    </row>
    <row r="126" ht="12.75">
      <c r="D126" s="144"/>
    </row>
    <row r="127" ht="12.75">
      <c r="D127" s="144"/>
    </row>
    <row r="128" ht="12.75">
      <c r="D128" s="144"/>
    </row>
    <row r="129" ht="12.75">
      <c r="D129" s="144"/>
    </row>
    <row r="130" ht="12.75">
      <c r="D130" s="144"/>
    </row>
    <row r="131" ht="12.75">
      <c r="D131" s="144"/>
    </row>
    <row r="132" ht="12.75">
      <c r="D132" s="144"/>
    </row>
    <row r="133" ht="12.75">
      <c r="D133" s="144"/>
    </row>
    <row r="134" ht="12.75">
      <c r="D134" s="144"/>
    </row>
    <row r="135" ht="12.75">
      <c r="D135" s="144"/>
    </row>
    <row r="136" ht="12.75">
      <c r="D136" s="144"/>
    </row>
    <row r="137" ht="12.75">
      <c r="D137" s="144"/>
    </row>
    <row r="138" ht="12.75">
      <c r="D138" s="144"/>
    </row>
    <row r="139" ht="12.75">
      <c r="D139" s="144"/>
    </row>
    <row r="140" ht="12.75">
      <c r="D140" s="144"/>
    </row>
    <row r="141" ht="12.75">
      <c r="D141" s="144"/>
    </row>
    <row r="142" ht="12.75">
      <c r="D142" s="144"/>
    </row>
    <row r="143" ht="12.75">
      <c r="D143" s="144"/>
    </row>
    <row r="144" ht="12.75">
      <c r="D144" s="144"/>
    </row>
    <row r="145" ht="12.75">
      <c r="D145" s="144"/>
    </row>
    <row r="146" ht="12.75">
      <c r="D146" s="144"/>
    </row>
    <row r="147" ht="12.75">
      <c r="D147" s="144"/>
    </row>
    <row r="148" ht="12.75">
      <c r="D148" s="144"/>
    </row>
    <row r="149" ht="12.75">
      <c r="D149" s="144"/>
    </row>
    <row r="150" ht="12.75">
      <c r="D150" s="144"/>
    </row>
    <row r="151" ht="12.75">
      <c r="D151" s="144"/>
    </row>
    <row r="152" ht="12.75">
      <c r="D152" s="144"/>
    </row>
    <row r="153" ht="12.75">
      <c r="D153" s="144"/>
    </row>
    <row r="154" ht="12.75">
      <c r="D154" s="144"/>
    </row>
    <row r="155" ht="12.75">
      <c r="D155" s="144"/>
    </row>
    <row r="156" ht="12.75">
      <c r="D156" s="144"/>
    </row>
    <row r="157" ht="12.75">
      <c r="D157" s="144"/>
    </row>
    <row r="158" ht="12.75">
      <c r="D158" s="144"/>
    </row>
    <row r="159" ht="12.75">
      <c r="D159" s="144"/>
    </row>
    <row r="160" ht="12.75">
      <c r="D160" s="144"/>
    </row>
    <row r="161" ht="12.75">
      <c r="D161" s="144"/>
    </row>
    <row r="162" ht="12.75">
      <c r="D162" s="144"/>
    </row>
    <row r="163" ht="12.75">
      <c r="D163" s="144"/>
    </row>
    <row r="164" ht="12.75">
      <c r="D164" s="144"/>
    </row>
    <row r="165" ht="12.75">
      <c r="D165" s="144"/>
    </row>
    <row r="166" ht="12.75">
      <c r="D166" s="144"/>
    </row>
    <row r="167" ht="12.75">
      <c r="D167" s="144"/>
    </row>
    <row r="168" ht="12.75">
      <c r="D168" s="144"/>
    </row>
    <row r="169" ht="12.75">
      <c r="D169" s="144"/>
    </row>
    <row r="170" ht="12.75">
      <c r="D170" s="144"/>
    </row>
    <row r="171" ht="12.75">
      <c r="D171" s="144"/>
    </row>
    <row r="172" ht="12.75">
      <c r="D172" s="144"/>
    </row>
    <row r="173" ht="12.75">
      <c r="D173" s="144"/>
    </row>
    <row r="174" ht="12.75">
      <c r="D174" s="144"/>
    </row>
    <row r="175" ht="12.75">
      <c r="D175" s="144"/>
    </row>
    <row r="176" ht="12.75">
      <c r="D176" s="144"/>
    </row>
    <row r="177" ht="12.75">
      <c r="D177" s="144"/>
    </row>
    <row r="178" ht="12.75">
      <c r="D178" s="144"/>
    </row>
    <row r="179" ht="12.75">
      <c r="D179" s="144"/>
    </row>
    <row r="180" ht="12.75">
      <c r="D180" s="144"/>
    </row>
    <row r="181" ht="12.75">
      <c r="D181" s="144"/>
    </row>
    <row r="182" ht="12.75">
      <c r="D182" s="144"/>
    </row>
    <row r="183" ht="12.75">
      <c r="D183" s="144"/>
    </row>
    <row r="184" ht="12.75">
      <c r="D184" s="144"/>
    </row>
    <row r="185" ht="12.75">
      <c r="D185" s="144"/>
    </row>
    <row r="186" ht="12.75">
      <c r="D186" s="144"/>
    </row>
    <row r="187" ht="12.75">
      <c r="D187" s="144"/>
    </row>
    <row r="188" ht="12.75">
      <c r="D188" s="144"/>
    </row>
    <row r="189" ht="12.75">
      <c r="D189" s="144"/>
    </row>
    <row r="190" ht="12.75">
      <c r="D190" s="144"/>
    </row>
    <row r="191" ht="12.75">
      <c r="D191" s="144"/>
    </row>
    <row r="192" ht="12.75">
      <c r="D192" s="144"/>
    </row>
    <row r="193" ht="12.75">
      <c r="D193" s="144"/>
    </row>
    <row r="194" ht="12.75">
      <c r="D194" s="144"/>
    </row>
    <row r="195" ht="12.75">
      <c r="D195" s="144"/>
    </row>
    <row r="196" ht="12.75">
      <c r="D196" s="144"/>
    </row>
    <row r="197" ht="12.75">
      <c r="D197" s="144"/>
    </row>
  </sheetData>
  <sheetProtection password="9CDF" sheet="1" objects="1" scenarios="1" selectLockedCells="1"/>
  <mergeCells count="6">
    <mergeCell ref="A1:G1"/>
    <mergeCell ref="C2:G2"/>
    <mergeCell ref="C3:G3"/>
    <mergeCell ref="C4:G4"/>
    <mergeCell ref="A62:C62"/>
    <mergeCell ref="A63:G67"/>
  </mergeCells>
  <printOptions/>
  <pageMargins left="0.5902777777777778" right="0.19652777777777777" top="0.7875" bottom="0.7875" header="0.5118055555555555" footer="0.3"/>
  <pageSetup horizontalDpi="300" verticalDpi="300" orientation="landscape" paperSize="9"/>
  <headerFooter alignWithMargins="0">
    <oddFooter>&amp;L&amp;"Arial CE,Běžné"Zpracováno programem BUILDpower S,  © RTS, a.s.&amp;R&amp;"Arial CE,Běžné"Stránka &amp;P z &amp;N</oddFooter>
  </headerFooter>
</worksheet>
</file>

<file path=xl/worksheets/sheet7.xml><?xml version="1.0" encoding="utf-8"?>
<worksheet xmlns="http://schemas.openxmlformats.org/spreadsheetml/2006/main" xmlns:r="http://schemas.openxmlformats.org/officeDocument/2006/relationships">
  <dimension ref="A1:BH179"/>
  <sheetViews>
    <sheetView zoomScalePageLayoutView="0" workbookViewId="0" topLeftCell="A1">
      <pane ySplit="7" topLeftCell="A8" activePane="bottomLeft" state="frozen"/>
      <selection pane="topLeft" activeCell="A1" sqref="A1"/>
      <selection pane="bottomLeft" activeCell="F28" sqref="F28"/>
    </sheetView>
  </sheetViews>
  <sheetFormatPr defaultColWidth="8.7109375" defaultRowHeight="12.75" outlineLevelRow="1"/>
  <cols>
    <col min="1" max="1" width="3.421875" style="1" customWidth="1"/>
    <col min="2" max="2" width="12.57421875" style="141" customWidth="1"/>
    <col min="3" max="3" width="38.28125" style="141" customWidth="1"/>
    <col min="4" max="4" width="4.8515625" style="1" customWidth="1"/>
    <col min="5" max="5" width="10.57421875" style="1" customWidth="1"/>
    <col min="6" max="6" width="9.8515625" style="1" customWidth="1"/>
    <col min="7" max="7" width="12.7109375" style="1" customWidth="1"/>
    <col min="8" max="18" width="0" style="1" hidden="1" customWidth="1"/>
    <col min="19" max="20" width="8.7109375" style="1" customWidth="1"/>
    <col min="21" max="23" width="0" style="1" hidden="1" customWidth="1"/>
    <col min="24" max="28" width="8.7109375" style="1" customWidth="1"/>
    <col min="29" max="29" width="0" style="1" hidden="1" customWidth="1"/>
    <col min="30" max="30" width="8.7109375" style="1" customWidth="1"/>
    <col min="31" max="41" width="0" style="1" hidden="1" customWidth="1"/>
    <col min="42" max="16384" width="8.7109375" style="1" customWidth="1"/>
  </cols>
  <sheetData>
    <row r="1" spans="1:33" ht="15.75" customHeight="1">
      <c r="A1" s="220" t="s">
        <v>177</v>
      </c>
      <c r="B1" s="220"/>
      <c r="C1" s="220"/>
      <c r="D1" s="220"/>
      <c r="E1" s="220"/>
      <c r="F1" s="220"/>
      <c r="G1" s="220"/>
      <c r="AG1" s="1" t="s">
        <v>181</v>
      </c>
    </row>
    <row r="2" spans="1:33" ht="24.75" customHeight="1">
      <c r="A2" s="136" t="s">
        <v>178</v>
      </c>
      <c r="B2" s="137" t="s">
        <v>5</v>
      </c>
      <c r="C2" s="221" t="s">
        <v>6</v>
      </c>
      <c r="D2" s="221"/>
      <c r="E2" s="221"/>
      <c r="F2" s="221"/>
      <c r="G2" s="221"/>
      <c r="AG2" s="1" t="s">
        <v>182</v>
      </c>
    </row>
    <row r="3" spans="1:33" ht="24.75" customHeight="1">
      <c r="A3" s="136" t="s">
        <v>179</v>
      </c>
      <c r="B3" s="137" t="s">
        <v>58</v>
      </c>
      <c r="C3" s="221" t="s">
        <v>59</v>
      </c>
      <c r="D3" s="221"/>
      <c r="E3" s="221"/>
      <c r="F3" s="221"/>
      <c r="G3" s="221"/>
      <c r="AC3" s="141" t="s">
        <v>182</v>
      </c>
      <c r="AG3" s="1" t="s">
        <v>184</v>
      </c>
    </row>
    <row r="4" spans="1:33" ht="24.75" customHeight="1">
      <c r="A4" s="142" t="s">
        <v>180</v>
      </c>
      <c r="B4" s="143" t="s">
        <v>63</v>
      </c>
      <c r="C4" s="222" t="s">
        <v>64</v>
      </c>
      <c r="D4" s="222"/>
      <c r="E4" s="222"/>
      <c r="F4" s="222"/>
      <c r="G4" s="222"/>
      <c r="AG4" s="1" t="s">
        <v>185</v>
      </c>
    </row>
    <row r="5" ht="12.75">
      <c r="D5" s="144"/>
    </row>
    <row r="6" spans="1:23" ht="38.25">
      <c r="A6" s="145" t="s">
        <v>186</v>
      </c>
      <c r="B6" s="146" t="s">
        <v>187</v>
      </c>
      <c r="C6" s="146" t="s">
        <v>188</v>
      </c>
      <c r="D6" s="147" t="s">
        <v>189</v>
      </c>
      <c r="E6" s="145" t="s">
        <v>190</v>
      </c>
      <c r="F6" s="148" t="s">
        <v>191</v>
      </c>
      <c r="G6" s="145" t="s">
        <v>25</v>
      </c>
      <c r="H6" s="149" t="s">
        <v>192</v>
      </c>
      <c r="I6" s="149" t="s">
        <v>193</v>
      </c>
      <c r="J6" s="149" t="s">
        <v>194</v>
      </c>
      <c r="K6" s="149" t="s">
        <v>195</v>
      </c>
      <c r="L6" s="149" t="s">
        <v>196</v>
      </c>
      <c r="M6" s="149" t="s">
        <v>197</v>
      </c>
      <c r="N6" s="149" t="s">
        <v>198</v>
      </c>
      <c r="O6" s="149" t="s">
        <v>199</v>
      </c>
      <c r="P6" s="149" t="s">
        <v>200</v>
      </c>
      <c r="Q6" s="149" t="s">
        <v>201</v>
      </c>
      <c r="R6" s="149" t="s">
        <v>202</v>
      </c>
      <c r="S6" s="149" t="s">
        <v>203</v>
      </c>
      <c r="T6" s="149" t="s">
        <v>204</v>
      </c>
      <c r="U6" s="149" t="s">
        <v>205</v>
      </c>
      <c r="V6" s="149" t="s">
        <v>206</v>
      </c>
      <c r="W6" s="149" t="s">
        <v>207</v>
      </c>
    </row>
    <row r="7" spans="1:23" ht="12.75" hidden="1">
      <c r="A7" s="134"/>
      <c r="B7" s="138"/>
      <c r="C7" s="138"/>
      <c r="D7" s="140"/>
      <c r="E7" s="150"/>
      <c r="F7" s="151"/>
      <c r="G7" s="151"/>
      <c r="H7" s="151"/>
      <c r="I7" s="151"/>
      <c r="J7" s="151"/>
      <c r="K7" s="151"/>
      <c r="L7" s="151"/>
      <c r="M7" s="151"/>
      <c r="N7" s="151"/>
      <c r="O7" s="151"/>
      <c r="P7" s="151"/>
      <c r="Q7" s="151"/>
      <c r="R7" s="151"/>
      <c r="S7" s="151"/>
      <c r="T7" s="151"/>
      <c r="U7" s="151"/>
      <c r="V7" s="151"/>
      <c r="W7" s="151"/>
    </row>
    <row r="8" spans="1:33" ht="12.75">
      <c r="A8" s="152" t="s">
        <v>208</v>
      </c>
      <c r="B8" s="153" t="s">
        <v>134</v>
      </c>
      <c r="C8" s="154" t="s">
        <v>135</v>
      </c>
      <c r="D8" s="155"/>
      <c r="E8" s="156"/>
      <c r="F8" s="157"/>
      <c r="G8" s="157">
        <f>SUMIF(AG9:AG18,"&lt;&gt;NOR",G9:G18)</f>
        <v>0</v>
      </c>
      <c r="H8" s="157"/>
      <c r="I8" s="157">
        <f>SUM(I9:I18)</f>
        <v>0</v>
      </c>
      <c r="J8" s="157"/>
      <c r="K8" s="157">
        <f>SUM(K9:K18)</f>
        <v>0</v>
      </c>
      <c r="L8" s="157"/>
      <c r="M8" s="157">
        <f>SUM(M9:M18)</f>
        <v>0</v>
      </c>
      <c r="N8" s="157"/>
      <c r="O8" s="157">
        <f>SUM(O9:O18)</f>
        <v>0.08</v>
      </c>
      <c r="P8" s="157"/>
      <c r="Q8" s="157">
        <f>SUM(Q9:Q18)</f>
        <v>0</v>
      </c>
      <c r="R8" s="157"/>
      <c r="S8" s="157"/>
      <c r="T8" s="158"/>
      <c r="U8" s="159"/>
      <c r="V8" s="159">
        <f>SUM(V9:V18)</f>
        <v>0.22</v>
      </c>
      <c r="W8" s="159"/>
      <c r="AG8" s="1" t="s">
        <v>209</v>
      </c>
    </row>
    <row r="9" spans="1:60" ht="22.5" outlineLevel="1">
      <c r="A9" s="170">
        <v>1</v>
      </c>
      <c r="B9" s="171" t="s">
        <v>591</v>
      </c>
      <c r="C9" s="172" t="s">
        <v>592</v>
      </c>
      <c r="D9" s="173" t="s">
        <v>341</v>
      </c>
      <c r="E9" s="174">
        <v>2</v>
      </c>
      <c r="F9" s="175"/>
      <c r="G9" s="176">
        <f>ROUND(E9*F9,2)</f>
        <v>0</v>
      </c>
      <c r="H9" s="175"/>
      <c r="I9" s="176">
        <f>ROUND(E9*H9,2)</f>
        <v>0</v>
      </c>
      <c r="J9" s="175"/>
      <c r="K9" s="176">
        <f>ROUND(E9*J9,2)</f>
        <v>0</v>
      </c>
      <c r="L9" s="176">
        <v>21</v>
      </c>
      <c r="M9" s="176">
        <f>G9*(1+L9/100)</f>
        <v>0</v>
      </c>
      <c r="N9" s="176">
        <v>0.0252</v>
      </c>
      <c r="O9" s="176">
        <f>ROUND(E9*N9,2)</f>
        <v>0.05</v>
      </c>
      <c r="P9" s="176">
        <v>0</v>
      </c>
      <c r="Q9" s="176">
        <f>ROUND(E9*P9,2)</f>
        <v>0</v>
      </c>
      <c r="R9" s="176"/>
      <c r="S9" s="176" t="s">
        <v>303</v>
      </c>
      <c r="T9" s="177" t="s">
        <v>214</v>
      </c>
      <c r="U9" s="168">
        <v>0</v>
      </c>
      <c r="V9" s="168">
        <f>ROUND(E9*U9,2)</f>
        <v>0</v>
      </c>
      <c r="W9" s="168"/>
      <c r="X9" s="169"/>
      <c r="Y9" s="169"/>
      <c r="Z9" s="169"/>
      <c r="AA9" s="169"/>
      <c r="AB9" s="169"/>
      <c r="AC9" s="169"/>
      <c r="AD9" s="169"/>
      <c r="AE9" s="169"/>
      <c r="AF9" s="169"/>
      <c r="AG9" s="169" t="s">
        <v>581</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12.75" outlineLevel="1">
      <c r="A10" s="186"/>
      <c r="B10" s="187"/>
      <c r="C10" s="188" t="s">
        <v>593</v>
      </c>
      <c r="D10" s="189"/>
      <c r="E10" s="190">
        <v>2</v>
      </c>
      <c r="F10" s="168"/>
      <c r="G10" s="168"/>
      <c r="H10" s="168"/>
      <c r="I10" s="168"/>
      <c r="J10" s="168"/>
      <c r="K10" s="168"/>
      <c r="L10" s="168"/>
      <c r="M10" s="168"/>
      <c r="N10" s="168"/>
      <c r="O10" s="168"/>
      <c r="P10" s="168"/>
      <c r="Q10" s="168"/>
      <c r="R10" s="168"/>
      <c r="S10" s="168"/>
      <c r="T10" s="168"/>
      <c r="U10" s="168"/>
      <c r="V10" s="168"/>
      <c r="W10" s="168"/>
      <c r="X10" s="169"/>
      <c r="Y10" s="169"/>
      <c r="Z10" s="169"/>
      <c r="AA10" s="169"/>
      <c r="AB10" s="169"/>
      <c r="AC10" s="169"/>
      <c r="AD10" s="169"/>
      <c r="AE10" s="169"/>
      <c r="AF10" s="169"/>
      <c r="AG10" s="169" t="s">
        <v>232</v>
      </c>
      <c r="AH10" s="169">
        <v>0</v>
      </c>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60" ht="22.5" outlineLevel="1">
      <c r="A11" s="170">
        <v>2</v>
      </c>
      <c r="B11" s="171" t="s">
        <v>594</v>
      </c>
      <c r="C11" s="172" t="s">
        <v>595</v>
      </c>
      <c r="D11" s="173" t="s">
        <v>341</v>
      </c>
      <c r="E11" s="174">
        <v>3.5</v>
      </c>
      <c r="F11" s="175"/>
      <c r="G11" s="176">
        <f>ROUND(E11*F11,2)</f>
        <v>0</v>
      </c>
      <c r="H11" s="175"/>
      <c r="I11" s="176">
        <f>ROUND(E11*H11,2)</f>
        <v>0</v>
      </c>
      <c r="J11" s="175"/>
      <c r="K11" s="176">
        <f>ROUND(E11*J11,2)</f>
        <v>0</v>
      </c>
      <c r="L11" s="176">
        <v>21</v>
      </c>
      <c r="M11" s="176">
        <f>G11*(1+L11/100)</f>
        <v>0</v>
      </c>
      <c r="N11" s="176">
        <v>0.00525</v>
      </c>
      <c r="O11" s="176">
        <f>ROUND(E11*N11,2)</f>
        <v>0.02</v>
      </c>
      <c r="P11" s="176">
        <v>0</v>
      </c>
      <c r="Q11" s="176">
        <f>ROUND(E11*P11,2)</f>
        <v>0</v>
      </c>
      <c r="R11" s="176"/>
      <c r="S11" s="176" t="s">
        <v>303</v>
      </c>
      <c r="T11" s="177" t="s">
        <v>214</v>
      </c>
      <c r="U11" s="168">
        <v>0</v>
      </c>
      <c r="V11" s="168">
        <f>ROUND(E11*U11,2)</f>
        <v>0</v>
      </c>
      <c r="W11" s="168"/>
      <c r="X11" s="169"/>
      <c r="Y11" s="169"/>
      <c r="Z11" s="169"/>
      <c r="AA11" s="169"/>
      <c r="AB11" s="169"/>
      <c r="AC11" s="169"/>
      <c r="AD11" s="169"/>
      <c r="AE11" s="169"/>
      <c r="AF11" s="169"/>
      <c r="AG11" s="169" t="s">
        <v>581</v>
      </c>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row>
    <row r="12" spans="1:60" ht="12.75" outlineLevel="1">
      <c r="A12" s="186"/>
      <c r="B12" s="187"/>
      <c r="C12" s="188" t="s">
        <v>596</v>
      </c>
      <c r="D12" s="189"/>
      <c r="E12" s="190">
        <v>3.5</v>
      </c>
      <c r="F12" s="168"/>
      <c r="G12" s="168"/>
      <c r="H12" s="168"/>
      <c r="I12" s="168"/>
      <c r="J12" s="168"/>
      <c r="K12" s="168"/>
      <c r="L12" s="168"/>
      <c r="M12" s="168"/>
      <c r="N12" s="168"/>
      <c r="O12" s="168"/>
      <c r="P12" s="168"/>
      <c r="Q12" s="168"/>
      <c r="R12" s="168"/>
      <c r="S12" s="168"/>
      <c r="T12" s="168"/>
      <c r="U12" s="168"/>
      <c r="V12" s="168"/>
      <c r="W12" s="168"/>
      <c r="X12" s="169"/>
      <c r="Y12" s="169"/>
      <c r="Z12" s="169"/>
      <c r="AA12" s="169"/>
      <c r="AB12" s="169"/>
      <c r="AC12" s="169"/>
      <c r="AD12" s="169"/>
      <c r="AE12" s="169"/>
      <c r="AF12" s="169"/>
      <c r="AG12" s="169" t="s">
        <v>232</v>
      </c>
      <c r="AH12" s="169">
        <v>0</v>
      </c>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12.75" outlineLevel="1">
      <c r="A13" s="160">
        <v>3</v>
      </c>
      <c r="B13" s="161" t="s">
        <v>597</v>
      </c>
      <c r="C13" s="162" t="s">
        <v>598</v>
      </c>
      <c r="D13" s="163" t="s">
        <v>243</v>
      </c>
      <c r="E13" s="164">
        <v>4</v>
      </c>
      <c r="F13" s="165"/>
      <c r="G13" s="166">
        <f aca="true" t="shared" si="0" ref="G13:G18">ROUND(E13*F13,2)</f>
        <v>0</v>
      </c>
      <c r="H13" s="165"/>
      <c r="I13" s="166">
        <f aca="true" t="shared" si="1" ref="I13:I18">ROUND(E13*H13,2)</f>
        <v>0</v>
      </c>
      <c r="J13" s="165"/>
      <c r="K13" s="166">
        <f aca="true" t="shared" si="2" ref="K13:K18">ROUND(E13*J13,2)</f>
        <v>0</v>
      </c>
      <c r="L13" s="166">
        <v>21</v>
      </c>
      <c r="M13" s="166">
        <f aca="true" t="shared" si="3" ref="M13:M18">G13*(1+L13/100)</f>
        <v>0</v>
      </c>
      <c r="N13" s="166">
        <v>0</v>
      </c>
      <c r="O13" s="166">
        <f aca="true" t="shared" si="4" ref="O13:O18">ROUND(E13*N13,2)</f>
        <v>0</v>
      </c>
      <c r="P13" s="166">
        <v>0</v>
      </c>
      <c r="Q13" s="166">
        <f aca="true" t="shared" si="5" ref="Q13:Q18">ROUND(E13*P13,2)</f>
        <v>0</v>
      </c>
      <c r="R13" s="166"/>
      <c r="S13" s="166" t="s">
        <v>303</v>
      </c>
      <c r="T13" s="167" t="s">
        <v>214</v>
      </c>
      <c r="U13" s="168">
        <v>0</v>
      </c>
      <c r="V13" s="168">
        <f aca="true" t="shared" si="6" ref="V13:V18">ROUND(E13*U13,2)</f>
        <v>0</v>
      </c>
      <c r="W13" s="168"/>
      <c r="X13" s="169"/>
      <c r="Y13" s="169"/>
      <c r="Z13" s="169"/>
      <c r="AA13" s="169"/>
      <c r="AB13" s="169"/>
      <c r="AC13" s="169"/>
      <c r="AD13" s="169"/>
      <c r="AE13" s="169"/>
      <c r="AF13" s="169"/>
      <c r="AG13" s="169" t="s">
        <v>581</v>
      </c>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60" ht="12.75" outlineLevel="1">
      <c r="A14" s="160">
        <v>4</v>
      </c>
      <c r="B14" s="161" t="s">
        <v>599</v>
      </c>
      <c r="C14" s="162" t="s">
        <v>600</v>
      </c>
      <c r="D14" s="163" t="s">
        <v>243</v>
      </c>
      <c r="E14" s="164">
        <v>1</v>
      </c>
      <c r="F14" s="165"/>
      <c r="G14" s="166">
        <f t="shared" si="0"/>
        <v>0</v>
      </c>
      <c r="H14" s="165"/>
      <c r="I14" s="166">
        <f t="shared" si="1"/>
        <v>0</v>
      </c>
      <c r="J14" s="165"/>
      <c r="K14" s="166">
        <f t="shared" si="2"/>
        <v>0</v>
      </c>
      <c r="L14" s="166">
        <v>21</v>
      </c>
      <c r="M14" s="166">
        <f t="shared" si="3"/>
        <v>0</v>
      </c>
      <c r="N14" s="166">
        <v>0</v>
      </c>
      <c r="O14" s="166">
        <f t="shared" si="4"/>
        <v>0</v>
      </c>
      <c r="P14" s="166">
        <v>0</v>
      </c>
      <c r="Q14" s="166">
        <f t="shared" si="5"/>
        <v>0</v>
      </c>
      <c r="R14" s="166"/>
      <c r="S14" s="166" t="s">
        <v>303</v>
      </c>
      <c r="T14" s="167" t="s">
        <v>214</v>
      </c>
      <c r="U14" s="168">
        <v>0</v>
      </c>
      <c r="V14" s="168">
        <f t="shared" si="6"/>
        <v>0</v>
      </c>
      <c r="W14" s="168"/>
      <c r="X14" s="169"/>
      <c r="Y14" s="169"/>
      <c r="Z14" s="169"/>
      <c r="AA14" s="169"/>
      <c r="AB14" s="169"/>
      <c r="AC14" s="169"/>
      <c r="AD14" s="169"/>
      <c r="AE14" s="169"/>
      <c r="AF14" s="169"/>
      <c r="AG14" s="169" t="s">
        <v>581</v>
      </c>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row>
    <row r="15" spans="1:60" ht="22.5" outlineLevel="1">
      <c r="A15" s="160">
        <v>5</v>
      </c>
      <c r="B15" s="161" t="s">
        <v>601</v>
      </c>
      <c r="C15" s="162" t="s">
        <v>602</v>
      </c>
      <c r="D15" s="163" t="s">
        <v>243</v>
      </c>
      <c r="E15" s="164">
        <v>1</v>
      </c>
      <c r="F15" s="165"/>
      <c r="G15" s="166">
        <f t="shared" si="0"/>
        <v>0</v>
      </c>
      <c r="H15" s="165"/>
      <c r="I15" s="166">
        <f t="shared" si="1"/>
        <v>0</v>
      </c>
      <c r="J15" s="165"/>
      <c r="K15" s="166">
        <f t="shared" si="2"/>
        <v>0</v>
      </c>
      <c r="L15" s="166">
        <v>21</v>
      </c>
      <c r="M15" s="166">
        <f t="shared" si="3"/>
        <v>0</v>
      </c>
      <c r="N15" s="166">
        <v>0.00444</v>
      </c>
      <c r="O15" s="166">
        <f t="shared" si="4"/>
        <v>0</v>
      </c>
      <c r="P15" s="166">
        <v>0</v>
      </c>
      <c r="Q15" s="166">
        <f t="shared" si="5"/>
        <v>0</v>
      </c>
      <c r="R15" s="166"/>
      <c r="S15" s="166" t="s">
        <v>303</v>
      </c>
      <c r="T15" s="167" t="s">
        <v>214</v>
      </c>
      <c r="U15" s="168">
        <v>0</v>
      </c>
      <c r="V15" s="168">
        <f t="shared" si="6"/>
        <v>0</v>
      </c>
      <c r="W15" s="168"/>
      <c r="X15" s="169"/>
      <c r="Y15" s="169"/>
      <c r="Z15" s="169"/>
      <c r="AA15" s="169"/>
      <c r="AB15" s="169"/>
      <c r="AC15" s="169"/>
      <c r="AD15" s="169"/>
      <c r="AE15" s="169"/>
      <c r="AF15" s="169"/>
      <c r="AG15" s="169" t="s">
        <v>581</v>
      </c>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row>
    <row r="16" spans="1:60" ht="12.75" outlineLevel="1">
      <c r="A16" s="160">
        <v>6</v>
      </c>
      <c r="B16" s="161" t="s">
        <v>603</v>
      </c>
      <c r="C16" s="162" t="s">
        <v>604</v>
      </c>
      <c r="D16" s="163" t="s">
        <v>243</v>
      </c>
      <c r="E16" s="164">
        <v>2</v>
      </c>
      <c r="F16" s="165"/>
      <c r="G16" s="166">
        <f t="shared" si="0"/>
        <v>0</v>
      </c>
      <c r="H16" s="165"/>
      <c r="I16" s="166">
        <f t="shared" si="1"/>
        <v>0</v>
      </c>
      <c r="J16" s="165"/>
      <c r="K16" s="166">
        <f t="shared" si="2"/>
        <v>0</v>
      </c>
      <c r="L16" s="166">
        <v>21</v>
      </c>
      <c r="M16" s="166">
        <f t="shared" si="3"/>
        <v>0</v>
      </c>
      <c r="N16" s="166">
        <v>0.00444</v>
      </c>
      <c r="O16" s="166">
        <f t="shared" si="4"/>
        <v>0.01</v>
      </c>
      <c r="P16" s="166">
        <v>0</v>
      </c>
      <c r="Q16" s="166">
        <f t="shared" si="5"/>
        <v>0</v>
      </c>
      <c r="R16" s="166"/>
      <c r="S16" s="166" t="s">
        <v>303</v>
      </c>
      <c r="T16" s="167" t="s">
        <v>214</v>
      </c>
      <c r="U16" s="168">
        <v>0</v>
      </c>
      <c r="V16" s="168">
        <f t="shared" si="6"/>
        <v>0</v>
      </c>
      <c r="W16" s="168"/>
      <c r="X16" s="169"/>
      <c r="Y16" s="169"/>
      <c r="Z16" s="169"/>
      <c r="AA16" s="169"/>
      <c r="AB16" s="169"/>
      <c r="AC16" s="169"/>
      <c r="AD16" s="169"/>
      <c r="AE16" s="169"/>
      <c r="AF16" s="169"/>
      <c r="AG16" s="169" t="s">
        <v>581</v>
      </c>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row>
    <row r="17" spans="1:60" ht="12.75" outlineLevel="1">
      <c r="A17" s="160">
        <v>7</v>
      </c>
      <c r="B17" s="161" t="s">
        <v>605</v>
      </c>
      <c r="C17" s="162" t="s">
        <v>606</v>
      </c>
      <c r="D17" s="163" t="s">
        <v>243</v>
      </c>
      <c r="E17" s="164">
        <v>1</v>
      </c>
      <c r="F17" s="165"/>
      <c r="G17" s="166">
        <f t="shared" si="0"/>
        <v>0</v>
      </c>
      <c r="H17" s="165"/>
      <c r="I17" s="166">
        <f t="shared" si="1"/>
        <v>0</v>
      </c>
      <c r="J17" s="165"/>
      <c r="K17" s="166">
        <f t="shared" si="2"/>
        <v>0</v>
      </c>
      <c r="L17" s="166">
        <v>21</v>
      </c>
      <c r="M17" s="166">
        <f t="shared" si="3"/>
        <v>0</v>
      </c>
      <c r="N17" s="166">
        <v>0.00444</v>
      </c>
      <c r="O17" s="166">
        <f t="shared" si="4"/>
        <v>0</v>
      </c>
      <c r="P17" s="166">
        <v>0</v>
      </c>
      <c r="Q17" s="166">
        <f t="shared" si="5"/>
        <v>0</v>
      </c>
      <c r="R17" s="166"/>
      <c r="S17" s="166" t="s">
        <v>303</v>
      </c>
      <c r="T17" s="167" t="s">
        <v>214</v>
      </c>
      <c r="U17" s="168">
        <v>0</v>
      </c>
      <c r="V17" s="168">
        <f t="shared" si="6"/>
        <v>0</v>
      </c>
      <c r="W17" s="168"/>
      <c r="X17" s="169"/>
      <c r="Y17" s="169"/>
      <c r="Z17" s="169"/>
      <c r="AA17" s="169"/>
      <c r="AB17" s="169"/>
      <c r="AC17" s="169"/>
      <c r="AD17" s="169"/>
      <c r="AE17" s="169"/>
      <c r="AF17" s="169"/>
      <c r="AG17" s="169" t="s">
        <v>581</v>
      </c>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row>
    <row r="18" spans="1:60" ht="12.75" outlineLevel="1">
      <c r="A18" s="160">
        <v>8</v>
      </c>
      <c r="B18" s="161" t="s">
        <v>607</v>
      </c>
      <c r="C18" s="162" t="s">
        <v>608</v>
      </c>
      <c r="D18" s="163" t="s">
        <v>341</v>
      </c>
      <c r="E18" s="164">
        <v>4.5</v>
      </c>
      <c r="F18" s="165"/>
      <c r="G18" s="166">
        <f t="shared" si="0"/>
        <v>0</v>
      </c>
      <c r="H18" s="165"/>
      <c r="I18" s="166">
        <f t="shared" si="1"/>
        <v>0</v>
      </c>
      <c r="J18" s="165"/>
      <c r="K18" s="166">
        <f t="shared" si="2"/>
        <v>0</v>
      </c>
      <c r="L18" s="166">
        <v>21</v>
      </c>
      <c r="M18" s="166">
        <f t="shared" si="3"/>
        <v>0</v>
      </c>
      <c r="N18" s="166">
        <v>0</v>
      </c>
      <c r="O18" s="166">
        <f t="shared" si="4"/>
        <v>0</v>
      </c>
      <c r="P18" s="166">
        <v>0</v>
      </c>
      <c r="Q18" s="166">
        <f t="shared" si="5"/>
        <v>0</v>
      </c>
      <c r="R18" s="166"/>
      <c r="S18" s="166" t="s">
        <v>213</v>
      </c>
      <c r="T18" s="167" t="s">
        <v>213</v>
      </c>
      <c r="U18" s="168">
        <v>0.048</v>
      </c>
      <c r="V18" s="168">
        <f t="shared" si="6"/>
        <v>0.22</v>
      </c>
      <c r="W18" s="168"/>
      <c r="X18" s="169"/>
      <c r="Y18" s="169"/>
      <c r="Z18" s="169"/>
      <c r="AA18" s="169"/>
      <c r="AB18" s="169"/>
      <c r="AC18" s="169"/>
      <c r="AD18" s="169"/>
      <c r="AE18" s="169"/>
      <c r="AF18" s="169"/>
      <c r="AG18" s="169" t="s">
        <v>230</v>
      </c>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33" ht="12.75">
      <c r="A19" s="152" t="s">
        <v>208</v>
      </c>
      <c r="B19" s="153" t="s">
        <v>122</v>
      </c>
      <c r="C19" s="154" t="s">
        <v>123</v>
      </c>
      <c r="D19" s="155"/>
      <c r="E19" s="156"/>
      <c r="F19" s="157"/>
      <c r="G19" s="157">
        <f>SUMIF(AG20:AG20,"&lt;&gt;NOR",G20:G20)</f>
        <v>0</v>
      </c>
      <c r="H19" s="157"/>
      <c r="I19" s="157">
        <f>SUM(I20:I20)</f>
        <v>0</v>
      </c>
      <c r="J19" s="157"/>
      <c r="K19" s="157">
        <f>SUM(K20:K20)</f>
        <v>0</v>
      </c>
      <c r="L19" s="157"/>
      <c r="M19" s="157">
        <f>SUM(M20:M20)</f>
        <v>0</v>
      </c>
      <c r="N19" s="157"/>
      <c r="O19" s="157">
        <f>SUM(O20:O20)</f>
        <v>0</v>
      </c>
      <c r="P19" s="157"/>
      <c r="Q19" s="157">
        <f>SUM(Q20:Q20)</f>
        <v>0</v>
      </c>
      <c r="R19" s="157"/>
      <c r="S19" s="157"/>
      <c r="T19" s="158"/>
      <c r="U19" s="159"/>
      <c r="V19" s="159">
        <f>SUM(V20:V20)</f>
        <v>0</v>
      </c>
      <c r="W19" s="159"/>
      <c r="AG19" s="1" t="s">
        <v>209</v>
      </c>
    </row>
    <row r="20" spans="1:60" ht="22.5" outlineLevel="1">
      <c r="A20" s="160">
        <v>9</v>
      </c>
      <c r="B20" s="161" t="s">
        <v>589</v>
      </c>
      <c r="C20" s="162" t="s">
        <v>609</v>
      </c>
      <c r="D20" s="163" t="s">
        <v>588</v>
      </c>
      <c r="E20" s="164">
        <v>1</v>
      </c>
      <c r="F20" s="165"/>
      <c r="G20" s="166">
        <f>ROUND(E20*F20,2)</f>
        <v>0</v>
      </c>
      <c r="H20" s="165"/>
      <c r="I20" s="166">
        <f>ROUND(E20*H20,2)</f>
        <v>0</v>
      </c>
      <c r="J20" s="165"/>
      <c r="K20" s="166">
        <f>ROUND(E20*J20,2)</f>
        <v>0</v>
      </c>
      <c r="L20" s="166">
        <v>21</v>
      </c>
      <c r="M20" s="166">
        <f>G20*(1+L20/100)</f>
        <v>0</v>
      </c>
      <c r="N20" s="166">
        <v>0</v>
      </c>
      <c r="O20" s="166">
        <f>ROUND(E20*N20,2)</f>
        <v>0</v>
      </c>
      <c r="P20" s="166">
        <v>0</v>
      </c>
      <c r="Q20" s="166">
        <f>ROUND(E20*P20,2)</f>
        <v>0</v>
      </c>
      <c r="R20" s="166"/>
      <c r="S20" s="166" t="s">
        <v>303</v>
      </c>
      <c r="T20" s="167" t="s">
        <v>214</v>
      </c>
      <c r="U20" s="168">
        <v>0</v>
      </c>
      <c r="V20" s="168">
        <f>ROUND(E20*U20,2)</f>
        <v>0</v>
      </c>
      <c r="W20" s="168"/>
      <c r="X20" s="169"/>
      <c r="Y20" s="169"/>
      <c r="Z20" s="169"/>
      <c r="AA20" s="169"/>
      <c r="AB20" s="169"/>
      <c r="AC20" s="169"/>
      <c r="AD20" s="169"/>
      <c r="AE20" s="169"/>
      <c r="AF20" s="169"/>
      <c r="AG20" s="169" t="s">
        <v>230</v>
      </c>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row>
    <row r="21" spans="1:33" ht="12.75">
      <c r="A21" s="152" t="s">
        <v>208</v>
      </c>
      <c r="B21" s="153" t="s">
        <v>136</v>
      </c>
      <c r="C21" s="154" t="s">
        <v>137</v>
      </c>
      <c r="D21" s="155"/>
      <c r="E21" s="156"/>
      <c r="F21" s="157"/>
      <c r="G21" s="157">
        <f>SUMIF(AG22:AG31,"&lt;&gt;NOR",G22:G31)</f>
        <v>0</v>
      </c>
      <c r="H21" s="157"/>
      <c r="I21" s="157">
        <f>SUM(I22:I31)</f>
        <v>0</v>
      </c>
      <c r="J21" s="157"/>
      <c r="K21" s="157">
        <f>SUM(K22:K31)</f>
        <v>0</v>
      </c>
      <c r="L21" s="157"/>
      <c r="M21" s="157">
        <f>SUM(M22:M31)</f>
        <v>0</v>
      </c>
      <c r="N21" s="157"/>
      <c r="O21" s="157">
        <f>SUM(O22:O31)</f>
        <v>0.29000000000000004</v>
      </c>
      <c r="P21" s="157"/>
      <c r="Q21" s="157">
        <f>SUM(Q22:Q31)</f>
        <v>0</v>
      </c>
      <c r="R21" s="157"/>
      <c r="S21" s="157"/>
      <c r="T21" s="158"/>
      <c r="U21" s="159"/>
      <c r="V21" s="159">
        <f>SUM(V22:V31)</f>
        <v>0.53</v>
      </c>
      <c r="W21" s="159"/>
      <c r="AG21" s="1" t="s">
        <v>209</v>
      </c>
    </row>
    <row r="22" spans="1:60" ht="22.5" outlineLevel="1">
      <c r="A22" s="170">
        <v>10</v>
      </c>
      <c r="B22" s="171" t="s">
        <v>610</v>
      </c>
      <c r="C22" s="172" t="s">
        <v>611</v>
      </c>
      <c r="D22" s="173" t="s">
        <v>341</v>
      </c>
      <c r="E22" s="174">
        <v>5</v>
      </c>
      <c r="F22" s="175"/>
      <c r="G22" s="176">
        <f>ROUND(E22*F22,2)</f>
        <v>0</v>
      </c>
      <c r="H22" s="175"/>
      <c r="I22" s="176">
        <f>ROUND(E22*H22,2)</f>
        <v>0</v>
      </c>
      <c r="J22" s="175"/>
      <c r="K22" s="176">
        <f>ROUND(E22*J22,2)</f>
        <v>0</v>
      </c>
      <c r="L22" s="176">
        <v>21</v>
      </c>
      <c r="M22" s="176">
        <f>G22*(1+L22/100)</f>
        <v>0</v>
      </c>
      <c r="N22" s="176">
        <v>0.0192</v>
      </c>
      <c r="O22" s="176">
        <f>ROUND(E22*N22,2)</f>
        <v>0.1</v>
      </c>
      <c r="P22" s="176">
        <v>0</v>
      </c>
      <c r="Q22" s="176">
        <f>ROUND(E22*P22,2)</f>
        <v>0</v>
      </c>
      <c r="R22" s="176"/>
      <c r="S22" s="176" t="s">
        <v>303</v>
      </c>
      <c r="T22" s="177" t="s">
        <v>214</v>
      </c>
      <c r="U22" s="168">
        <v>0</v>
      </c>
      <c r="V22" s="168">
        <f>ROUND(E22*U22,2)</f>
        <v>0</v>
      </c>
      <c r="W22" s="168"/>
      <c r="X22" s="169"/>
      <c r="Y22" s="169"/>
      <c r="Z22" s="169"/>
      <c r="AA22" s="169"/>
      <c r="AB22" s="169"/>
      <c r="AC22" s="169"/>
      <c r="AD22" s="169"/>
      <c r="AE22" s="169"/>
      <c r="AF22" s="169"/>
      <c r="AG22" s="169" t="s">
        <v>581</v>
      </c>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3" spans="1:60" ht="12.75" outlineLevel="1">
      <c r="A23" s="186"/>
      <c r="B23" s="187"/>
      <c r="C23" s="188" t="s">
        <v>612</v>
      </c>
      <c r="D23" s="189"/>
      <c r="E23" s="190"/>
      <c r="F23" s="168"/>
      <c r="G23" s="168"/>
      <c r="H23" s="168"/>
      <c r="I23" s="168"/>
      <c r="J23" s="168"/>
      <c r="K23" s="168"/>
      <c r="L23" s="168"/>
      <c r="M23" s="168"/>
      <c r="N23" s="168"/>
      <c r="O23" s="168"/>
      <c r="P23" s="168"/>
      <c r="Q23" s="168"/>
      <c r="R23" s="168"/>
      <c r="S23" s="168"/>
      <c r="T23" s="168"/>
      <c r="U23" s="168"/>
      <c r="V23" s="168"/>
      <c r="W23" s="168"/>
      <c r="X23" s="169"/>
      <c r="Y23" s="169"/>
      <c r="Z23" s="169"/>
      <c r="AA23" s="169"/>
      <c r="AB23" s="169"/>
      <c r="AC23" s="169"/>
      <c r="AD23" s="169"/>
      <c r="AE23" s="169"/>
      <c r="AF23" s="169"/>
      <c r="AG23" s="169" t="s">
        <v>232</v>
      </c>
      <c r="AH23" s="169">
        <v>0</v>
      </c>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row>
    <row r="24" spans="1:60" ht="22.5" outlineLevel="1">
      <c r="A24" s="186"/>
      <c r="B24" s="187"/>
      <c r="C24" s="188" t="s">
        <v>613</v>
      </c>
      <c r="D24" s="189"/>
      <c r="E24" s="190">
        <v>5</v>
      </c>
      <c r="F24" s="168"/>
      <c r="G24" s="168"/>
      <c r="H24" s="168"/>
      <c r="I24" s="168"/>
      <c r="J24" s="168"/>
      <c r="K24" s="168"/>
      <c r="L24" s="168"/>
      <c r="M24" s="168"/>
      <c r="N24" s="168"/>
      <c r="O24" s="168"/>
      <c r="P24" s="168"/>
      <c r="Q24" s="168"/>
      <c r="R24" s="168"/>
      <c r="S24" s="168"/>
      <c r="T24" s="168"/>
      <c r="U24" s="168"/>
      <c r="V24" s="168"/>
      <c r="W24" s="168"/>
      <c r="X24" s="169"/>
      <c r="Y24" s="169"/>
      <c r="Z24" s="169"/>
      <c r="AA24" s="169"/>
      <c r="AB24" s="169"/>
      <c r="AC24" s="169"/>
      <c r="AD24" s="169"/>
      <c r="AE24" s="169"/>
      <c r="AF24" s="169"/>
      <c r="AG24" s="169" t="s">
        <v>232</v>
      </c>
      <c r="AH24" s="169">
        <v>0</v>
      </c>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row>
    <row r="25" spans="1:60" ht="22.5" outlineLevel="1">
      <c r="A25" s="170">
        <v>11</v>
      </c>
      <c r="B25" s="171" t="s">
        <v>614</v>
      </c>
      <c r="C25" s="172" t="s">
        <v>615</v>
      </c>
      <c r="D25" s="173" t="s">
        <v>341</v>
      </c>
      <c r="E25" s="174">
        <v>6.3</v>
      </c>
      <c r="F25" s="175"/>
      <c r="G25" s="176">
        <f>ROUND(E25*F25,2)</f>
        <v>0</v>
      </c>
      <c r="H25" s="175"/>
      <c r="I25" s="176">
        <f>ROUND(E25*H25,2)</f>
        <v>0</v>
      </c>
      <c r="J25" s="175"/>
      <c r="K25" s="176">
        <f>ROUND(E25*J25,2)</f>
        <v>0</v>
      </c>
      <c r="L25" s="176">
        <v>21</v>
      </c>
      <c r="M25" s="176">
        <f>G25*(1+L25/100)</f>
        <v>0</v>
      </c>
      <c r="N25" s="176">
        <v>0.00378</v>
      </c>
      <c r="O25" s="176">
        <f>ROUND(E25*N25,2)</f>
        <v>0.02</v>
      </c>
      <c r="P25" s="176">
        <v>0</v>
      </c>
      <c r="Q25" s="176">
        <f>ROUND(E25*P25,2)</f>
        <v>0</v>
      </c>
      <c r="R25" s="176"/>
      <c r="S25" s="176" t="s">
        <v>303</v>
      </c>
      <c r="T25" s="177" t="s">
        <v>214</v>
      </c>
      <c r="U25" s="168">
        <v>0</v>
      </c>
      <c r="V25" s="168">
        <f>ROUND(E25*U25,2)</f>
        <v>0</v>
      </c>
      <c r="W25" s="168"/>
      <c r="X25" s="169"/>
      <c r="Y25" s="169"/>
      <c r="Z25" s="169"/>
      <c r="AA25" s="169"/>
      <c r="AB25" s="169"/>
      <c r="AC25" s="169"/>
      <c r="AD25" s="169"/>
      <c r="AE25" s="169"/>
      <c r="AF25" s="169"/>
      <c r="AG25" s="169" t="s">
        <v>581</v>
      </c>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row>
    <row r="26" spans="1:60" ht="12.75" outlineLevel="1">
      <c r="A26" s="186"/>
      <c r="B26" s="187"/>
      <c r="C26" s="188" t="s">
        <v>616</v>
      </c>
      <c r="D26" s="189"/>
      <c r="E26" s="190">
        <v>6.3</v>
      </c>
      <c r="F26" s="168"/>
      <c r="G26" s="168"/>
      <c r="H26" s="168"/>
      <c r="I26" s="168"/>
      <c r="J26" s="168"/>
      <c r="K26" s="168"/>
      <c r="L26" s="168"/>
      <c r="M26" s="168"/>
      <c r="N26" s="168"/>
      <c r="O26" s="168"/>
      <c r="P26" s="168"/>
      <c r="Q26" s="168"/>
      <c r="R26" s="168"/>
      <c r="S26" s="168"/>
      <c r="T26" s="168"/>
      <c r="U26" s="168"/>
      <c r="V26" s="168"/>
      <c r="W26" s="168"/>
      <c r="X26" s="169"/>
      <c r="Y26" s="169"/>
      <c r="Z26" s="169"/>
      <c r="AA26" s="169"/>
      <c r="AB26" s="169"/>
      <c r="AC26" s="169"/>
      <c r="AD26" s="169"/>
      <c r="AE26" s="169"/>
      <c r="AF26" s="169"/>
      <c r="AG26" s="169" t="s">
        <v>232</v>
      </c>
      <c r="AH26" s="169">
        <v>0</v>
      </c>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row>
    <row r="27" spans="1:60" ht="12.75" outlineLevel="1">
      <c r="A27" s="160">
        <v>12</v>
      </c>
      <c r="B27" s="161" t="s">
        <v>617</v>
      </c>
      <c r="C27" s="162" t="s">
        <v>618</v>
      </c>
      <c r="D27" s="163" t="s">
        <v>243</v>
      </c>
      <c r="E27" s="164">
        <v>4</v>
      </c>
      <c r="F27" s="165"/>
      <c r="G27" s="166">
        <f>ROUND(E27*F27,2)</f>
        <v>0</v>
      </c>
      <c r="H27" s="165"/>
      <c r="I27" s="166">
        <f>ROUND(E27*H27,2)</f>
        <v>0</v>
      </c>
      <c r="J27" s="165"/>
      <c r="K27" s="166">
        <f>ROUND(E27*J27,2)</f>
        <v>0</v>
      </c>
      <c r="L27" s="166">
        <v>21</v>
      </c>
      <c r="M27" s="166">
        <f>G27*(1+L27/100)</f>
        <v>0</v>
      </c>
      <c r="N27" s="166">
        <v>0</v>
      </c>
      <c r="O27" s="166">
        <f>ROUND(E27*N27,2)</f>
        <v>0</v>
      </c>
      <c r="P27" s="166">
        <v>0</v>
      </c>
      <c r="Q27" s="166">
        <f>ROUND(E27*P27,2)</f>
        <v>0</v>
      </c>
      <c r="R27" s="166"/>
      <c r="S27" s="166" t="s">
        <v>303</v>
      </c>
      <c r="T27" s="167" t="s">
        <v>214</v>
      </c>
      <c r="U27" s="168">
        <v>0</v>
      </c>
      <c r="V27" s="168">
        <f>ROUND(E27*U27,2)</f>
        <v>0</v>
      </c>
      <c r="W27" s="168"/>
      <c r="X27" s="169"/>
      <c r="Y27" s="169"/>
      <c r="Z27" s="169"/>
      <c r="AA27" s="169"/>
      <c r="AB27" s="169"/>
      <c r="AC27" s="169"/>
      <c r="AD27" s="169"/>
      <c r="AE27" s="169"/>
      <c r="AF27" s="169"/>
      <c r="AG27" s="169" t="s">
        <v>581</v>
      </c>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row>
    <row r="28" spans="1:60" ht="12.75" outlineLevel="1">
      <c r="A28" s="160">
        <v>13</v>
      </c>
      <c r="B28" s="161" t="s">
        <v>619</v>
      </c>
      <c r="C28" s="162" t="s">
        <v>620</v>
      </c>
      <c r="D28" s="163" t="s">
        <v>243</v>
      </c>
      <c r="E28" s="164">
        <v>4</v>
      </c>
      <c r="F28" s="165"/>
      <c r="G28" s="166">
        <f>ROUND(E28*F28,2)</f>
        <v>0</v>
      </c>
      <c r="H28" s="165"/>
      <c r="I28" s="166">
        <f>ROUND(E28*H28,2)</f>
        <v>0</v>
      </c>
      <c r="J28" s="165"/>
      <c r="K28" s="166">
        <f>ROUND(E28*J28,2)</f>
        <v>0</v>
      </c>
      <c r="L28" s="166">
        <v>21</v>
      </c>
      <c r="M28" s="166">
        <f>G28*(1+L28/100)</f>
        <v>0</v>
      </c>
      <c r="N28" s="166">
        <v>0.00442</v>
      </c>
      <c r="O28" s="166">
        <f>ROUND(E28*N28,2)</f>
        <v>0.02</v>
      </c>
      <c r="P28" s="166">
        <v>0</v>
      </c>
      <c r="Q28" s="166">
        <f>ROUND(E28*P28,2)</f>
        <v>0</v>
      </c>
      <c r="R28" s="166"/>
      <c r="S28" s="166" t="s">
        <v>303</v>
      </c>
      <c r="T28" s="167" t="s">
        <v>214</v>
      </c>
      <c r="U28" s="168">
        <v>0</v>
      </c>
      <c r="V28" s="168">
        <f>ROUND(E28*U28,2)</f>
        <v>0</v>
      </c>
      <c r="W28" s="168"/>
      <c r="X28" s="169"/>
      <c r="Y28" s="169"/>
      <c r="Z28" s="169"/>
      <c r="AA28" s="169"/>
      <c r="AB28" s="169"/>
      <c r="AC28" s="169"/>
      <c r="AD28" s="169"/>
      <c r="AE28" s="169"/>
      <c r="AF28" s="169"/>
      <c r="AG28" s="169" t="s">
        <v>581</v>
      </c>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row>
    <row r="29" spans="1:60" ht="22.5" outlineLevel="1">
      <c r="A29" s="160">
        <v>14</v>
      </c>
      <c r="B29" s="161" t="s">
        <v>621</v>
      </c>
      <c r="C29" s="162" t="s">
        <v>622</v>
      </c>
      <c r="D29" s="163" t="s">
        <v>341</v>
      </c>
      <c r="E29" s="164">
        <v>5</v>
      </c>
      <c r="F29" s="165"/>
      <c r="G29" s="166">
        <f>ROUND(E29*F29,2)</f>
        <v>0</v>
      </c>
      <c r="H29" s="165"/>
      <c r="I29" s="166">
        <f>ROUND(E29*H29,2)</f>
        <v>0</v>
      </c>
      <c r="J29" s="165"/>
      <c r="K29" s="166">
        <f>ROUND(E29*J29,2)</f>
        <v>0</v>
      </c>
      <c r="L29" s="166">
        <v>21</v>
      </c>
      <c r="M29" s="166">
        <f>G29*(1+L29/100)</f>
        <v>0</v>
      </c>
      <c r="N29" s="166">
        <v>0.02964</v>
      </c>
      <c r="O29" s="166">
        <f>ROUND(E29*N29,2)</f>
        <v>0.15</v>
      </c>
      <c r="P29" s="166">
        <v>0</v>
      </c>
      <c r="Q29" s="166">
        <f>ROUND(E29*P29,2)</f>
        <v>0</v>
      </c>
      <c r="R29" s="166"/>
      <c r="S29" s="166" t="s">
        <v>303</v>
      </c>
      <c r="T29" s="167" t="s">
        <v>214</v>
      </c>
      <c r="U29" s="168">
        <v>0</v>
      </c>
      <c r="V29" s="168">
        <f>ROUND(E29*U29,2)</f>
        <v>0</v>
      </c>
      <c r="W29" s="168"/>
      <c r="X29" s="169"/>
      <c r="Y29" s="169"/>
      <c r="Z29" s="169"/>
      <c r="AA29" s="169"/>
      <c r="AB29" s="169"/>
      <c r="AC29" s="169"/>
      <c r="AD29" s="169"/>
      <c r="AE29" s="169"/>
      <c r="AF29" s="169"/>
      <c r="AG29" s="169" t="s">
        <v>581</v>
      </c>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row>
    <row r="30" spans="1:60" ht="12.75" outlineLevel="1">
      <c r="A30" s="170">
        <v>15</v>
      </c>
      <c r="B30" s="171" t="s">
        <v>623</v>
      </c>
      <c r="C30" s="172" t="s">
        <v>624</v>
      </c>
      <c r="D30" s="173" t="s">
        <v>243</v>
      </c>
      <c r="E30" s="174">
        <v>4</v>
      </c>
      <c r="F30" s="175"/>
      <c r="G30" s="176">
        <f>ROUND(E30*F30,2)</f>
        <v>0</v>
      </c>
      <c r="H30" s="175"/>
      <c r="I30" s="176">
        <f>ROUND(E30*H30,2)</f>
        <v>0</v>
      </c>
      <c r="J30" s="175"/>
      <c r="K30" s="176">
        <f>ROUND(E30*J30,2)</f>
        <v>0</v>
      </c>
      <c r="L30" s="176">
        <v>21</v>
      </c>
      <c r="M30" s="176">
        <f>G30*(1+L30/100)</f>
        <v>0</v>
      </c>
      <c r="N30" s="176">
        <v>0.0003</v>
      </c>
      <c r="O30" s="176">
        <f>ROUND(E30*N30,2)</f>
        <v>0</v>
      </c>
      <c r="P30" s="176">
        <v>0</v>
      </c>
      <c r="Q30" s="176">
        <f>ROUND(E30*P30,2)</f>
        <v>0</v>
      </c>
      <c r="R30" s="176"/>
      <c r="S30" s="176" t="s">
        <v>213</v>
      </c>
      <c r="T30" s="177" t="s">
        <v>213</v>
      </c>
      <c r="U30" s="168">
        <v>0.133</v>
      </c>
      <c r="V30" s="168">
        <f>ROUND(E30*U30,2)</f>
        <v>0.53</v>
      </c>
      <c r="W30" s="168"/>
      <c r="X30" s="169"/>
      <c r="Y30" s="169"/>
      <c r="Z30" s="169"/>
      <c r="AA30" s="169"/>
      <c r="AB30" s="169"/>
      <c r="AC30" s="169"/>
      <c r="AD30" s="169"/>
      <c r="AE30" s="169"/>
      <c r="AF30" s="169"/>
      <c r="AG30" s="169" t="s">
        <v>230</v>
      </c>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row>
    <row r="31" spans="1:60" ht="12.75" outlineLevel="1">
      <c r="A31" s="186"/>
      <c r="B31" s="187"/>
      <c r="C31" s="188" t="s">
        <v>625</v>
      </c>
      <c r="D31" s="189"/>
      <c r="E31" s="190">
        <v>4</v>
      </c>
      <c r="F31" s="168"/>
      <c r="G31" s="168"/>
      <c r="H31" s="168"/>
      <c r="I31" s="168"/>
      <c r="J31" s="168"/>
      <c r="K31" s="168"/>
      <c r="L31" s="168"/>
      <c r="M31" s="168"/>
      <c r="N31" s="168"/>
      <c r="O31" s="168"/>
      <c r="P31" s="168"/>
      <c r="Q31" s="168"/>
      <c r="R31" s="168"/>
      <c r="S31" s="168"/>
      <c r="T31" s="168"/>
      <c r="U31" s="168"/>
      <c r="V31" s="168"/>
      <c r="W31" s="168"/>
      <c r="X31" s="169"/>
      <c r="Y31" s="169"/>
      <c r="Z31" s="169"/>
      <c r="AA31" s="169"/>
      <c r="AB31" s="169"/>
      <c r="AC31" s="169"/>
      <c r="AD31" s="169"/>
      <c r="AE31" s="169"/>
      <c r="AF31" s="169"/>
      <c r="AG31" s="169" t="s">
        <v>232</v>
      </c>
      <c r="AH31" s="169">
        <v>0</v>
      </c>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row>
    <row r="32" spans="1:33" ht="12.75">
      <c r="A32" s="152" t="s">
        <v>208</v>
      </c>
      <c r="B32" s="153" t="s">
        <v>138</v>
      </c>
      <c r="C32" s="154" t="s">
        <v>139</v>
      </c>
      <c r="D32" s="155"/>
      <c r="E32" s="156"/>
      <c r="F32" s="157"/>
      <c r="G32" s="157">
        <f>SUMIF(AG33:AG39,"&lt;&gt;NOR",G33:G39)</f>
        <v>0</v>
      </c>
      <c r="H32" s="157"/>
      <c r="I32" s="157">
        <f>SUM(I33:I39)</f>
        <v>0</v>
      </c>
      <c r="J32" s="157"/>
      <c r="K32" s="157">
        <f>SUM(K33:K39)</f>
        <v>0</v>
      </c>
      <c r="L32" s="157"/>
      <c r="M32" s="157">
        <f>SUM(M33:M39)</f>
        <v>0</v>
      </c>
      <c r="N32" s="157"/>
      <c r="O32" s="157">
        <f>SUM(O33:O39)</f>
        <v>0.060000000000000005</v>
      </c>
      <c r="P32" s="157"/>
      <c r="Q32" s="157">
        <f>SUM(Q33:Q39)</f>
        <v>0</v>
      </c>
      <c r="R32" s="157"/>
      <c r="S32" s="157"/>
      <c r="T32" s="158"/>
      <c r="U32" s="159"/>
      <c r="V32" s="159">
        <f>SUM(V33:V39)</f>
        <v>0</v>
      </c>
      <c r="W32" s="159"/>
      <c r="AG32" s="1" t="s">
        <v>209</v>
      </c>
    </row>
    <row r="33" spans="1:60" ht="22.5" outlineLevel="1">
      <c r="A33" s="160">
        <v>16</v>
      </c>
      <c r="B33" s="161" t="s">
        <v>626</v>
      </c>
      <c r="C33" s="162" t="s">
        <v>627</v>
      </c>
      <c r="D33" s="163" t="s">
        <v>382</v>
      </c>
      <c r="E33" s="164">
        <v>1</v>
      </c>
      <c r="F33" s="165"/>
      <c r="G33" s="166">
        <f aca="true" t="shared" si="7" ref="G33:G39">ROUND(E33*F33,2)</f>
        <v>0</v>
      </c>
      <c r="H33" s="165"/>
      <c r="I33" s="166">
        <f aca="true" t="shared" si="8" ref="I33:I39">ROUND(E33*H33,2)</f>
        <v>0</v>
      </c>
      <c r="J33" s="165"/>
      <c r="K33" s="166">
        <f aca="true" t="shared" si="9" ref="K33:K39">ROUND(E33*J33,2)</f>
        <v>0</v>
      </c>
      <c r="L33" s="166">
        <v>21</v>
      </c>
      <c r="M33" s="166">
        <f aca="true" t="shared" si="10" ref="M33:M39">G33*(1+L33/100)</f>
        <v>0</v>
      </c>
      <c r="N33" s="166">
        <v>0.00988</v>
      </c>
      <c r="O33" s="166">
        <f aca="true" t="shared" si="11" ref="O33:O39">ROUND(E33*N33,2)</f>
        <v>0.01</v>
      </c>
      <c r="P33" s="166">
        <v>0</v>
      </c>
      <c r="Q33" s="166">
        <f aca="true" t="shared" si="12" ref="Q33:Q39">ROUND(E33*P33,2)</f>
        <v>0</v>
      </c>
      <c r="R33" s="166"/>
      <c r="S33" s="166" t="s">
        <v>303</v>
      </c>
      <c r="T33" s="167" t="s">
        <v>214</v>
      </c>
      <c r="U33" s="168">
        <v>0</v>
      </c>
      <c r="V33" s="168">
        <f aca="true" t="shared" si="13" ref="V33:V39">ROUND(E33*U33,2)</f>
        <v>0</v>
      </c>
      <c r="W33" s="168"/>
      <c r="X33" s="169"/>
      <c r="Y33" s="169"/>
      <c r="Z33" s="169"/>
      <c r="AA33" s="169"/>
      <c r="AB33" s="169"/>
      <c r="AC33" s="169"/>
      <c r="AD33" s="169"/>
      <c r="AE33" s="169"/>
      <c r="AF33" s="169"/>
      <c r="AG33" s="169" t="s">
        <v>581</v>
      </c>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row>
    <row r="34" spans="1:60" ht="12.75" outlineLevel="1">
      <c r="A34" s="160">
        <v>17</v>
      </c>
      <c r="B34" s="161" t="s">
        <v>628</v>
      </c>
      <c r="C34" s="162" t="s">
        <v>629</v>
      </c>
      <c r="D34" s="163" t="s">
        <v>382</v>
      </c>
      <c r="E34" s="164">
        <v>1</v>
      </c>
      <c r="F34" s="165"/>
      <c r="G34" s="166">
        <f t="shared" si="7"/>
        <v>0</v>
      </c>
      <c r="H34" s="165"/>
      <c r="I34" s="166">
        <f t="shared" si="8"/>
        <v>0</v>
      </c>
      <c r="J34" s="165"/>
      <c r="K34" s="166">
        <f t="shared" si="9"/>
        <v>0</v>
      </c>
      <c r="L34" s="166">
        <v>21</v>
      </c>
      <c r="M34" s="166">
        <f t="shared" si="10"/>
        <v>0</v>
      </c>
      <c r="N34" s="166">
        <v>0.00059</v>
      </c>
      <c r="O34" s="166">
        <f t="shared" si="11"/>
        <v>0</v>
      </c>
      <c r="P34" s="166">
        <v>0</v>
      </c>
      <c r="Q34" s="166">
        <f t="shared" si="12"/>
        <v>0</v>
      </c>
      <c r="R34" s="166"/>
      <c r="S34" s="166" t="s">
        <v>303</v>
      </c>
      <c r="T34" s="167" t="s">
        <v>214</v>
      </c>
      <c r="U34" s="168">
        <v>0</v>
      </c>
      <c r="V34" s="168">
        <f t="shared" si="13"/>
        <v>0</v>
      </c>
      <c r="W34" s="168"/>
      <c r="X34" s="169"/>
      <c r="Y34" s="169"/>
      <c r="Z34" s="169"/>
      <c r="AA34" s="169"/>
      <c r="AB34" s="169"/>
      <c r="AC34" s="169"/>
      <c r="AD34" s="169"/>
      <c r="AE34" s="169"/>
      <c r="AF34" s="169"/>
      <c r="AG34" s="169" t="s">
        <v>581</v>
      </c>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22.5" outlineLevel="1">
      <c r="A35" s="160">
        <v>18</v>
      </c>
      <c r="B35" s="161" t="s">
        <v>630</v>
      </c>
      <c r="C35" s="162" t="s">
        <v>631</v>
      </c>
      <c r="D35" s="163" t="s">
        <v>382</v>
      </c>
      <c r="E35" s="164">
        <v>2</v>
      </c>
      <c r="F35" s="165"/>
      <c r="G35" s="166">
        <f t="shared" si="7"/>
        <v>0</v>
      </c>
      <c r="H35" s="165"/>
      <c r="I35" s="166">
        <f t="shared" si="8"/>
        <v>0</v>
      </c>
      <c r="J35" s="165"/>
      <c r="K35" s="166">
        <f t="shared" si="9"/>
        <v>0</v>
      </c>
      <c r="L35" s="166">
        <v>21</v>
      </c>
      <c r="M35" s="166">
        <f t="shared" si="10"/>
        <v>0</v>
      </c>
      <c r="N35" s="166">
        <v>0.0078</v>
      </c>
      <c r="O35" s="166">
        <f t="shared" si="11"/>
        <v>0.02</v>
      </c>
      <c r="P35" s="166">
        <v>0</v>
      </c>
      <c r="Q35" s="166">
        <f t="shared" si="12"/>
        <v>0</v>
      </c>
      <c r="R35" s="166"/>
      <c r="S35" s="166" t="s">
        <v>303</v>
      </c>
      <c r="T35" s="167" t="s">
        <v>214</v>
      </c>
      <c r="U35" s="168">
        <v>0</v>
      </c>
      <c r="V35" s="168">
        <f t="shared" si="13"/>
        <v>0</v>
      </c>
      <c r="W35" s="168"/>
      <c r="X35" s="169"/>
      <c r="Y35" s="169"/>
      <c r="Z35" s="169"/>
      <c r="AA35" s="169"/>
      <c r="AB35" s="169"/>
      <c r="AC35" s="169"/>
      <c r="AD35" s="169"/>
      <c r="AE35" s="169"/>
      <c r="AF35" s="169"/>
      <c r="AG35" s="169" t="s">
        <v>581</v>
      </c>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22.5" outlineLevel="1">
      <c r="A36" s="160">
        <v>19</v>
      </c>
      <c r="B36" s="161" t="s">
        <v>632</v>
      </c>
      <c r="C36" s="162" t="s">
        <v>633</v>
      </c>
      <c r="D36" s="163" t="s">
        <v>382</v>
      </c>
      <c r="E36" s="164">
        <v>2</v>
      </c>
      <c r="F36" s="165"/>
      <c r="G36" s="166">
        <f t="shared" si="7"/>
        <v>0</v>
      </c>
      <c r="H36" s="165"/>
      <c r="I36" s="166">
        <f t="shared" si="8"/>
        <v>0</v>
      </c>
      <c r="J36" s="165"/>
      <c r="K36" s="166">
        <f t="shared" si="9"/>
        <v>0</v>
      </c>
      <c r="L36" s="166">
        <v>21</v>
      </c>
      <c r="M36" s="166">
        <f t="shared" si="10"/>
        <v>0</v>
      </c>
      <c r="N36" s="166">
        <v>0.0078</v>
      </c>
      <c r="O36" s="166">
        <f t="shared" si="11"/>
        <v>0.02</v>
      </c>
      <c r="P36" s="166">
        <v>0</v>
      </c>
      <c r="Q36" s="166">
        <f t="shared" si="12"/>
        <v>0</v>
      </c>
      <c r="R36" s="166"/>
      <c r="S36" s="166" t="s">
        <v>303</v>
      </c>
      <c r="T36" s="167" t="s">
        <v>214</v>
      </c>
      <c r="U36" s="168">
        <v>0</v>
      </c>
      <c r="V36" s="168">
        <f t="shared" si="13"/>
        <v>0</v>
      </c>
      <c r="W36" s="168"/>
      <c r="X36" s="169"/>
      <c r="Y36" s="169"/>
      <c r="Z36" s="169"/>
      <c r="AA36" s="169"/>
      <c r="AB36" s="169"/>
      <c r="AC36" s="169"/>
      <c r="AD36" s="169"/>
      <c r="AE36" s="169"/>
      <c r="AF36" s="169"/>
      <c r="AG36" s="169" t="s">
        <v>581</v>
      </c>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60" ht="12.75" outlineLevel="1">
      <c r="A37" s="160">
        <v>20</v>
      </c>
      <c r="B37" s="161" t="s">
        <v>634</v>
      </c>
      <c r="C37" s="162" t="s">
        <v>635</v>
      </c>
      <c r="D37" s="163" t="s">
        <v>382</v>
      </c>
      <c r="E37" s="164">
        <v>1</v>
      </c>
      <c r="F37" s="165"/>
      <c r="G37" s="166">
        <f t="shared" si="7"/>
        <v>0</v>
      </c>
      <c r="H37" s="165"/>
      <c r="I37" s="166">
        <f t="shared" si="8"/>
        <v>0</v>
      </c>
      <c r="J37" s="165"/>
      <c r="K37" s="166">
        <f t="shared" si="9"/>
        <v>0</v>
      </c>
      <c r="L37" s="166">
        <v>21</v>
      </c>
      <c r="M37" s="166">
        <f t="shared" si="10"/>
        <v>0</v>
      </c>
      <c r="N37" s="166">
        <v>0.0126</v>
      </c>
      <c r="O37" s="166">
        <f t="shared" si="11"/>
        <v>0.01</v>
      </c>
      <c r="P37" s="166">
        <v>0</v>
      </c>
      <c r="Q37" s="166">
        <f t="shared" si="12"/>
        <v>0</v>
      </c>
      <c r="R37" s="166"/>
      <c r="S37" s="166" t="s">
        <v>303</v>
      </c>
      <c r="T37" s="167" t="s">
        <v>214</v>
      </c>
      <c r="U37" s="168">
        <v>0</v>
      </c>
      <c r="V37" s="168">
        <f t="shared" si="13"/>
        <v>0</v>
      </c>
      <c r="W37" s="168"/>
      <c r="X37" s="169"/>
      <c r="Y37" s="169"/>
      <c r="Z37" s="169"/>
      <c r="AA37" s="169"/>
      <c r="AB37" s="169"/>
      <c r="AC37" s="169"/>
      <c r="AD37" s="169"/>
      <c r="AE37" s="169"/>
      <c r="AF37" s="169"/>
      <c r="AG37" s="169" t="s">
        <v>581</v>
      </c>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row>
    <row r="38" spans="1:60" ht="22.5" outlineLevel="1">
      <c r="A38" s="160">
        <v>21</v>
      </c>
      <c r="B38" s="161" t="s">
        <v>636</v>
      </c>
      <c r="C38" s="162" t="s">
        <v>637</v>
      </c>
      <c r="D38" s="163" t="s">
        <v>243</v>
      </c>
      <c r="E38" s="164">
        <v>1</v>
      </c>
      <c r="F38" s="165"/>
      <c r="G38" s="166">
        <f t="shared" si="7"/>
        <v>0</v>
      </c>
      <c r="H38" s="165"/>
      <c r="I38" s="166">
        <f t="shared" si="8"/>
        <v>0</v>
      </c>
      <c r="J38" s="165"/>
      <c r="K38" s="166">
        <f t="shared" si="9"/>
        <v>0</v>
      </c>
      <c r="L38" s="166">
        <v>21</v>
      </c>
      <c r="M38" s="166">
        <f t="shared" si="10"/>
        <v>0</v>
      </c>
      <c r="N38" s="166">
        <v>0.00112</v>
      </c>
      <c r="O38" s="166">
        <f t="shared" si="11"/>
        <v>0</v>
      </c>
      <c r="P38" s="166">
        <v>0</v>
      </c>
      <c r="Q38" s="166">
        <f t="shared" si="12"/>
        <v>0</v>
      </c>
      <c r="R38" s="166"/>
      <c r="S38" s="166" t="s">
        <v>303</v>
      </c>
      <c r="T38" s="167" t="s">
        <v>214</v>
      </c>
      <c r="U38" s="168">
        <v>0</v>
      </c>
      <c r="V38" s="168">
        <f t="shared" si="13"/>
        <v>0</v>
      </c>
      <c r="W38" s="168"/>
      <c r="X38" s="169"/>
      <c r="Y38" s="169"/>
      <c r="Z38" s="169"/>
      <c r="AA38" s="169"/>
      <c r="AB38" s="169"/>
      <c r="AC38" s="169"/>
      <c r="AD38" s="169"/>
      <c r="AE38" s="169"/>
      <c r="AF38" s="169"/>
      <c r="AG38" s="169" t="s">
        <v>581</v>
      </c>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row>
    <row r="39" spans="1:60" ht="12.75" outlineLevel="1">
      <c r="A39" s="170">
        <v>22</v>
      </c>
      <c r="B39" s="171" t="s">
        <v>638</v>
      </c>
      <c r="C39" s="172" t="s">
        <v>639</v>
      </c>
      <c r="D39" s="173" t="s">
        <v>243</v>
      </c>
      <c r="E39" s="174">
        <v>2</v>
      </c>
      <c r="F39" s="175"/>
      <c r="G39" s="176">
        <f t="shared" si="7"/>
        <v>0</v>
      </c>
      <c r="H39" s="175"/>
      <c r="I39" s="176">
        <f t="shared" si="8"/>
        <v>0</v>
      </c>
      <c r="J39" s="175"/>
      <c r="K39" s="176">
        <f t="shared" si="9"/>
        <v>0</v>
      </c>
      <c r="L39" s="176">
        <v>21</v>
      </c>
      <c r="M39" s="176">
        <f t="shared" si="10"/>
        <v>0</v>
      </c>
      <c r="N39" s="176">
        <v>0.00056</v>
      </c>
      <c r="O39" s="176">
        <f t="shared" si="11"/>
        <v>0</v>
      </c>
      <c r="P39" s="176">
        <v>0</v>
      </c>
      <c r="Q39" s="176">
        <f t="shared" si="12"/>
        <v>0</v>
      </c>
      <c r="R39" s="176"/>
      <c r="S39" s="176" t="s">
        <v>303</v>
      </c>
      <c r="T39" s="177" t="s">
        <v>214</v>
      </c>
      <c r="U39" s="168">
        <v>0</v>
      </c>
      <c r="V39" s="168">
        <f t="shared" si="13"/>
        <v>0</v>
      </c>
      <c r="W39" s="168"/>
      <c r="X39" s="169"/>
      <c r="Y39" s="169"/>
      <c r="Z39" s="169"/>
      <c r="AA39" s="169"/>
      <c r="AB39" s="169"/>
      <c r="AC39" s="169"/>
      <c r="AD39" s="169"/>
      <c r="AE39" s="169"/>
      <c r="AF39" s="169"/>
      <c r="AG39" s="169" t="s">
        <v>581</v>
      </c>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row>
    <row r="40" spans="1:32" ht="12.75">
      <c r="A40" s="134"/>
      <c r="B40" s="138"/>
      <c r="C40" s="178"/>
      <c r="D40" s="140"/>
      <c r="E40" s="134"/>
      <c r="F40" s="134"/>
      <c r="G40" s="134"/>
      <c r="H40" s="134"/>
      <c r="I40" s="134"/>
      <c r="J40" s="134"/>
      <c r="K40" s="134"/>
      <c r="L40" s="134"/>
      <c r="M40" s="134"/>
      <c r="N40" s="134"/>
      <c r="O40" s="134"/>
      <c r="P40" s="134"/>
      <c r="Q40" s="134"/>
      <c r="R40" s="134"/>
      <c r="S40" s="134"/>
      <c r="T40" s="134"/>
      <c r="U40" s="134"/>
      <c r="V40" s="134"/>
      <c r="W40" s="134"/>
      <c r="AE40" s="1">
        <v>15</v>
      </c>
      <c r="AF40" s="1">
        <v>21</v>
      </c>
    </row>
    <row r="41" spans="1:33" ht="12.75">
      <c r="A41" s="179"/>
      <c r="B41" s="180" t="s">
        <v>25</v>
      </c>
      <c r="C41" s="181"/>
      <c r="D41" s="182"/>
      <c r="E41" s="183"/>
      <c r="F41" s="183"/>
      <c r="G41" s="184">
        <f>G8+G19+G21+G32</f>
        <v>0</v>
      </c>
      <c r="H41" s="134"/>
      <c r="I41" s="134"/>
      <c r="J41" s="134"/>
      <c r="K41" s="134"/>
      <c r="L41" s="134"/>
      <c r="M41" s="134"/>
      <c r="N41" s="134"/>
      <c r="O41" s="134"/>
      <c r="P41" s="134"/>
      <c r="Q41" s="134"/>
      <c r="R41" s="134"/>
      <c r="S41" s="134"/>
      <c r="T41" s="134"/>
      <c r="U41" s="134"/>
      <c r="V41" s="134"/>
      <c r="W41" s="134"/>
      <c r="AE41" s="1">
        <f>SUMIF(L7:L39,AE40,G7:G39)</f>
        <v>0</v>
      </c>
      <c r="AF41" s="1">
        <f>SUMIF(L7:L39,AF40,G7:G39)</f>
        <v>0</v>
      </c>
      <c r="AG41" s="1" t="s">
        <v>223</v>
      </c>
    </row>
    <row r="42" spans="1:23" ht="12.75">
      <c r="A42" s="134"/>
      <c r="B42" s="138"/>
      <c r="C42" s="178"/>
      <c r="D42" s="140"/>
      <c r="E42" s="134"/>
      <c r="F42" s="134"/>
      <c r="G42" s="134"/>
      <c r="H42" s="134"/>
      <c r="I42" s="134"/>
      <c r="J42" s="134"/>
      <c r="K42" s="134"/>
      <c r="L42" s="134"/>
      <c r="M42" s="134"/>
      <c r="N42" s="134"/>
      <c r="O42" s="134"/>
      <c r="P42" s="134"/>
      <c r="Q42" s="134"/>
      <c r="R42" s="134"/>
      <c r="S42" s="134"/>
      <c r="T42" s="134"/>
      <c r="U42" s="134"/>
      <c r="V42" s="134"/>
      <c r="W42" s="134"/>
    </row>
    <row r="43" spans="1:23" ht="12.75">
      <c r="A43" s="134"/>
      <c r="B43" s="138"/>
      <c r="C43" s="178"/>
      <c r="D43" s="140"/>
      <c r="E43" s="134"/>
      <c r="F43" s="134"/>
      <c r="G43" s="134"/>
      <c r="H43" s="134"/>
      <c r="I43" s="134"/>
      <c r="J43" s="134"/>
      <c r="K43" s="134"/>
      <c r="L43" s="134"/>
      <c r="M43" s="134"/>
      <c r="N43" s="134"/>
      <c r="O43" s="134"/>
      <c r="P43" s="134"/>
      <c r="Q43" s="134"/>
      <c r="R43" s="134"/>
      <c r="S43" s="134"/>
      <c r="T43" s="134"/>
      <c r="U43" s="134"/>
      <c r="V43" s="134"/>
      <c r="W43" s="134"/>
    </row>
    <row r="44" spans="1:23" ht="12.75">
      <c r="A44" s="223" t="s">
        <v>224</v>
      </c>
      <c r="B44" s="223"/>
      <c r="C44" s="223"/>
      <c r="D44" s="140"/>
      <c r="E44" s="134"/>
      <c r="F44" s="134"/>
      <c r="G44" s="134"/>
      <c r="H44" s="134"/>
      <c r="I44" s="134"/>
      <c r="J44" s="134"/>
      <c r="K44" s="134"/>
      <c r="L44" s="134"/>
      <c r="M44" s="134"/>
      <c r="N44" s="134"/>
      <c r="O44" s="134"/>
      <c r="P44" s="134"/>
      <c r="Q44" s="134"/>
      <c r="R44" s="134"/>
      <c r="S44" s="134"/>
      <c r="T44" s="134"/>
      <c r="U44" s="134"/>
      <c r="V44" s="134"/>
      <c r="W44" s="134"/>
    </row>
    <row r="45" spans="1:33" ht="12.75">
      <c r="A45" s="224"/>
      <c r="B45" s="224"/>
      <c r="C45" s="224"/>
      <c r="D45" s="224"/>
      <c r="E45" s="224"/>
      <c r="F45" s="224"/>
      <c r="G45" s="224"/>
      <c r="H45" s="134"/>
      <c r="I45" s="134"/>
      <c r="J45" s="134"/>
      <c r="K45" s="134"/>
      <c r="L45" s="134"/>
      <c r="M45" s="134"/>
      <c r="N45" s="134"/>
      <c r="O45" s="134"/>
      <c r="P45" s="134"/>
      <c r="Q45" s="134"/>
      <c r="R45" s="134"/>
      <c r="S45" s="134"/>
      <c r="T45" s="134"/>
      <c r="U45" s="134"/>
      <c r="V45" s="134"/>
      <c r="W45" s="134"/>
      <c r="AG45" s="1" t="s">
        <v>225</v>
      </c>
    </row>
    <row r="46" spans="1:23" ht="12.75">
      <c r="A46" s="224"/>
      <c r="B46" s="224"/>
      <c r="C46" s="224"/>
      <c r="D46" s="224"/>
      <c r="E46" s="224"/>
      <c r="F46" s="224"/>
      <c r="G46" s="224"/>
      <c r="H46" s="134"/>
      <c r="I46" s="134"/>
      <c r="J46" s="134"/>
      <c r="K46" s="134"/>
      <c r="L46" s="134"/>
      <c r="M46" s="134"/>
      <c r="N46" s="134"/>
      <c r="O46" s="134"/>
      <c r="P46" s="134"/>
      <c r="Q46" s="134"/>
      <c r="R46" s="134"/>
      <c r="S46" s="134"/>
      <c r="T46" s="134"/>
      <c r="U46" s="134"/>
      <c r="V46" s="134"/>
      <c r="W46" s="134"/>
    </row>
    <row r="47" spans="1:23" ht="12.75">
      <c r="A47" s="224"/>
      <c r="B47" s="224"/>
      <c r="C47" s="224"/>
      <c r="D47" s="224"/>
      <c r="E47" s="224"/>
      <c r="F47" s="224"/>
      <c r="G47" s="224"/>
      <c r="H47" s="134"/>
      <c r="I47" s="134"/>
      <c r="J47" s="134"/>
      <c r="K47" s="134"/>
      <c r="L47" s="134"/>
      <c r="M47" s="134"/>
      <c r="N47" s="134"/>
      <c r="O47" s="134"/>
      <c r="P47" s="134"/>
      <c r="Q47" s="134"/>
      <c r="R47" s="134"/>
      <c r="S47" s="134"/>
      <c r="T47" s="134"/>
      <c r="U47" s="134"/>
      <c r="V47" s="134"/>
      <c r="W47" s="134"/>
    </row>
    <row r="48" spans="1:23" ht="12.75">
      <c r="A48" s="224"/>
      <c r="B48" s="224"/>
      <c r="C48" s="224"/>
      <c r="D48" s="224"/>
      <c r="E48" s="224"/>
      <c r="F48" s="224"/>
      <c r="G48" s="224"/>
      <c r="H48" s="134"/>
      <c r="I48" s="134"/>
      <c r="J48" s="134"/>
      <c r="K48" s="134"/>
      <c r="L48" s="134"/>
      <c r="M48" s="134"/>
      <c r="N48" s="134"/>
      <c r="O48" s="134"/>
      <c r="P48" s="134"/>
      <c r="Q48" s="134"/>
      <c r="R48" s="134"/>
      <c r="S48" s="134"/>
      <c r="T48" s="134"/>
      <c r="U48" s="134"/>
      <c r="V48" s="134"/>
      <c r="W48" s="134"/>
    </row>
    <row r="49" spans="1:23" ht="12.75">
      <c r="A49" s="224"/>
      <c r="B49" s="224"/>
      <c r="C49" s="224"/>
      <c r="D49" s="224"/>
      <c r="E49" s="224"/>
      <c r="F49" s="224"/>
      <c r="G49" s="224"/>
      <c r="H49" s="134"/>
      <c r="I49" s="134"/>
      <c r="J49" s="134"/>
      <c r="K49" s="134"/>
      <c r="L49" s="134"/>
      <c r="M49" s="134"/>
      <c r="N49" s="134"/>
      <c r="O49" s="134"/>
      <c r="P49" s="134"/>
      <c r="Q49" s="134"/>
      <c r="R49" s="134"/>
      <c r="S49" s="134"/>
      <c r="T49" s="134"/>
      <c r="U49" s="134"/>
      <c r="V49" s="134"/>
      <c r="W49" s="134"/>
    </row>
    <row r="50" spans="1:23" ht="12.75">
      <c r="A50" s="134"/>
      <c r="B50" s="138"/>
      <c r="C50" s="178"/>
      <c r="D50" s="140"/>
      <c r="E50" s="134"/>
      <c r="F50" s="134"/>
      <c r="G50" s="134"/>
      <c r="H50" s="134"/>
      <c r="I50" s="134"/>
      <c r="J50" s="134"/>
      <c r="K50" s="134"/>
      <c r="L50" s="134"/>
      <c r="M50" s="134"/>
      <c r="N50" s="134"/>
      <c r="O50" s="134"/>
      <c r="P50" s="134"/>
      <c r="Q50" s="134"/>
      <c r="R50" s="134"/>
      <c r="S50" s="134"/>
      <c r="T50" s="134"/>
      <c r="U50" s="134"/>
      <c r="V50" s="134"/>
      <c r="W50" s="134"/>
    </row>
    <row r="51" spans="3:33" ht="12.75">
      <c r="C51" s="185"/>
      <c r="D51" s="144"/>
      <c r="AG51" s="1" t="s">
        <v>226</v>
      </c>
    </row>
    <row r="52" ht="12.75">
      <c r="D52" s="144"/>
    </row>
    <row r="53" ht="12.75">
      <c r="D53" s="144"/>
    </row>
    <row r="54" ht="12.75">
      <c r="D54" s="144"/>
    </row>
    <row r="55" ht="12.75">
      <c r="D55" s="144"/>
    </row>
    <row r="56" ht="12.75">
      <c r="D56" s="144"/>
    </row>
    <row r="57" ht="12.75">
      <c r="D57" s="144"/>
    </row>
    <row r="58" ht="12.75">
      <c r="D58" s="144"/>
    </row>
    <row r="59" ht="12.75">
      <c r="D59" s="144"/>
    </row>
    <row r="60" ht="12.75">
      <c r="D60" s="144"/>
    </row>
    <row r="61" ht="12.75">
      <c r="D61" s="144"/>
    </row>
    <row r="62" ht="12.75">
      <c r="D62" s="144"/>
    </row>
    <row r="63" ht="12.75">
      <c r="D63" s="144"/>
    </row>
    <row r="64" ht="12.75">
      <c r="D64" s="144"/>
    </row>
    <row r="65" ht="12.75">
      <c r="D65" s="144"/>
    </row>
    <row r="66" ht="12.75">
      <c r="D66" s="144"/>
    </row>
    <row r="67" ht="12.75">
      <c r="D67" s="144"/>
    </row>
    <row r="68" ht="12.75">
      <c r="D68" s="144"/>
    </row>
    <row r="69" ht="12.75">
      <c r="D69" s="144"/>
    </row>
    <row r="70" ht="12.75">
      <c r="D70" s="144"/>
    </row>
    <row r="71" ht="12.75">
      <c r="D71" s="144"/>
    </row>
    <row r="72" ht="12.75">
      <c r="D72" s="144"/>
    </row>
    <row r="73" ht="12.75">
      <c r="D73" s="144"/>
    </row>
    <row r="74" ht="12.75">
      <c r="D74" s="144"/>
    </row>
    <row r="75" ht="12.75">
      <c r="D75" s="144"/>
    </row>
    <row r="76" ht="12.75">
      <c r="D76" s="144"/>
    </row>
    <row r="77" ht="12.75">
      <c r="D77" s="144"/>
    </row>
    <row r="78" ht="12.75">
      <c r="D78" s="144"/>
    </row>
    <row r="79" ht="12.75">
      <c r="D79" s="144"/>
    </row>
    <row r="80" ht="12.75">
      <c r="D80" s="144"/>
    </row>
    <row r="81" ht="12.75">
      <c r="D81" s="144"/>
    </row>
    <row r="82" ht="12.75">
      <c r="D82" s="144"/>
    </row>
    <row r="83" ht="12.75">
      <c r="D83" s="144"/>
    </row>
    <row r="84" ht="12.75">
      <c r="D84" s="144"/>
    </row>
    <row r="85" ht="12.75">
      <c r="D85" s="144"/>
    </row>
    <row r="86" ht="12.75">
      <c r="D86" s="144"/>
    </row>
    <row r="87" ht="12.75">
      <c r="D87" s="144"/>
    </row>
    <row r="88" ht="12.75">
      <c r="D88" s="144"/>
    </row>
    <row r="89" ht="12.75">
      <c r="D89" s="144"/>
    </row>
    <row r="90" ht="12.75">
      <c r="D90" s="144"/>
    </row>
    <row r="91" ht="12.75">
      <c r="D91" s="144"/>
    </row>
    <row r="92" ht="12.75">
      <c r="D92" s="144"/>
    </row>
    <row r="93" ht="12.75">
      <c r="D93" s="144"/>
    </row>
    <row r="94" ht="12.75">
      <c r="D94" s="144"/>
    </row>
    <row r="95" ht="12.75">
      <c r="D95" s="144"/>
    </row>
    <row r="96" ht="12.75">
      <c r="D96" s="144"/>
    </row>
    <row r="97" ht="12.75">
      <c r="D97" s="144"/>
    </row>
    <row r="98" ht="12.75">
      <c r="D98" s="144"/>
    </row>
    <row r="99" ht="12.75">
      <c r="D99" s="144"/>
    </row>
    <row r="100" ht="12.75">
      <c r="D100" s="144"/>
    </row>
    <row r="101" ht="12.75">
      <c r="D101" s="144"/>
    </row>
    <row r="102" ht="12.75">
      <c r="D102" s="144"/>
    </row>
    <row r="103" ht="12.75">
      <c r="D103" s="144"/>
    </row>
    <row r="104" ht="12.75">
      <c r="D104" s="144"/>
    </row>
    <row r="105" ht="12.75">
      <c r="D105" s="144"/>
    </row>
    <row r="106" ht="12.75">
      <c r="D106" s="144"/>
    </row>
    <row r="107" ht="12.75">
      <c r="D107" s="144"/>
    </row>
    <row r="108" ht="12.75">
      <c r="D108" s="144"/>
    </row>
    <row r="109" ht="12.75">
      <c r="D109" s="144"/>
    </row>
    <row r="110" ht="12.75">
      <c r="D110" s="144"/>
    </row>
    <row r="111" ht="12.75">
      <c r="D111" s="144"/>
    </row>
    <row r="112" ht="12.75">
      <c r="D112" s="144"/>
    </row>
    <row r="113" ht="12.75">
      <c r="D113" s="144"/>
    </row>
    <row r="114" ht="12.75">
      <c r="D114" s="144"/>
    </row>
    <row r="115" ht="12.75">
      <c r="D115" s="144"/>
    </row>
    <row r="116" ht="12.75">
      <c r="D116" s="144"/>
    </row>
    <row r="117" ht="12.75">
      <c r="D117" s="144"/>
    </row>
    <row r="118" ht="12.75">
      <c r="D118" s="144"/>
    </row>
    <row r="119" ht="12.75">
      <c r="D119" s="144"/>
    </row>
    <row r="120" ht="12.75">
      <c r="D120" s="144"/>
    </row>
    <row r="121" ht="12.75">
      <c r="D121" s="144"/>
    </row>
    <row r="122" ht="12.75">
      <c r="D122" s="144"/>
    </row>
    <row r="123" ht="12.75">
      <c r="D123" s="144"/>
    </row>
    <row r="124" ht="12.75">
      <c r="D124" s="144"/>
    </row>
    <row r="125" ht="12.75">
      <c r="D125" s="144"/>
    </row>
    <row r="126" ht="12.75">
      <c r="D126" s="144"/>
    </row>
    <row r="127" ht="12.75">
      <c r="D127" s="144"/>
    </row>
    <row r="128" ht="12.75">
      <c r="D128" s="144"/>
    </row>
    <row r="129" ht="12.75">
      <c r="D129" s="144"/>
    </row>
    <row r="130" ht="12.75">
      <c r="D130" s="144"/>
    </row>
    <row r="131" ht="12.75">
      <c r="D131" s="144"/>
    </row>
    <row r="132" ht="12.75">
      <c r="D132" s="144"/>
    </row>
    <row r="133" ht="12.75">
      <c r="D133" s="144"/>
    </row>
    <row r="134" ht="12.75">
      <c r="D134" s="144"/>
    </row>
    <row r="135" ht="12.75">
      <c r="D135" s="144"/>
    </row>
    <row r="136" ht="12.75">
      <c r="D136" s="144"/>
    </row>
    <row r="137" ht="12.75">
      <c r="D137" s="144"/>
    </row>
    <row r="138" ht="12.75">
      <c r="D138" s="144"/>
    </row>
    <row r="139" ht="12.75">
      <c r="D139" s="144"/>
    </row>
    <row r="140" ht="12.75">
      <c r="D140" s="144"/>
    </row>
    <row r="141" ht="12.75">
      <c r="D141" s="144"/>
    </row>
    <row r="142" ht="12.75">
      <c r="D142" s="144"/>
    </row>
    <row r="143" ht="12.75">
      <c r="D143" s="144"/>
    </row>
    <row r="144" ht="12.75">
      <c r="D144" s="144"/>
    </row>
    <row r="145" ht="12.75">
      <c r="D145" s="144"/>
    </row>
    <row r="146" ht="12.75">
      <c r="D146" s="144"/>
    </row>
    <row r="147" ht="12.75">
      <c r="D147" s="144"/>
    </row>
    <row r="148" ht="12.75">
      <c r="D148" s="144"/>
    </row>
    <row r="149" ht="12.75">
      <c r="D149" s="144"/>
    </row>
    <row r="150" ht="12.75">
      <c r="D150" s="144"/>
    </row>
    <row r="151" ht="12.75">
      <c r="D151" s="144"/>
    </row>
    <row r="152" ht="12.75">
      <c r="D152" s="144"/>
    </row>
    <row r="153" ht="12.75">
      <c r="D153" s="144"/>
    </row>
    <row r="154" ht="12.75">
      <c r="D154" s="144"/>
    </row>
    <row r="155" ht="12.75">
      <c r="D155" s="144"/>
    </row>
    <row r="156" ht="12.75">
      <c r="D156" s="144"/>
    </row>
    <row r="157" ht="12.75">
      <c r="D157" s="144"/>
    </row>
    <row r="158" ht="12.75">
      <c r="D158" s="144"/>
    </row>
    <row r="159" ht="12.75">
      <c r="D159" s="144"/>
    </row>
    <row r="160" ht="12.75">
      <c r="D160" s="144"/>
    </row>
    <row r="161" ht="12.75">
      <c r="D161" s="144"/>
    </row>
    <row r="162" ht="12.75">
      <c r="D162" s="144"/>
    </row>
    <row r="163" ht="12.75">
      <c r="D163" s="144"/>
    </row>
    <row r="164" ht="12.75">
      <c r="D164" s="144"/>
    </row>
    <row r="165" ht="12.75">
      <c r="D165" s="144"/>
    </row>
    <row r="166" ht="12.75">
      <c r="D166" s="144"/>
    </row>
    <row r="167" ht="12.75">
      <c r="D167" s="144"/>
    </row>
    <row r="168" ht="12.75">
      <c r="D168" s="144"/>
    </row>
    <row r="169" ht="12.75">
      <c r="D169" s="144"/>
    </row>
    <row r="170" ht="12.75">
      <c r="D170" s="144"/>
    </row>
    <row r="171" ht="12.75">
      <c r="D171" s="144"/>
    </row>
    <row r="172" ht="12.75">
      <c r="D172" s="144"/>
    </row>
    <row r="173" ht="12.75">
      <c r="D173" s="144"/>
    </row>
    <row r="174" ht="12.75">
      <c r="D174" s="144"/>
    </row>
    <row r="175" ht="12.75">
      <c r="D175" s="144"/>
    </row>
    <row r="176" ht="12.75">
      <c r="D176" s="144"/>
    </row>
    <row r="177" ht="12.75">
      <c r="D177" s="144"/>
    </row>
    <row r="178" ht="12.75">
      <c r="D178" s="144"/>
    </row>
    <row r="179" ht="12.75">
      <c r="D179" s="144"/>
    </row>
  </sheetData>
  <sheetProtection password="9CDF" sheet="1" objects="1" scenarios="1" selectLockedCells="1"/>
  <mergeCells count="6">
    <mergeCell ref="A1:G1"/>
    <mergeCell ref="C2:G2"/>
    <mergeCell ref="C3:G3"/>
    <mergeCell ref="C4:G4"/>
    <mergeCell ref="A44:C44"/>
    <mergeCell ref="A45:G49"/>
  </mergeCells>
  <printOptions/>
  <pageMargins left="0.5902777777777778" right="0.19652777777777777" top="0.7875" bottom="0.7875" header="0.5118055555555555" footer="0.3"/>
  <pageSetup horizontalDpi="300" verticalDpi="300" orientation="landscape" paperSize="9"/>
  <headerFooter alignWithMargins="0">
    <oddFooter>&amp;L&amp;"Arial CE,Běžné"Zpracováno programem BUILDpower S,  © RTS, a.s.&amp;R&amp;"Arial CE,Běžné"Stránka &amp;P z &amp;N</oddFooter>
  </headerFooter>
</worksheet>
</file>

<file path=xl/worksheets/sheet8.xml><?xml version="1.0" encoding="utf-8"?>
<worksheet xmlns="http://schemas.openxmlformats.org/spreadsheetml/2006/main" xmlns:r="http://schemas.openxmlformats.org/officeDocument/2006/relationships">
  <dimension ref="A1:BH176"/>
  <sheetViews>
    <sheetView tabSelected="1" zoomScalePageLayoutView="0" workbookViewId="0" topLeftCell="A1">
      <pane ySplit="7" topLeftCell="A33" activePane="bottomLeft" state="frozen"/>
      <selection pane="topLeft" activeCell="A1" sqref="A1"/>
      <selection pane="bottomLeft" activeCell="F35" sqref="F35"/>
    </sheetView>
  </sheetViews>
  <sheetFormatPr defaultColWidth="8.7109375" defaultRowHeight="12.75" outlineLevelRow="1"/>
  <cols>
    <col min="1" max="1" width="3.421875" style="1" customWidth="1"/>
    <col min="2" max="2" width="12.57421875" style="141" customWidth="1"/>
    <col min="3" max="3" width="38.28125" style="141" customWidth="1"/>
    <col min="4" max="4" width="4.8515625" style="1" customWidth="1"/>
    <col min="5" max="5" width="10.57421875" style="1" customWidth="1"/>
    <col min="6" max="6" width="9.8515625" style="1" customWidth="1"/>
    <col min="7" max="7" width="12.7109375" style="1" customWidth="1"/>
    <col min="8" max="18" width="0" style="1" hidden="1" customWidth="1"/>
    <col min="19" max="20" width="8.7109375" style="1" customWidth="1"/>
    <col min="21" max="23" width="0" style="1" hidden="1" customWidth="1"/>
    <col min="24" max="28" width="8.7109375" style="1" customWidth="1"/>
    <col min="29" max="29" width="0" style="1" hidden="1" customWidth="1"/>
    <col min="30" max="30" width="8.7109375" style="1" customWidth="1"/>
    <col min="31" max="41" width="0" style="1" hidden="1" customWidth="1"/>
    <col min="42" max="16384" width="8.7109375" style="1" customWidth="1"/>
  </cols>
  <sheetData>
    <row r="1" spans="1:33" ht="15.75" customHeight="1">
      <c r="A1" s="220" t="s">
        <v>177</v>
      </c>
      <c r="B1" s="220"/>
      <c r="C1" s="220"/>
      <c r="D1" s="220"/>
      <c r="E1" s="220"/>
      <c r="F1" s="220"/>
      <c r="G1" s="220"/>
      <c r="AG1" s="1" t="s">
        <v>181</v>
      </c>
    </row>
    <row r="2" spans="1:33" ht="24.75" customHeight="1">
      <c r="A2" s="136" t="s">
        <v>178</v>
      </c>
      <c r="B2" s="137" t="s">
        <v>5</v>
      </c>
      <c r="C2" s="221" t="s">
        <v>6</v>
      </c>
      <c r="D2" s="221"/>
      <c r="E2" s="221"/>
      <c r="F2" s="221"/>
      <c r="G2" s="221"/>
      <c r="AG2" s="1" t="s">
        <v>182</v>
      </c>
    </row>
    <row r="3" spans="1:33" ht="24.75" customHeight="1">
      <c r="A3" s="136" t="s">
        <v>179</v>
      </c>
      <c r="B3" s="137" t="s">
        <v>58</v>
      </c>
      <c r="C3" s="221" t="s">
        <v>59</v>
      </c>
      <c r="D3" s="221"/>
      <c r="E3" s="221"/>
      <c r="F3" s="221"/>
      <c r="G3" s="221"/>
      <c r="AC3" s="141" t="s">
        <v>182</v>
      </c>
      <c r="AG3" s="1" t="s">
        <v>184</v>
      </c>
    </row>
    <row r="4" spans="1:33" ht="24.75" customHeight="1">
      <c r="A4" s="142" t="s">
        <v>180</v>
      </c>
      <c r="B4" s="143" t="s">
        <v>65</v>
      </c>
      <c r="C4" s="222" t="s">
        <v>66</v>
      </c>
      <c r="D4" s="222"/>
      <c r="E4" s="222"/>
      <c r="F4" s="222"/>
      <c r="G4" s="222"/>
      <c r="AG4" s="1" t="s">
        <v>185</v>
      </c>
    </row>
    <row r="5" ht="12.75">
      <c r="D5" s="144"/>
    </row>
    <row r="6" spans="1:23" ht="38.25">
      <c r="A6" s="145" t="s">
        <v>186</v>
      </c>
      <c r="B6" s="146" t="s">
        <v>187</v>
      </c>
      <c r="C6" s="146" t="s">
        <v>188</v>
      </c>
      <c r="D6" s="147" t="s">
        <v>189</v>
      </c>
      <c r="E6" s="145" t="s">
        <v>190</v>
      </c>
      <c r="F6" s="148" t="s">
        <v>191</v>
      </c>
      <c r="G6" s="145" t="s">
        <v>25</v>
      </c>
      <c r="H6" s="149" t="s">
        <v>192</v>
      </c>
      <c r="I6" s="149" t="s">
        <v>193</v>
      </c>
      <c r="J6" s="149" t="s">
        <v>194</v>
      </c>
      <c r="K6" s="149" t="s">
        <v>195</v>
      </c>
      <c r="L6" s="149" t="s">
        <v>196</v>
      </c>
      <c r="M6" s="149" t="s">
        <v>197</v>
      </c>
      <c r="N6" s="149" t="s">
        <v>198</v>
      </c>
      <c r="O6" s="149" t="s">
        <v>199</v>
      </c>
      <c r="P6" s="149" t="s">
        <v>200</v>
      </c>
      <c r="Q6" s="149" t="s">
        <v>201</v>
      </c>
      <c r="R6" s="149" t="s">
        <v>202</v>
      </c>
      <c r="S6" s="149" t="s">
        <v>203</v>
      </c>
      <c r="T6" s="149" t="s">
        <v>204</v>
      </c>
      <c r="U6" s="149" t="s">
        <v>205</v>
      </c>
      <c r="V6" s="149" t="s">
        <v>206</v>
      </c>
      <c r="W6" s="149" t="s">
        <v>207</v>
      </c>
    </row>
    <row r="7" spans="1:23" ht="12.75" hidden="1">
      <c r="A7" s="134"/>
      <c r="B7" s="138"/>
      <c r="C7" s="138"/>
      <c r="D7" s="140"/>
      <c r="E7" s="150"/>
      <c r="F7" s="151"/>
      <c r="G7" s="151"/>
      <c r="H7" s="151"/>
      <c r="I7" s="151"/>
      <c r="J7" s="151"/>
      <c r="K7" s="151"/>
      <c r="L7" s="151"/>
      <c r="M7" s="151"/>
      <c r="N7" s="151"/>
      <c r="O7" s="151"/>
      <c r="P7" s="151"/>
      <c r="Q7" s="151"/>
      <c r="R7" s="151"/>
      <c r="S7" s="151"/>
      <c r="T7" s="151"/>
      <c r="U7" s="151"/>
      <c r="V7" s="151"/>
      <c r="W7" s="151"/>
    </row>
    <row r="8" spans="1:33" ht="12.75">
      <c r="A8" s="152" t="s">
        <v>208</v>
      </c>
      <c r="B8" s="153" t="s">
        <v>154</v>
      </c>
      <c r="C8" s="154" t="s">
        <v>155</v>
      </c>
      <c r="D8" s="155"/>
      <c r="E8" s="156"/>
      <c r="F8" s="157"/>
      <c r="G8" s="157">
        <f>SUMIF(AG9:AG18,"&lt;&gt;NOR",G9:G18)</f>
        <v>0</v>
      </c>
      <c r="H8" s="157"/>
      <c r="I8" s="157">
        <f>SUM(I9:I18)</f>
        <v>0</v>
      </c>
      <c r="J8" s="157"/>
      <c r="K8" s="157">
        <f>SUM(K9:K18)</f>
        <v>0</v>
      </c>
      <c r="L8" s="157"/>
      <c r="M8" s="157">
        <f>SUM(M9:M18)</f>
        <v>0</v>
      </c>
      <c r="N8" s="157"/>
      <c r="O8" s="157">
        <f>SUM(O9:O18)</f>
        <v>0.19</v>
      </c>
      <c r="P8" s="157"/>
      <c r="Q8" s="157">
        <f>SUM(Q9:Q18)</f>
        <v>0</v>
      </c>
      <c r="R8" s="157"/>
      <c r="S8" s="157"/>
      <c r="T8" s="158"/>
      <c r="U8" s="159"/>
      <c r="V8" s="159">
        <f>SUM(V9:V18)</f>
        <v>0</v>
      </c>
      <c r="W8" s="159"/>
      <c r="AG8" s="1" t="s">
        <v>209</v>
      </c>
    </row>
    <row r="9" spans="1:60" ht="12.75" outlineLevel="1">
      <c r="A9" s="160">
        <v>1</v>
      </c>
      <c r="B9" s="161" t="s">
        <v>640</v>
      </c>
      <c r="C9" s="162" t="s">
        <v>641</v>
      </c>
      <c r="D9" s="163" t="s">
        <v>243</v>
      </c>
      <c r="E9" s="164">
        <v>4</v>
      </c>
      <c r="F9" s="165"/>
      <c r="G9" s="166">
        <f>ROUND(E9*F9,2)</f>
        <v>0</v>
      </c>
      <c r="H9" s="165"/>
      <c r="I9" s="166">
        <f>ROUND(E9*H9,2)</f>
        <v>0</v>
      </c>
      <c r="J9" s="165"/>
      <c r="K9" s="166">
        <f>ROUND(E9*J9,2)</f>
        <v>0</v>
      </c>
      <c r="L9" s="166">
        <v>21</v>
      </c>
      <c r="M9" s="166">
        <f>G9*(1+L9/100)</f>
        <v>0</v>
      </c>
      <c r="N9" s="166">
        <v>0</v>
      </c>
      <c r="O9" s="166">
        <f>ROUND(E9*N9,2)</f>
        <v>0</v>
      </c>
      <c r="P9" s="166">
        <v>0</v>
      </c>
      <c r="Q9" s="166">
        <f>ROUND(E9*P9,2)</f>
        <v>0</v>
      </c>
      <c r="R9" s="166"/>
      <c r="S9" s="166" t="s">
        <v>303</v>
      </c>
      <c r="T9" s="167" t="s">
        <v>214</v>
      </c>
      <c r="U9" s="168">
        <v>0</v>
      </c>
      <c r="V9" s="168">
        <f>ROUND(E9*U9,2)</f>
        <v>0</v>
      </c>
      <c r="W9" s="168"/>
      <c r="X9" s="169"/>
      <c r="Y9" s="169"/>
      <c r="Z9" s="169"/>
      <c r="AA9" s="169"/>
      <c r="AB9" s="169"/>
      <c r="AC9" s="169"/>
      <c r="AD9" s="169"/>
      <c r="AE9" s="169"/>
      <c r="AF9" s="169"/>
      <c r="AG9" s="169" t="s">
        <v>230</v>
      </c>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row>
    <row r="10" spans="1:60" ht="22.5" outlineLevel="1">
      <c r="A10" s="170">
        <v>2</v>
      </c>
      <c r="B10" s="171" t="s">
        <v>642</v>
      </c>
      <c r="C10" s="172" t="s">
        <v>643</v>
      </c>
      <c r="D10" s="173" t="s">
        <v>341</v>
      </c>
      <c r="E10" s="174">
        <v>11</v>
      </c>
      <c r="F10" s="175"/>
      <c r="G10" s="176">
        <f>ROUND(E10*F10,2)</f>
        <v>0</v>
      </c>
      <c r="H10" s="175"/>
      <c r="I10" s="176">
        <f>ROUND(E10*H10,2)</f>
        <v>0</v>
      </c>
      <c r="J10" s="175"/>
      <c r="K10" s="176">
        <f>ROUND(E10*J10,2)</f>
        <v>0</v>
      </c>
      <c r="L10" s="176">
        <v>21</v>
      </c>
      <c r="M10" s="176">
        <f>G10*(1+L10/100)</f>
        <v>0</v>
      </c>
      <c r="N10" s="176">
        <v>0.0027</v>
      </c>
      <c r="O10" s="176">
        <f>ROUND(E10*N10,2)</f>
        <v>0.03</v>
      </c>
      <c r="P10" s="176">
        <v>0</v>
      </c>
      <c r="Q10" s="176">
        <f>ROUND(E10*P10,2)</f>
        <v>0</v>
      </c>
      <c r="R10" s="176"/>
      <c r="S10" s="176" t="s">
        <v>303</v>
      </c>
      <c r="T10" s="177" t="s">
        <v>214</v>
      </c>
      <c r="U10" s="168">
        <v>0</v>
      </c>
      <c r="V10" s="168">
        <f>ROUND(E10*U10,2)</f>
        <v>0</v>
      </c>
      <c r="W10" s="168"/>
      <c r="X10" s="169"/>
      <c r="Y10" s="169"/>
      <c r="Z10" s="169"/>
      <c r="AA10" s="169"/>
      <c r="AB10" s="169"/>
      <c r="AC10" s="169"/>
      <c r="AD10" s="169"/>
      <c r="AE10" s="169"/>
      <c r="AF10" s="169"/>
      <c r="AG10" s="169" t="s">
        <v>581</v>
      </c>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row>
    <row r="11" spans="1:60" ht="12.75" outlineLevel="1">
      <c r="A11" s="186"/>
      <c r="B11" s="187"/>
      <c r="C11" s="188" t="s">
        <v>644</v>
      </c>
      <c r="D11" s="189"/>
      <c r="E11" s="190">
        <v>11</v>
      </c>
      <c r="F11" s="168"/>
      <c r="G11" s="168"/>
      <c r="H11" s="168"/>
      <c r="I11" s="168"/>
      <c r="J11" s="168"/>
      <c r="K11" s="168"/>
      <c r="L11" s="168"/>
      <c r="M11" s="168"/>
      <c r="N11" s="168"/>
      <c r="O11" s="168"/>
      <c r="P11" s="168"/>
      <c r="Q11" s="168"/>
      <c r="R11" s="168"/>
      <c r="S11" s="168"/>
      <c r="T11" s="168"/>
      <c r="U11" s="168"/>
      <c r="V11" s="168"/>
      <c r="W11" s="168"/>
      <c r="X11" s="169"/>
      <c r="Y11" s="169"/>
      <c r="Z11" s="169"/>
      <c r="AA11" s="169"/>
      <c r="AB11" s="169"/>
      <c r="AC11" s="169"/>
      <c r="AD11" s="169"/>
      <c r="AE11" s="169"/>
      <c r="AF11" s="169"/>
      <c r="AG11" s="169" t="s">
        <v>232</v>
      </c>
      <c r="AH11" s="169">
        <v>0</v>
      </c>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row>
    <row r="12" spans="1:60" ht="22.5" outlineLevel="1">
      <c r="A12" s="170">
        <v>3</v>
      </c>
      <c r="B12" s="171" t="s">
        <v>645</v>
      </c>
      <c r="C12" s="172" t="s">
        <v>646</v>
      </c>
      <c r="D12" s="173" t="s">
        <v>341</v>
      </c>
      <c r="E12" s="174">
        <v>6</v>
      </c>
      <c r="F12" s="175"/>
      <c r="G12" s="176">
        <f>ROUND(E12*F12,2)</f>
        <v>0</v>
      </c>
      <c r="H12" s="175"/>
      <c r="I12" s="176">
        <f>ROUND(E12*H12,2)</f>
        <v>0</v>
      </c>
      <c r="J12" s="175"/>
      <c r="K12" s="176">
        <f>ROUND(E12*J12,2)</f>
        <v>0</v>
      </c>
      <c r="L12" s="176">
        <v>21</v>
      </c>
      <c r="M12" s="176">
        <f>G12*(1+L12/100)</f>
        <v>0</v>
      </c>
      <c r="N12" s="176">
        <v>0.0045000000000000005</v>
      </c>
      <c r="O12" s="176">
        <f>ROUND(E12*N12,2)</f>
        <v>0.03</v>
      </c>
      <c r="P12" s="176">
        <v>0</v>
      </c>
      <c r="Q12" s="176">
        <f>ROUND(E12*P12,2)</f>
        <v>0</v>
      </c>
      <c r="R12" s="176"/>
      <c r="S12" s="176" t="s">
        <v>303</v>
      </c>
      <c r="T12" s="177" t="s">
        <v>214</v>
      </c>
      <c r="U12" s="168">
        <v>0</v>
      </c>
      <c r="V12" s="168">
        <f>ROUND(E12*U12,2)</f>
        <v>0</v>
      </c>
      <c r="W12" s="168"/>
      <c r="X12" s="169"/>
      <c r="Y12" s="169"/>
      <c r="Z12" s="169"/>
      <c r="AA12" s="169"/>
      <c r="AB12" s="169"/>
      <c r="AC12" s="169"/>
      <c r="AD12" s="169"/>
      <c r="AE12" s="169"/>
      <c r="AF12" s="169"/>
      <c r="AG12" s="169" t="s">
        <v>581</v>
      </c>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row>
    <row r="13" spans="1:60" ht="12.75" outlineLevel="1">
      <c r="A13" s="186"/>
      <c r="B13" s="187"/>
      <c r="C13" s="188" t="s">
        <v>647</v>
      </c>
      <c r="D13" s="189"/>
      <c r="E13" s="190">
        <v>6</v>
      </c>
      <c r="F13" s="168"/>
      <c r="G13" s="168"/>
      <c r="H13" s="168"/>
      <c r="I13" s="168"/>
      <c r="J13" s="168"/>
      <c r="K13" s="168"/>
      <c r="L13" s="168"/>
      <c r="M13" s="168"/>
      <c r="N13" s="168"/>
      <c r="O13" s="168"/>
      <c r="P13" s="168"/>
      <c r="Q13" s="168"/>
      <c r="R13" s="168"/>
      <c r="S13" s="168"/>
      <c r="T13" s="168"/>
      <c r="U13" s="168"/>
      <c r="V13" s="168"/>
      <c r="W13" s="168"/>
      <c r="X13" s="169"/>
      <c r="Y13" s="169"/>
      <c r="Z13" s="169"/>
      <c r="AA13" s="169"/>
      <c r="AB13" s="169"/>
      <c r="AC13" s="169"/>
      <c r="AD13" s="169"/>
      <c r="AE13" s="169"/>
      <c r="AF13" s="169"/>
      <c r="AG13" s="169" t="s">
        <v>232</v>
      </c>
      <c r="AH13" s="169">
        <v>0</v>
      </c>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row>
    <row r="14" spans="1:60" ht="22.5" outlineLevel="1">
      <c r="A14" s="170">
        <v>4</v>
      </c>
      <c r="B14" s="171" t="s">
        <v>648</v>
      </c>
      <c r="C14" s="172" t="s">
        <v>649</v>
      </c>
      <c r="D14" s="173" t="s">
        <v>341</v>
      </c>
      <c r="E14" s="174">
        <v>4</v>
      </c>
      <c r="F14" s="175"/>
      <c r="G14" s="176">
        <f>ROUND(E14*F14,2)</f>
        <v>0</v>
      </c>
      <c r="H14" s="175"/>
      <c r="I14" s="176">
        <f>ROUND(E14*H14,2)</f>
        <v>0</v>
      </c>
      <c r="J14" s="175"/>
      <c r="K14" s="176">
        <f>ROUND(E14*J14,2)</f>
        <v>0</v>
      </c>
      <c r="L14" s="176">
        <v>21</v>
      </c>
      <c r="M14" s="176">
        <f>G14*(1+L14/100)</f>
        <v>0</v>
      </c>
      <c r="N14" s="176">
        <v>0.02576</v>
      </c>
      <c r="O14" s="176">
        <f>ROUND(E14*N14,2)</f>
        <v>0.1</v>
      </c>
      <c r="P14" s="176">
        <v>0</v>
      </c>
      <c r="Q14" s="176">
        <f>ROUND(E14*P14,2)</f>
        <v>0</v>
      </c>
      <c r="R14" s="176"/>
      <c r="S14" s="176" t="s">
        <v>303</v>
      </c>
      <c r="T14" s="177" t="s">
        <v>214</v>
      </c>
      <c r="U14" s="168">
        <v>0</v>
      </c>
      <c r="V14" s="168">
        <f>ROUND(E14*U14,2)</f>
        <v>0</v>
      </c>
      <c r="W14" s="168"/>
      <c r="X14" s="169"/>
      <c r="Y14" s="169"/>
      <c r="Z14" s="169"/>
      <c r="AA14" s="169"/>
      <c r="AB14" s="169"/>
      <c r="AC14" s="169"/>
      <c r="AD14" s="169"/>
      <c r="AE14" s="169"/>
      <c r="AF14" s="169"/>
      <c r="AG14" s="169" t="s">
        <v>581</v>
      </c>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row>
    <row r="15" spans="1:60" ht="12.75" outlineLevel="1">
      <c r="A15" s="186"/>
      <c r="B15" s="187"/>
      <c r="C15" s="188" t="s">
        <v>650</v>
      </c>
      <c r="D15" s="189"/>
      <c r="E15" s="190">
        <v>4</v>
      </c>
      <c r="F15" s="168"/>
      <c r="G15" s="168"/>
      <c r="H15" s="168"/>
      <c r="I15" s="168"/>
      <c r="J15" s="168"/>
      <c r="K15" s="168"/>
      <c r="L15" s="168"/>
      <c r="M15" s="168"/>
      <c r="N15" s="168"/>
      <c r="O15" s="168"/>
      <c r="P15" s="168"/>
      <c r="Q15" s="168"/>
      <c r="R15" s="168"/>
      <c r="S15" s="168"/>
      <c r="T15" s="168"/>
      <c r="U15" s="168"/>
      <c r="V15" s="168"/>
      <c r="W15" s="168"/>
      <c r="X15" s="169"/>
      <c r="Y15" s="169"/>
      <c r="Z15" s="169"/>
      <c r="AA15" s="169"/>
      <c r="AB15" s="169"/>
      <c r="AC15" s="169"/>
      <c r="AD15" s="169"/>
      <c r="AE15" s="169"/>
      <c r="AF15" s="169"/>
      <c r="AG15" s="169" t="s">
        <v>232</v>
      </c>
      <c r="AH15" s="169">
        <v>0</v>
      </c>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row>
    <row r="16" spans="1:60" ht="22.5" outlineLevel="1">
      <c r="A16" s="170">
        <v>5</v>
      </c>
      <c r="B16" s="171" t="s">
        <v>651</v>
      </c>
      <c r="C16" s="172" t="s">
        <v>652</v>
      </c>
      <c r="D16" s="173" t="s">
        <v>341</v>
      </c>
      <c r="E16" s="174">
        <v>1</v>
      </c>
      <c r="F16" s="175"/>
      <c r="G16" s="176">
        <f>ROUND(E16*F16,2)</f>
        <v>0</v>
      </c>
      <c r="H16" s="175"/>
      <c r="I16" s="176">
        <f>ROUND(E16*H16,2)</f>
        <v>0</v>
      </c>
      <c r="J16" s="175"/>
      <c r="K16" s="176">
        <f>ROUND(E16*J16,2)</f>
        <v>0</v>
      </c>
      <c r="L16" s="176">
        <v>21</v>
      </c>
      <c r="M16" s="176">
        <f>G16*(1+L16/100)</f>
        <v>0</v>
      </c>
      <c r="N16" s="176">
        <v>0.02898</v>
      </c>
      <c r="O16" s="176">
        <f>ROUND(E16*N16,2)</f>
        <v>0.03</v>
      </c>
      <c r="P16" s="176">
        <v>0</v>
      </c>
      <c r="Q16" s="176">
        <f>ROUND(E16*P16,2)</f>
        <v>0</v>
      </c>
      <c r="R16" s="176"/>
      <c r="S16" s="176" t="s">
        <v>303</v>
      </c>
      <c r="T16" s="177" t="s">
        <v>214</v>
      </c>
      <c r="U16" s="168">
        <v>0</v>
      </c>
      <c r="V16" s="168">
        <f>ROUND(E16*U16,2)</f>
        <v>0</v>
      </c>
      <c r="W16" s="168"/>
      <c r="X16" s="169"/>
      <c r="Y16" s="169"/>
      <c r="Z16" s="169"/>
      <c r="AA16" s="169"/>
      <c r="AB16" s="169"/>
      <c r="AC16" s="169"/>
      <c r="AD16" s="169"/>
      <c r="AE16" s="169"/>
      <c r="AF16" s="169"/>
      <c r="AG16" s="169" t="s">
        <v>581</v>
      </c>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row>
    <row r="17" spans="1:60" ht="12.75" outlineLevel="1">
      <c r="A17" s="186"/>
      <c r="B17" s="187"/>
      <c r="C17" s="188" t="s">
        <v>653</v>
      </c>
      <c r="D17" s="189"/>
      <c r="E17" s="190">
        <v>1</v>
      </c>
      <c r="F17" s="168"/>
      <c r="G17" s="168"/>
      <c r="H17" s="168"/>
      <c r="I17" s="168"/>
      <c r="J17" s="168"/>
      <c r="K17" s="168"/>
      <c r="L17" s="168"/>
      <c r="M17" s="168"/>
      <c r="N17" s="168"/>
      <c r="O17" s="168"/>
      <c r="P17" s="168"/>
      <c r="Q17" s="168"/>
      <c r="R17" s="168"/>
      <c r="S17" s="168"/>
      <c r="T17" s="168"/>
      <c r="U17" s="168"/>
      <c r="V17" s="168"/>
      <c r="W17" s="168"/>
      <c r="X17" s="169"/>
      <c r="Y17" s="169"/>
      <c r="Z17" s="169"/>
      <c r="AA17" s="169"/>
      <c r="AB17" s="169"/>
      <c r="AC17" s="169"/>
      <c r="AD17" s="169"/>
      <c r="AE17" s="169"/>
      <c r="AF17" s="169"/>
      <c r="AG17" s="169" t="s">
        <v>232</v>
      </c>
      <c r="AH17" s="169">
        <v>0</v>
      </c>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row>
    <row r="18" spans="1:60" ht="12.75" outlineLevel="1">
      <c r="A18" s="160">
        <v>6</v>
      </c>
      <c r="B18" s="161" t="s">
        <v>654</v>
      </c>
      <c r="C18" s="162" t="s">
        <v>655</v>
      </c>
      <c r="D18" s="163" t="s">
        <v>656</v>
      </c>
      <c r="E18" s="164">
        <v>1</v>
      </c>
      <c r="F18" s="165"/>
      <c r="G18" s="166">
        <f>ROUND(E18*F18,2)</f>
        <v>0</v>
      </c>
      <c r="H18" s="165"/>
      <c r="I18" s="166">
        <f>ROUND(E18*H18,2)</f>
        <v>0</v>
      </c>
      <c r="J18" s="165"/>
      <c r="K18" s="166">
        <f>ROUND(E18*J18,2)</f>
        <v>0</v>
      </c>
      <c r="L18" s="166">
        <v>21</v>
      </c>
      <c r="M18" s="166">
        <f>G18*(1+L18/100)</f>
        <v>0</v>
      </c>
      <c r="N18" s="166">
        <v>0</v>
      </c>
      <c r="O18" s="166">
        <f>ROUND(E18*N18,2)</f>
        <v>0</v>
      </c>
      <c r="P18" s="166">
        <v>0</v>
      </c>
      <c r="Q18" s="166">
        <f>ROUND(E18*P18,2)</f>
        <v>0</v>
      </c>
      <c r="R18" s="166"/>
      <c r="S18" s="166" t="s">
        <v>303</v>
      </c>
      <c r="T18" s="167" t="s">
        <v>214</v>
      </c>
      <c r="U18" s="168">
        <v>0</v>
      </c>
      <c r="V18" s="168">
        <f>ROUND(E18*U18,2)</f>
        <v>0</v>
      </c>
      <c r="W18" s="168"/>
      <c r="X18" s="169"/>
      <c r="Y18" s="169"/>
      <c r="Z18" s="169"/>
      <c r="AA18" s="169"/>
      <c r="AB18" s="169"/>
      <c r="AC18" s="169"/>
      <c r="AD18" s="169"/>
      <c r="AE18" s="169"/>
      <c r="AF18" s="169"/>
      <c r="AG18" s="169" t="s">
        <v>657</v>
      </c>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row>
    <row r="19" spans="1:33" ht="12.75">
      <c r="A19" s="152" t="s">
        <v>208</v>
      </c>
      <c r="B19" s="153" t="s">
        <v>156</v>
      </c>
      <c r="C19" s="154" t="s">
        <v>157</v>
      </c>
      <c r="D19" s="155"/>
      <c r="E19" s="156"/>
      <c r="F19" s="157"/>
      <c r="G19" s="157">
        <f>SUMIF(AG20:AG24,"&lt;&gt;NOR",G20:G24)</f>
        <v>0</v>
      </c>
      <c r="H19" s="157"/>
      <c r="I19" s="157">
        <f>SUM(I20:I24)</f>
        <v>0</v>
      </c>
      <c r="J19" s="157"/>
      <c r="K19" s="157">
        <f>SUM(K20:K24)</f>
        <v>0</v>
      </c>
      <c r="L19" s="157"/>
      <c r="M19" s="157">
        <f>SUM(M20:M24)</f>
        <v>0</v>
      </c>
      <c r="N19" s="157"/>
      <c r="O19" s="157">
        <f>SUM(O20:O24)</f>
        <v>0.05</v>
      </c>
      <c r="P19" s="157"/>
      <c r="Q19" s="157">
        <f>SUM(Q20:Q24)</f>
        <v>0</v>
      </c>
      <c r="R19" s="157"/>
      <c r="S19" s="157"/>
      <c r="T19" s="158"/>
      <c r="U19" s="159"/>
      <c r="V19" s="159">
        <f>SUM(V20:V24)</f>
        <v>0</v>
      </c>
      <c r="W19" s="159"/>
      <c r="AG19" s="1" t="s">
        <v>209</v>
      </c>
    </row>
    <row r="20" spans="1:60" ht="12.75" outlineLevel="1">
      <c r="A20" s="160">
        <v>7</v>
      </c>
      <c r="B20" s="161" t="s">
        <v>658</v>
      </c>
      <c r="C20" s="162" t="s">
        <v>659</v>
      </c>
      <c r="D20" s="163" t="s">
        <v>243</v>
      </c>
      <c r="E20" s="164">
        <v>4</v>
      </c>
      <c r="F20" s="165"/>
      <c r="G20" s="166">
        <f>ROUND(E20*F20,2)</f>
        <v>0</v>
      </c>
      <c r="H20" s="165"/>
      <c r="I20" s="166">
        <f>ROUND(E20*H20,2)</f>
        <v>0</v>
      </c>
      <c r="J20" s="165"/>
      <c r="K20" s="166">
        <f>ROUND(E20*J20,2)</f>
        <v>0</v>
      </c>
      <c r="L20" s="166">
        <v>21</v>
      </c>
      <c r="M20" s="166">
        <f>G20*(1+L20/100)</f>
        <v>0</v>
      </c>
      <c r="N20" s="166">
        <v>0</v>
      </c>
      <c r="O20" s="166">
        <f>ROUND(E20*N20,2)</f>
        <v>0</v>
      </c>
      <c r="P20" s="166">
        <v>0</v>
      </c>
      <c r="Q20" s="166">
        <f>ROUND(E20*P20,2)</f>
        <v>0</v>
      </c>
      <c r="R20" s="166"/>
      <c r="S20" s="166" t="s">
        <v>303</v>
      </c>
      <c r="T20" s="167" t="s">
        <v>214</v>
      </c>
      <c r="U20" s="168">
        <v>0</v>
      </c>
      <c r="V20" s="168">
        <f>ROUND(E20*U20,2)</f>
        <v>0</v>
      </c>
      <c r="W20" s="168"/>
      <c r="X20" s="169"/>
      <c r="Y20" s="169"/>
      <c r="Z20" s="169"/>
      <c r="AA20" s="169"/>
      <c r="AB20" s="169"/>
      <c r="AC20" s="169"/>
      <c r="AD20" s="169"/>
      <c r="AE20" s="169"/>
      <c r="AF20" s="169"/>
      <c r="AG20" s="169" t="s">
        <v>230</v>
      </c>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row>
    <row r="21" spans="1:60" ht="12.75" outlineLevel="1">
      <c r="A21" s="160">
        <v>8</v>
      </c>
      <c r="B21" s="161" t="s">
        <v>660</v>
      </c>
      <c r="C21" s="162" t="s">
        <v>661</v>
      </c>
      <c r="D21" s="163" t="s">
        <v>588</v>
      </c>
      <c r="E21" s="164">
        <v>1</v>
      </c>
      <c r="F21" s="165"/>
      <c r="G21" s="166">
        <f>ROUND(E21*F21,2)</f>
        <v>0</v>
      </c>
      <c r="H21" s="165"/>
      <c r="I21" s="166">
        <f>ROUND(E21*H21,2)</f>
        <v>0</v>
      </c>
      <c r="J21" s="165"/>
      <c r="K21" s="166">
        <f>ROUND(E21*J21,2)</f>
        <v>0</v>
      </c>
      <c r="L21" s="166">
        <v>21</v>
      </c>
      <c r="M21" s="166">
        <f>G21*(1+L21/100)</f>
        <v>0</v>
      </c>
      <c r="N21" s="166">
        <v>0</v>
      </c>
      <c r="O21" s="166">
        <f>ROUND(E21*N21,2)</f>
        <v>0</v>
      </c>
      <c r="P21" s="166">
        <v>0</v>
      </c>
      <c r="Q21" s="166">
        <f>ROUND(E21*P21,2)</f>
        <v>0</v>
      </c>
      <c r="R21" s="166"/>
      <c r="S21" s="166" t="s">
        <v>303</v>
      </c>
      <c r="T21" s="167" t="s">
        <v>214</v>
      </c>
      <c r="U21" s="168">
        <v>0</v>
      </c>
      <c r="V21" s="168">
        <f>ROUND(E21*U21,2)</f>
        <v>0</v>
      </c>
      <c r="W21" s="168"/>
      <c r="X21" s="169"/>
      <c r="Y21" s="169"/>
      <c r="Z21" s="169"/>
      <c r="AA21" s="169"/>
      <c r="AB21" s="169"/>
      <c r="AC21" s="169"/>
      <c r="AD21" s="169"/>
      <c r="AE21" s="169"/>
      <c r="AF21" s="169"/>
      <c r="AG21" s="169" t="s">
        <v>230</v>
      </c>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row>
    <row r="22" spans="1:60" ht="22.5" outlineLevel="1">
      <c r="A22" s="160">
        <v>9</v>
      </c>
      <c r="B22" s="161" t="s">
        <v>662</v>
      </c>
      <c r="C22" s="162" t="s">
        <v>663</v>
      </c>
      <c r="D22" s="163" t="s">
        <v>243</v>
      </c>
      <c r="E22" s="164">
        <v>4</v>
      </c>
      <c r="F22" s="165"/>
      <c r="G22" s="166">
        <f>ROUND(E22*F22,2)</f>
        <v>0</v>
      </c>
      <c r="H22" s="165"/>
      <c r="I22" s="166">
        <f>ROUND(E22*H22,2)</f>
        <v>0</v>
      </c>
      <c r="J22" s="165"/>
      <c r="K22" s="166">
        <f>ROUND(E22*J22,2)</f>
        <v>0</v>
      </c>
      <c r="L22" s="166">
        <v>21</v>
      </c>
      <c r="M22" s="166">
        <f>G22*(1+L22/100)</f>
        <v>0</v>
      </c>
      <c r="N22" s="166">
        <v>0.0021000000000000003</v>
      </c>
      <c r="O22" s="166">
        <f>ROUND(E22*N22,2)</f>
        <v>0.01</v>
      </c>
      <c r="P22" s="166">
        <v>0</v>
      </c>
      <c r="Q22" s="166">
        <f>ROUND(E22*P22,2)</f>
        <v>0</v>
      </c>
      <c r="R22" s="166"/>
      <c r="S22" s="166" t="s">
        <v>303</v>
      </c>
      <c r="T22" s="167" t="s">
        <v>214</v>
      </c>
      <c r="U22" s="168">
        <v>0</v>
      </c>
      <c r="V22" s="168">
        <f>ROUND(E22*U22,2)</f>
        <v>0</v>
      </c>
      <c r="W22" s="168"/>
      <c r="X22" s="169"/>
      <c r="Y22" s="169"/>
      <c r="Z22" s="169"/>
      <c r="AA22" s="169"/>
      <c r="AB22" s="169"/>
      <c r="AC22" s="169"/>
      <c r="AD22" s="169"/>
      <c r="AE22" s="169"/>
      <c r="AF22" s="169"/>
      <c r="AG22" s="169" t="s">
        <v>581</v>
      </c>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3" spans="1:60" ht="22.5" outlineLevel="1">
      <c r="A23" s="160">
        <v>10</v>
      </c>
      <c r="B23" s="161" t="s">
        <v>664</v>
      </c>
      <c r="C23" s="162" t="s">
        <v>665</v>
      </c>
      <c r="D23" s="163" t="s">
        <v>243</v>
      </c>
      <c r="E23" s="164">
        <v>4</v>
      </c>
      <c r="F23" s="165"/>
      <c r="G23" s="166">
        <f>ROUND(E23*F23,2)</f>
        <v>0</v>
      </c>
      <c r="H23" s="165"/>
      <c r="I23" s="166">
        <f>ROUND(E23*H23,2)</f>
        <v>0</v>
      </c>
      <c r="J23" s="165"/>
      <c r="K23" s="166">
        <f>ROUND(E23*J23,2)</f>
        <v>0</v>
      </c>
      <c r="L23" s="166">
        <v>21</v>
      </c>
      <c r="M23" s="166">
        <f>G23*(1+L23/100)</f>
        <v>0</v>
      </c>
      <c r="N23" s="166">
        <v>0.01065</v>
      </c>
      <c r="O23" s="166">
        <f>ROUND(E23*N23,2)</f>
        <v>0.04</v>
      </c>
      <c r="P23" s="166">
        <v>0</v>
      </c>
      <c r="Q23" s="166">
        <f>ROUND(E23*P23,2)</f>
        <v>0</v>
      </c>
      <c r="R23" s="166"/>
      <c r="S23" s="166" t="s">
        <v>303</v>
      </c>
      <c r="T23" s="167" t="s">
        <v>214</v>
      </c>
      <c r="U23" s="168">
        <v>0</v>
      </c>
      <c r="V23" s="168">
        <f>ROUND(E23*U23,2)</f>
        <v>0</v>
      </c>
      <c r="W23" s="168"/>
      <c r="X23" s="169"/>
      <c r="Y23" s="169"/>
      <c r="Z23" s="169"/>
      <c r="AA23" s="169"/>
      <c r="AB23" s="169"/>
      <c r="AC23" s="169"/>
      <c r="AD23" s="169"/>
      <c r="AE23" s="169"/>
      <c r="AF23" s="169"/>
      <c r="AG23" s="169" t="s">
        <v>581</v>
      </c>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row>
    <row r="24" spans="1:60" ht="22.5" outlineLevel="1">
      <c r="A24" s="160">
        <v>11</v>
      </c>
      <c r="B24" s="161" t="s">
        <v>666</v>
      </c>
      <c r="C24" s="162" t="s">
        <v>667</v>
      </c>
      <c r="D24" s="163" t="s">
        <v>243</v>
      </c>
      <c r="E24" s="164">
        <v>2</v>
      </c>
      <c r="F24" s="165"/>
      <c r="G24" s="166">
        <f>ROUND(E24*F24,2)</f>
        <v>0</v>
      </c>
      <c r="H24" s="165"/>
      <c r="I24" s="166">
        <f>ROUND(E24*H24,2)</f>
        <v>0</v>
      </c>
      <c r="J24" s="165"/>
      <c r="K24" s="166">
        <f>ROUND(E24*J24,2)</f>
        <v>0</v>
      </c>
      <c r="L24" s="166">
        <v>21</v>
      </c>
      <c r="M24" s="166">
        <f>G24*(1+L24/100)</f>
        <v>0</v>
      </c>
      <c r="N24" s="166">
        <v>0.00044000000000000007</v>
      </c>
      <c r="O24" s="166">
        <f>ROUND(E24*N24,2)</f>
        <v>0</v>
      </c>
      <c r="P24" s="166">
        <v>0</v>
      </c>
      <c r="Q24" s="166">
        <f>ROUND(E24*P24,2)</f>
        <v>0</v>
      </c>
      <c r="R24" s="166"/>
      <c r="S24" s="166" t="s">
        <v>303</v>
      </c>
      <c r="T24" s="167" t="s">
        <v>214</v>
      </c>
      <c r="U24" s="168">
        <v>0</v>
      </c>
      <c r="V24" s="168">
        <f>ROUND(E24*U24,2)</f>
        <v>0</v>
      </c>
      <c r="W24" s="168"/>
      <c r="X24" s="169"/>
      <c r="Y24" s="169"/>
      <c r="Z24" s="169"/>
      <c r="AA24" s="169"/>
      <c r="AB24" s="169"/>
      <c r="AC24" s="169"/>
      <c r="AD24" s="169"/>
      <c r="AE24" s="169"/>
      <c r="AF24" s="169"/>
      <c r="AG24" s="169" t="s">
        <v>581</v>
      </c>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row>
    <row r="25" spans="1:33" ht="12.75">
      <c r="A25" s="152" t="s">
        <v>208</v>
      </c>
      <c r="B25" s="153" t="s">
        <v>158</v>
      </c>
      <c r="C25" s="154" t="s">
        <v>159</v>
      </c>
      <c r="D25" s="155"/>
      <c r="E25" s="156"/>
      <c r="F25" s="157"/>
      <c r="G25" s="157">
        <f>SUMIF(AG26:AG29,"&lt;&gt;NOR",G26:G29)</f>
        <v>0</v>
      </c>
      <c r="H25" s="157"/>
      <c r="I25" s="157">
        <f>SUM(I26:I29)</f>
        <v>0</v>
      </c>
      <c r="J25" s="157"/>
      <c r="K25" s="157">
        <f>SUM(K26:K29)</f>
        <v>0</v>
      </c>
      <c r="L25" s="157"/>
      <c r="M25" s="157">
        <f>SUM(M26:M29)</f>
        <v>0</v>
      </c>
      <c r="N25" s="157"/>
      <c r="O25" s="157">
        <f>SUM(O26:O29)</f>
        <v>0.25</v>
      </c>
      <c r="P25" s="157"/>
      <c r="Q25" s="157">
        <f>SUM(Q26:Q29)</f>
        <v>0</v>
      </c>
      <c r="R25" s="157"/>
      <c r="S25" s="157"/>
      <c r="T25" s="158"/>
      <c r="U25" s="159"/>
      <c r="V25" s="159">
        <f>SUM(V26:V29)</f>
        <v>0</v>
      </c>
      <c r="W25" s="159"/>
      <c r="AG25" s="1" t="s">
        <v>209</v>
      </c>
    </row>
    <row r="26" spans="1:60" ht="33.75" outlineLevel="1">
      <c r="A26" s="170">
        <v>12</v>
      </c>
      <c r="B26" s="171" t="s">
        <v>668</v>
      </c>
      <c r="C26" s="172" t="s">
        <v>669</v>
      </c>
      <c r="D26" s="173" t="s">
        <v>243</v>
      </c>
      <c r="E26" s="174">
        <v>1</v>
      </c>
      <c r="F26" s="175"/>
      <c r="G26" s="176">
        <f>ROUND(E26*F26,2)</f>
        <v>0</v>
      </c>
      <c r="H26" s="175"/>
      <c r="I26" s="176">
        <f>ROUND(E26*H26,2)</f>
        <v>0</v>
      </c>
      <c r="J26" s="175"/>
      <c r="K26" s="176">
        <f>ROUND(E26*J26,2)</f>
        <v>0</v>
      </c>
      <c r="L26" s="176">
        <v>21</v>
      </c>
      <c r="M26" s="176">
        <f>G26*(1+L26/100)</f>
        <v>0</v>
      </c>
      <c r="N26" s="176">
        <v>0.0348</v>
      </c>
      <c r="O26" s="176">
        <f>ROUND(E26*N26,2)</f>
        <v>0.03</v>
      </c>
      <c r="P26" s="176">
        <v>0</v>
      </c>
      <c r="Q26" s="176">
        <f>ROUND(E26*P26,2)</f>
        <v>0</v>
      </c>
      <c r="R26" s="176"/>
      <c r="S26" s="176" t="s">
        <v>303</v>
      </c>
      <c r="T26" s="177" t="s">
        <v>214</v>
      </c>
      <c r="U26" s="168">
        <v>0</v>
      </c>
      <c r="V26" s="168">
        <f>ROUND(E26*U26,2)</f>
        <v>0</v>
      </c>
      <c r="W26" s="168"/>
      <c r="X26" s="169"/>
      <c r="Y26" s="169"/>
      <c r="Z26" s="169"/>
      <c r="AA26" s="169"/>
      <c r="AB26" s="169"/>
      <c r="AC26" s="169"/>
      <c r="AD26" s="169"/>
      <c r="AE26" s="169"/>
      <c r="AF26" s="169"/>
      <c r="AG26" s="169" t="s">
        <v>581</v>
      </c>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row>
    <row r="27" spans="1:60" ht="12.75" outlineLevel="1">
      <c r="A27" s="186"/>
      <c r="B27" s="187"/>
      <c r="C27" s="188" t="s">
        <v>383</v>
      </c>
      <c r="D27" s="189"/>
      <c r="E27" s="190">
        <v>1</v>
      </c>
      <c r="F27" s="168"/>
      <c r="G27" s="168"/>
      <c r="H27" s="168"/>
      <c r="I27" s="168"/>
      <c r="J27" s="168"/>
      <c r="K27" s="168"/>
      <c r="L27" s="168"/>
      <c r="M27" s="168"/>
      <c r="N27" s="168"/>
      <c r="O27" s="168"/>
      <c r="P27" s="168"/>
      <c r="Q27" s="168"/>
      <c r="R27" s="168"/>
      <c r="S27" s="168"/>
      <c r="T27" s="168"/>
      <c r="U27" s="168"/>
      <c r="V27" s="168"/>
      <c r="W27" s="168"/>
      <c r="X27" s="169"/>
      <c r="Y27" s="169"/>
      <c r="Z27" s="169"/>
      <c r="AA27" s="169"/>
      <c r="AB27" s="169"/>
      <c r="AC27" s="169"/>
      <c r="AD27" s="169"/>
      <c r="AE27" s="169"/>
      <c r="AF27" s="169"/>
      <c r="AG27" s="169" t="s">
        <v>232</v>
      </c>
      <c r="AH27" s="169">
        <v>0</v>
      </c>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row>
    <row r="28" spans="1:60" ht="33.75" outlineLevel="1">
      <c r="A28" s="170">
        <v>13</v>
      </c>
      <c r="B28" s="171" t="s">
        <v>670</v>
      </c>
      <c r="C28" s="172" t="s">
        <v>671</v>
      </c>
      <c r="D28" s="173" t="s">
        <v>243</v>
      </c>
      <c r="E28" s="174">
        <v>3</v>
      </c>
      <c r="F28" s="175"/>
      <c r="G28" s="176">
        <f>ROUND(E28*F28,2)</f>
        <v>0</v>
      </c>
      <c r="H28" s="175"/>
      <c r="I28" s="176">
        <f>ROUND(E28*H28,2)</f>
        <v>0</v>
      </c>
      <c r="J28" s="175"/>
      <c r="K28" s="176">
        <f>ROUND(E28*J28,2)</f>
        <v>0</v>
      </c>
      <c r="L28" s="176">
        <v>21</v>
      </c>
      <c r="M28" s="176">
        <f>G28*(1+L28/100)</f>
        <v>0</v>
      </c>
      <c r="N28" s="176">
        <v>0.07324</v>
      </c>
      <c r="O28" s="176">
        <f>ROUND(E28*N28,2)</f>
        <v>0.22</v>
      </c>
      <c r="P28" s="176">
        <v>0</v>
      </c>
      <c r="Q28" s="176">
        <f>ROUND(E28*P28,2)</f>
        <v>0</v>
      </c>
      <c r="R28" s="176"/>
      <c r="S28" s="176" t="s">
        <v>303</v>
      </c>
      <c r="T28" s="177" t="s">
        <v>214</v>
      </c>
      <c r="U28" s="168">
        <v>0</v>
      </c>
      <c r="V28" s="168">
        <f>ROUND(E28*U28,2)</f>
        <v>0</v>
      </c>
      <c r="W28" s="168"/>
      <c r="X28" s="169"/>
      <c r="Y28" s="169"/>
      <c r="Z28" s="169"/>
      <c r="AA28" s="169"/>
      <c r="AB28" s="169"/>
      <c r="AC28" s="169"/>
      <c r="AD28" s="169"/>
      <c r="AE28" s="169"/>
      <c r="AF28" s="169"/>
      <c r="AG28" s="169" t="s">
        <v>581</v>
      </c>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row>
    <row r="29" spans="1:60" ht="12.75" outlineLevel="1">
      <c r="A29" s="186"/>
      <c r="B29" s="187"/>
      <c r="C29" s="188" t="s">
        <v>672</v>
      </c>
      <c r="D29" s="189"/>
      <c r="E29" s="190">
        <v>3</v>
      </c>
      <c r="F29" s="168"/>
      <c r="G29" s="168"/>
      <c r="H29" s="168"/>
      <c r="I29" s="168"/>
      <c r="J29" s="168"/>
      <c r="K29" s="168"/>
      <c r="L29" s="168"/>
      <c r="M29" s="168"/>
      <c r="N29" s="168"/>
      <c r="O29" s="168"/>
      <c r="P29" s="168"/>
      <c r="Q29" s="168"/>
      <c r="R29" s="168"/>
      <c r="S29" s="168"/>
      <c r="T29" s="168"/>
      <c r="U29" s="168"/>
      <c r="V29" s="168"/>
      <c r="W29" s="168"/>
      <c r="X29" s="169"/>
      <c r="Y29" s="169"/>
      <c r="Z29" s="169"/>
      <c r="AA29" s="169"/>
      <c r="AB29" s="169"/>
      <c r="AC29" s="169"/>
      <c r="AD29" s="169"/>
      <c r="AE29" s="169"/>
      <c r="AF29" s="169"/>
      <c r="AG29" s="169" t="s">
        <v>232</v>
      </c>
      <c r="AH29" s="169">
        <v>0</v>
      </c>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row>
    <row r="30" spans="1:33" ht="12.75">
      <c r="A30" s="152" t="s">
        <v>208</v>
      </c>
      <c r="B30" s="153" t="s">
        <v>160</v>
      </c>
      <c r="C30" s="154" t="s">
        <v>161</v>
      </c>
      <c r="D30" s="155"/>
      <c r="E30" s="156"/>
      <c r="F30" s="157"/>
      <c r="G30" s="157">
        <f>SUMIF(AG31:AG36,"&lt;&gt;NOR",G31:G36)</f>
        <v>0</v>
      </c>
      <c r="H30" s="157"/>
      <c r="I30" s="157">
        <f>SUM(I31:I36)</f>
        <v>0</v>
      </c>
      <c r="J30" s="157"/>
      <c r="K30" s="157">
        <f>SUM(K31:K36)</f>
        <v>0</v>
      </c>
      <c r="L30" s="157"/>
      <c r="M30" s="157">
        <f>SUM(M31:M36)</f>
        <v>0</v>
      </c>
      <c r="N30" s="157"/>
      <c r="O30" s="157">
        <f>SUM(O31:O36)</f>
        <v>0</v>
      </c>
      <c r="P30" s="157"/>
      <c r="Q30" s="157">
        <f>SUM(Q31:Q36)</f>
        <v>1.02</v>
      </c>
      <c r="R30" s="157"/>
      <c r="S30" s="157"/>
      <c r="T30" s="158"/>
      <c r="U30" s="159"/>
      <c r="V30" s="159">
        <f>SUM(V31:V36)</f>
        <v>12.719999999999999</v>
      </c>
      <c r="W30" s="159"/>
      <c r="AG30" s="1" t="s">
        <v>209</v>
      </c>
    </row>
    <row r="31" spans="1:60" ht="12.75" outlineLevel="1">
      <c r="A31" s="170">
        <v>14</v>
      </c>
      <c r="B31" s="171" t="s">
        <v>673</v>
      </c>
      <c r="C31" s="172" t="s">
        <v>674</v>
      </c>
      <c r="D31" s="173" t="s">
        <v>251</v>
      </c>
      <c r="E31" s="174">
        <v>0.6960000000000001</v>
      </c>
      <c r="F31" s="175"/>
      <c r="G31" s="176">
        <f>ROUND(E31*F31,2)</f>
        <v>0</v>
      </c>
      <c r="H31" s="175"/>
      <c r="I31" s="176">
        <f>ROUND(E31*H31,2)</f>
        <v>0</v>
      </c>
      <c r="J31" s="175"/>
      <c r="K31" s="176">
        <f>ROUND(E31*J31,2)</f>
        <v>0</v>
      </c>
      <c r="L31" s="176">
        <v>21</v>
      </c>
      <c r="M31" s="176">
        <f>G31*(1+L31/100)</f>
        <v>0</v>
      </c>
      <c r="N31" s="176">
        <v>0</v>
      </c>
      <c r="O31" s="176">
        <f>ROUND(E31*N31,2)</f>
        <v>0</v>
      </c>
      <c r="P31" s="176">
        <v>0.023800000000000005</v>
      </c>
      <c r="Q31" s="176">
        <f>ROUND(E31*P31,2)</f>
        <v>0.02</v>
      </c>
      <c r="R31" s="176"/>
      <c r="S31" s="176" t="s">
        <v>213</v>
      </c>
      <c r="T31" s="177" t="s">
        <v>213</v>
      </c>
      <c r="U31" s="168">
        <v>0.08200000000000002</v>
      </c>
      <c r="V31" s="168">
        <f>ROUND(E31*U31,2)</f>
        <v>0.06</v>
      </c>
      <c r="W31" s="168"/>
      <c r="X31" s="169"/>
      <c r="Y31" s="169"/>
      <c r="Z31" s="169"/>
      <c r="AA31" s="169"/>
      <c r="AB31" s="169"/>
      <c r="AC31" s="169"/>
      <c r="AD31" s="169"/>
      <c r="AE31" s="169"/>
      <c r="AF31" s="169"/>
      <c r="AG31" s="169" t="s">
        <v>230</v>
      </c>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row>
    <row r="32" spans="1:60" ht="12.75" outlineLevel="1">
      <c r="A32" s="186"/>
      <c r="B32" s="187"/>
      <c r="C32" s="188" t="s">
        <v>675</v>
      </c>
      <c r="D32" s="189"/>
      <c r="E32" s="190">
        <v>0.6960000000000001</v>
      </c>
      <c r="F32" s="168"/>
      <c r="G32" s="168"/>
      <c r="H32" s="168"/>
      <c r="I32" s="168"/>
      <c r="J32" s="168"/>
      <c r="K32" s="168"/>
      <c r="L32" s="168"/>
      <c r="M32" s="168"/>
      <c r="N32" s="168"/>
      <c r="O32" s="168"/>
      <c r="P32" s="168"/>
      <c r="Q32" s="168"/>
      <c r="R32" s="168"/>
      <c r="S32" s="168"/>
      <c r="T32" s="168"/>
      <c r="U32" s="168"/>
      <c r="V32" s="168"/>
      <c r="W32" s="168"/>
      <c r="X32" s="169"/>
      <c r="Y32" s="169"/>
      <c r="Z32" s="169"/>
      <c r="AA32" s="169"/>
      <c r="AB32" s="169"/>
      <c r="AC32" s="169"/>
      <c r="AD32" s="169"/>
      <c r="AE32" s="169"/>
      <c r="AF32" s="169"/>
      <c r="AG32" s="169" t="s">
        <v>232</v>
      </c>
      <c r="AH32" s="169">
        <v>0</v>
      </c>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row>
    <row r="33" spans="1:60" ht="12.75" outlineLevel="1">
      <c r="A33" s="160">
        <v>15</v>
      </c>
      <c r="B33" s="161" t="s">
        <v>676</v>
      </c>
      <c r="C33" s="162" t="s">
        <v>677</v>
      </c>
      <c r="D33" s="163" t="s">
        <v>243</v>
      </c>
      <c r="E33" s="164">
        <v>10</v>
      </c>
      <c r="F33" s="165"/>
      <c r="G33" s="166">
        <f>ROUND(E33*F33,2)</f>
        <v>0</v>
      </c>
      <c r="H33" s="165"/>
      <c r="I33" s="166">
        <f>ROUND(E33*H33,2)</f>
        <v>0</v>
      </c>
      <c r="J33" s="165"/>
      <c r="K33" s="166">
        <f>ROUND(E33*J33,2)</f>
        <v>0</v>
      </c>
      <c r="L33" s="166">
        <v>21</v>
      </c>
      <c r="M33" s="166">
        <f>G33*(1+L33/100)</f>
        <v>0</v>
      </c>
      <c r="N33" s="166">
        <v>1E-05</v>
      </c>
      <c r="O33" s="166">
        <f>ROUND(E33*N33,2)</f>
        <v>0</v>
      </c>
      <c r="P33" s="166">
        <v>0.00075</v>
      </c>
      <c r="Q33" s="166">
        <f>ROUND(E33*P33,2)</f>
        <v>0.01</v>
      </c>
      <c r="R33" s="166"/>
      <c r="S33" s="166" t="s">
        <v>213</v>
      </c>
      <c r="T33" s="167" t="s">
        <v>213</v>
      </c>
      <c r="U33" s="168">
        <v>0.029000000000000005</v>
      </c>
      <c r="V33" s="168">
        <f>ROUND(E33*U33,2)</f>
        <v>0.29</v>
      </c>
      <c r="W33" s="168"/>
      <c r="X33" s="169"/>
      <c r="Y33" s="169"/>
      <c r="Z33" s="169"/>
      <c r="AA33" s="169"/>
      <c r="AB33" s="169"/>
      <c r="AC33" s="169"/>
      <c r="AD33" s="169"/>
      <c r="AE33" s="169"/>
      <c r="AF33" s="169"/>
      <c r="AG33" s="169" t="s">
        <v>230</v>
      </c>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row>
    <row r="34" spans="1:60" ht="12.75" outlineLevel="1">
      <c r="A34" s="160">
        <v>16</v>
      </c>
      <c r="B34" s="161" t="s">
        <v>678</v>
      </c>
      <c r="C34" s="162" t="s">
        <v>679</v>
      </c>
      <c r="D34" s="163" t="s">
        <v>392</v>
      </c>
      <c r="E34" s="164">
        <v>30</v>
      </c>
      <c r="F34" s="165"/>
      <c r="G34" s="166">
        <f>ROUND(E34*F34,2)</f>
        <v>0</v>
      </c>
      <c r="H34" s="165"/>
      <c r="I34" s="166">
        <f>ROUND(E34*H34,2)</f>
        <v>0</v>
      </c>
      <c r="J34" s="165"/>
      <c r="K34" s="166">
        <f>ROUND(E34*J34,2)</f>
        <v>0</v>
      </c>
      <c r="L34" s="166">
        <v>21</v>
      </c>
      <c r="M34" s="166">
        <f>G34*(1+L34/100)</f>
        <v>0</v>
      </c>
      <c r="N34" s="166">
        <v>0</v>
      </c>
      <c r="O34" s="166">
        <f>ROUND(E34*N34,2)</f>
        <v>0</v>
      </c>
      <c r="P34" s="166">
        <v>0.03</v>
      </c>
      <c r="Q34" s="166">
        <f>ROUND(E34*P34,2)</f>
        <v>0.9</v>
      </c>
      <c r="R34" s="166"/>
      <c r="S34" s="166" t="s">
        <v>303</v>
      </c>
      <c r="T34" s="167" t="s">
        <v>214</v>
      </c>
      <c r="U34" s="168">
        <v>0.35</v>
      </c>
      <c r="V34" s="168">
        <f>ROUND(E34*U34,2)</f>
        <v>10.5</v>
      </c>
      <c r="W34" s="168"/>
      <c r="X34" s="169"/>
      <c r="Y34" s="169"/>
      <c r="Z34" s="169"/>
      <c r="AA34" s="169"/>
      <c r="AB34" s="169"/>
      <c r="AC34" s="169"/>
      <c r="AD34" s="169"/>
      <c r="AE34" s="169"/>
      <c r="AF34" s="169"/>
      <c r="AG34" s="169" t="s">
        <v>230</v>
      </c>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row>
    <row r="35" spans="1:60" ht="22.5" outlineLevel="1">
      <c r="A35" s="160">
        <v>17</v>
      </c>
      <c r="B35" s="161" t="s">
        <v>680</v>
      </c>
      <c r="C35" s="162" t="s">
        <v>681</v>
      </c>
      <c r="D35" s="163" t="s">
        <v>243</v>
      </c>
      <c r="E35" s="164">
        <v>1</v>
      </c>
      <c r="F35" s="165"/>
      <c r="G35" s="166">
        <f>ROUND(E35*F35,2)</f>
        <v>0</v>
      </c>
      <c r="H35" s="165"/>
      <c r="I35" s="166">
        <f>ROUND(E35*H35,2)</f>
        <v>0</v>
      </c>
      <c r="J35" s="165"/>
      <c r="K35" s="166">
        <f>ROUND(E35*J35,2)</f>
        <v>0</v>
      </c>
      <c r="L35" s="166">
        <v>21</v>
      </c>
      <c r="M35" s="166">
        <f>G35*(1+L35/100)</f>
        <v>0</v>
      </c>
      <c r="N35" s="166">
        <v>0</v>
      </c>
      <c r="O35" s="166">
        <f>ROUND(E35*N35,2)</f>
        <v>0</v>
      </c>
      <c r="P35" s="166">
        <v>0.09358000000000001</v>
      </c>
      <c r="Q35" s="166">
        <f>ROUND(E35*P35,2)</f>
        <v>0.09</v>
      </c>
      <c r="R35" s="166"/>
      <c r="S35" s="166" t="s">
        <v>303</v>
      </c>
      <c r="T35" s="167" t="s">
        <v>214</v>
      </c>
      <c r="U35" s="168">
        <v>0.35</v>
      </c>
      <c r="V35" s="168">
        <f>ROUND(E35*U35,2)</f>
        <v>0.35</v>
      </c>
      <c r="W35" s="168"/>
      <c r="X35" s="169"/>
      <c r="Y35" s="169"/>
      <c r="Z35" s="169"/>
      <c r="AA35" s="169"/>
      <c r="AB35" s="169"/>
      <c r="AC35" s="169"/>
      <c r="AD35" s="169"/>
      <c r="AE35" s="169"/>
      <c r="AF35" s="169"/>
      <c r="AG35" s="169" t="s">
        <v>230</v>
      </c>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row>
    <row r="36" spans="1:60" ht="12.75" outlineLevel="1">
      <c r="A36" s="170">
        <v>18</v>
      </c>
      <c r="B36" s="171" t="s">
        <v>682</v>
      </c>
      <c r="C36" s="172" t="s">
        <v>683</v>
      </c>
      <c r="D36" s="173" t="s">
        <v>282</v>
      </c>
      <c r="E36" s="174">
        <v>0.49522000000000005</v>
      </c>
      <c r="F36" s="175"/>
      <c r="G36" s="176">
        <f>ROUND(E36*F36,2)</f>
        <v>0</v>
      </c>
      <c r="H36" s="175"/>
      <c r="I36" s="176">
        <f>ROUND(E36*H36,2)</f>
        <v>0</v>
      </c>
      <c r="J36" s="175"/>
      <c r="K36" s="176">
        <f>ROUND(E36*J36,2)</f>
        <v>0</v>
      </c>
      <c r="L36" s="176">
        <v>21</v>
      </c>
      <c r="M36" s="176">
        <f>G36*(1+L36/100)</f>
        <v>0</v>
      </c>
      <c r="N36" s="176">
        <v>0</v>
      </c>
      <c r="O36" s="176">
        <f>ROUND(E36*N36,2)</f>
        <v>0</v>
      </c>
      <c r="P36" s="176">
        <v>0</v>
      </c>
      <c r="Q36" s="176">
        <f>ROUND(E36*P36,2)</f>
        <v>0</v>
      </c>
      <c r="R36" s="176"/>
      <c r="S36" s="176" t="s">
        <v>213</v>
      </c>
      <c r="T36" s="177" t="s">
        <v>213</v>
      </c>
      <c r="U36" s="168">
        <v>3.074</v>
      </c>
      <c r="V36" s="168">
        <f>ROUND(E36*U36,2)</f>
        <v>1.52</v>
      </c>
      <c r="W36" s="168"/>
      <c r="X36" s="169"/>
      <c r="Y36" s="169"/>
      <c r="Z36" s="169"/>
      <c r="AA36" s="169"/>
      <c r="AB36" s="169"/>
      <c r="AC36" s="169"/>
      <c r="AD36" s="169"/>
      <c r="AE36" s="169"/>
      <c r="AF36" s="169"/>
      <c r="AG36" s="169" t="s">
        <v>359</v>
      </c>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row>
    <row r="37" spans="1:32" ht="12.75">
      <c r="A37" s="134"/>
      <c r="B37" s="138"/>
      <c r="C37" s="178"/>
      <c r="D37" s="140"/>
      <c r="E37" s="134"/>
      <c r="F37" s="134"/>
      <c r="G37" s="134"/>
      <c r="H37" s="134"/>
      <c r="I37" s="134"/>
      <c r="J37" s="134"/>
      <c r="K37" s="134"/>
      <c r="L37" s="134"/>
      <c r="M37" s="134"/>
      <c r="N37" s="134"/>
      <c r="O37" s="134"/>
      <c r="P37" s="134"/>
      <c r="Q37" s="134"/>
      <c r="R37" s="134"/>
      <c r="S37" s="134"/>
      <c r="T37" s="134"/>
      <c r="U37" s="134"/>
      <c r="V37" s="134"/>
      <c r="W37" s="134"/>
      <c r="AE37" s="1">
        <v>15</v>
      </c>
      <c r="AF37" s="1">
        <v>21</v>
      </c>
    </row>
    <row r="38" spans="1:33" ht="12.75">
      <c r="A38" s="179"/>
      <c r="B38" s="180" t="s">
        <v>25</v>
      </c>
      <c r="C38" s="181"/>
      <c r="D38" s="182"/>
      <c r="E38" s="183"/>
      <c r="F38" s="183"/>
      <c r="G38" s="184">
        <f>G8+G19+G25+G30</f>
        <v>0</v>
      </c>
      <c r="H38" s="134"/>
      <c r="I38" s="134"/>
      <c r="J38" s="134"/>
      <c r="K38" s="134"/>
      <c r="L38" s="134"/>
      <c r="M38" s="134"/>
      <c r="N38" s="134"/>
      <c r="O38" s="134"/>
      <c r="P38" s="134"/>
      <c r="Q38" s="134"/>
      <c r="R38" s="134"/>
      <c r="S38" s="134"/>
      <c r="T38" s="134"/>
      <c r="U38" s="134"/>
      <c r="V38" s="134"/>
      <c r="W38" s="134"/>
      <c r="AE38" s="1">
        <f>SUMIF(L7:L36,AE37,G7:G36)</f>
        <v>0</v>
      </c>
      <c r="AF38" s="1">
        <f>SUMIF(L7:L36,AF37,G7:G36)</f>
        <v>0</v>
      </c>
      <c r="AG38" s="1" t="s">
        <v>223</v>
      </c>
    </row>
    <row r="39" spans="1:23" ht="12.75">
      <c r="A39" s="134"/>
      <c r="B39" s="138"/>
      <c r="C39" s="178"/>
      <c r="D39" s="140"/>
      <c r="E39" s="134"/>
      <c r="F39" s="134"/>
      <c r="G39" s="134"/>
      <c r="H39" s="134"/>
      <c r="I39" s="134"/>
      <c r="J39" s="134"/>
      <c r="K39" s="134"/>
      <c r="L39" s="134"/>
      <c r="M39" s="134"/>
      <c r="N39" s="134"/>
      <c r="O39" s="134"/>
      <c r="P39" s="134"/>
      <c r="Q39" s="134"/>
      <c r="R39" s="134"/>
      <c r="S39" s="134"/>
      <c r="T39" s="134"/>
      <c r="U39" s="134"/>
      <c r="V39" s="134"/>
      <c r="W39" s="134"/>
    </row>
    <row r="40" spans="1:23" ht="12.75">
      <c r="A40" s="134"/>
      <c r="B40" s="138"/>
      <c r="C40" s="178"/>
      <c r="D40" s="140"/>
      <c r="E40" s="134"/>
      <c r="F40" s="134"/>
      <c r="G40" s="134"/>
      <c r="H40" s="134"/>
      <c r="I40" s="134"/>
      <c r="J40" s="134"/>
      <c r="K40" s="134"/>
      <c r="L40" s="134"/>
      <c r="M40" s="134"/>
      <c r="N40" s="134"/>
      <c r="O40" s="134"/>
      <c r="P40" s="134"/>
      <c r="Q40" s="134"/>
      <c r="R40" s="134"/>
      <c r="S40" s="134"/>
      <c r="T40" s="134"/>
      <c r="U40" s="134"/>
      <c r="V40" s="134"/>
      <c r="W40" s="134"/>
    </row>
    <row r="41" spans="1:23" ht="12.75">
      <c r="A41" s="223" t="s">
        <v>224</v>
      </c>
      <c r="B41" s="223"/>
      <c r="C41" s="223"/>
      <c r="D41" s="140"/>
      <c r="E41" s="134"/>
      <c r="F41" s="134"/>
      <c r="G41" s="134"/>
      <c r="H41" s="134"/>
      <c r="I41" s="134"/>
      <c r="J41" s="134"/>
      <c r="K41" s="134"/>
      <c r="L41" s="134"/>
      <c r="M41" s="134"/>
      <c r="N41" s="134"/>
      <c r="O41" s="134"/>
      <c r="P41" s="134"/>
      <c r="Q41" s="134"/>
      <c r="R41" s="134"/>
      <c r="S41" s="134"/>
      <c r="T41" s="134"/>
      <c r="U41" s="134"/>
      <c r="V41" s="134"/>
      <c r="W41" s="134"/>
    </row>
    <row r="42" spans="1:33" ht="12.75">
      <c r="A42" s="224"/>
      <c r="B42" s="224"/>
      <c r="C42" s="224"/>
      <c r="D42" s="224"/>
      <c r="E42" s="224"/>
      <c r="F42" s="224"/>
      <c r="G42" s="224"/>
      <c r="H42" s="134"/>
      <c r="I42" s="134"/>
      <c r="J42" s="134"/>
      <c r="K42" s="134"/>
      <c r="L42" s="134"/>
      <c r="M42" s="134"/>
      <c r="N42" s="134"/>
      <c r="O42" s="134"/>
      <c r="P42" s="134"/>
      <c r="Q42" s="134"/>
      <c r="R42" s="134"/>
      <c r="S42" s="134"/>
      <c r="T42" s="134"/>
      <c r="U42" s="134"/>
      <c r="V42" s="134"/>
      <c r="W42" s="134"/>
      <c r="AG42" s="1" t="s">
        <v>225</v>
      </c>
    </row>
    <row r="43" spans="1:23" ht="12.75">
      <c r="A43" s="224"/>
      <c r="B43" s="224"/>
      <c r="C43" s="224"/>
      <c r="D43" s="224"/>
      <c r="E43" s="224"/>
      <c r="F43" s="224"/>
      <c r="G43" s="224"/>
      <c r="H43" s="134"/>
      <c r="I43" s="134"/>
      <c r="J43" s="134"/>
      <c r="K43" s="134"/>
      <c r="L43" s="134"/>
      <c r="M43" s="134"/>
      <c r="N43" s="134"/>
      <c r="O43" s="134"/>
      <c r="P43" s="134"/>
      <c r="Q43" s="134"/>
      <c r="R43" s="134"/>
      <c r="S43" s="134"/>
      <c r="T43" s="134"/>
      <c r="U43" s="134"/>
      <c r="V43" s="134"/>
      <c r="W43" s="134"/>
    </row>
    <row r="44" spans="1:23" ht="12.75">
      <c r="A44" s="224"/>
      <c r="B44" s="224"/>
      <c r="C44" s="224"/>
      <c r="D44" s="224"/>
      <c r="E44" s="224"/>
      <c r="F44" s="224"/>
      <c r="G44" s="224"/>
      <c r="H44" s="134"/>
      <c r="I44" s="134"/>
      <c r="J44" s="134"/>
      <c r="K44" s="134"/>
      <c r="L44" s="134"/>
      <c r="M44" s="134"/>
      <c r="N44" s="134"/>
      <c r="O44" s="134"/>
      <c r="P44" s="134"/>
      <c r="Q44" s="134"/>
      <c r="R44" s="134"/>
      <c r="S44" s="134"/>
      <c r="T44" s="134"/>
      <c r="U44" s="134"/>
      <c r="V44" s="134"/>
      <c r="W44" s="134"/>
    </row>
    <row r="45" spans="1:23" ht="12.75">
      <c r="A45" s="224"/>
      <c r="B45" s="224"/>
      <c r="C45" s="224"/>
      <c r="D45" s="224"/>
      <c r="E45" s="224"/>
      <c r="F45" s="224"/>
      <c r="G45" s="224"/>
      <c r="H45" s="134"/>
      <c r="I45" s="134"/>
      <c r="J45" s="134"/>
      <c r="K45" s="134"/>
      <c r="L45" s="134"/>
      <c r="M45" s="134"/>
      <c r="N45" s="134"/>
      <c r="O45" s="134"/>
      <c r="P45" s="134"/>
      <c r="Q45" s="134"/>
      <c r="R45" s="134"/>
      <c r="S45" s="134"/>
      <c r="T45" s="134"/>
      <c r="U45" s="134"/>
      <c r="V45" s="134"/>
      <c r="W45" s="134"/>
    </row>
    <row r="46" spans="1:23" ht="12.75">
      <c r="A46" s="224"/>
      <c r="B46" s="224"/>
      <c r="C46" s="224"/>
      <c r="D46" s="224"/>
      <c r="E46" s="224"/>
      <c r="F46" s="224"/>
      <c r="G46" s="224"/>
      <c r="H46" s="134"/>
      <c r="I46" s="134"/>
      <c r="J46" s="134"/>
      <c r="K46" s="134"/>
      <c r="L46" s="134"/>
      <c r="M46" s="134"/>
      <c r="N46" s="134"/>
      <c r="O46" s="134"/>
      <c r="P46" s="134"/>
      <c r="Q46" s="134"/>
      <c r="R46" s="134"/>
      <c r="S46" s="134"/>
      <c r="T46" s="134"/>
      <c r="U46" s="134"/>
      <c r="V46" s="134"/>
      <c r="W46" s="134"/>
    </row>
    <row r="47" spans="1:23" ht="12.75">
      <c r="A47" s="134"/>
      <c r="B47" s="138"/>
      <c r="C47" s="178"/>
      <c r="D47" s="140"/>
      <c r="E47" s="134"/>
      <c r="F47" s="134"/>
      <c r="G47" s="134"/>
      <c r="H47" s="134"/>
      <c r="I47" s="134"/>
      <c r="J47" s="134"/>
      <c r="K47" s="134"/>
      <c r="L47" s="134"/>
      <c r="M47" s="134"/>
      <c r="N47" s="134"/>
      <c r="O47" s="134"/>
      <c r="P47" s="134"/>
      <c r="Q47" s="134"/>
      <c r="R47" s="134"/>
      <c r="S47" s="134"/>
      <c r="T47" s="134"/>
      <c r="U47" s="134"/>
      <c r="V47" s="134"/>
      <c r="W47" s="134"/>
    </row>
    <row r="48" spans="3:33" ht="12.75">
      <c r="C48" s="185"/>
      <c r="D48" s="144"/>
      <c r="AG48" s="1" t="s">
        <v>226</v>
      </c>
    </row>
    <row r="49" ht="12.75">
      <c r="D49" s="144"/>
    </row>
    <row r="50" ht="12.75">
      <c r="D50" s="144"/>
    </row>
    <row r="51" ht="12.75">
      <c r="D51" s="144"/>
    </row>
    <row r="52" ht="12.75">
      <c r="D52" s="144"/>
    </row>
    <row r="53" ht="12.75">
      <c r="D53" s="144"/>
    </row>
    <row r="54" ht="12.75">
      <c r="D54" s="144"/>
    </row>
    <row r="55" ht="12.75">
      <c r="D55" s="144"/>
    </row>
    <row r="56" ht="12.75">
      <c r="D56" s="144"/>
    </row>
    <row r="57" ht="12.75">
      <c r="D57" s="144"/>
    </row>
    <row r="58" ht="12.75">
      <c r="D58" s="144"/>
    </row>
    <row r="59" ht="12.75">
      <c r="D59" s="144"/>
    </row>
    <row r="60" ht="12.75">
      <c r="D60" s="144"/>
    </row>
    <row r="61" ht="12.75">
      <c r="D61" s="144"/>
    </row>
    <row r="62" ht="12.75">
      <c r="D62" s="144"/>
    </row>
    <row r="63" ht="12.75">
      <c r="D63" s="144"/>
    </row>
    <row r="64" ht="12.75">
      <c r="D64" s="144"/>
    </row>
    <row r="65" ht="12.75">
      <c r="D65" s="144"/>
    </row>
    <row r="66" ht="12.75">
      <c r="D66" s="144"/>
    </row>
    <row r="67" ht="12.75">
      <c r="D67" s="144"/>
    </row>
    <row r="68" ht="12.75">
      <c r="D68" s="144"/>
    </row>
    <row r="69" ht="12.75">
      <c r="D69" s="144"/>
    </row>
    <row r="70" ht="12.75">
      <c r="D70" s="144"/>
    </row>
    <row r="71" ht="12.75">
      <c r="D71" s="144"/>
    </row>
    <row r="72" ht="12.75">
      <c r="D72" s="144"/>
    </row>
    <row r="73" ht="12.75">
      <c r="D73" s="144"/>
    </row>
    <row r="74" ht="12.75">
      <c r="D74" s="144"/>
    </row>
    <row r="75" ht="12.75">
      <c r="D75" s="144"/>
    </row>
    <row r="76" ht="12.75">
      <c r="D76" s="144"/>
    </row>
    <row r="77" ht="12.75">
      <c r="D77" s="144"/>
    </row>
    <row r="78" ht="12.75">
      <c r="D78" s="144"/>
    </row>
    <row r="79" ht="12.75">
      <c r="D79" s="144"/>
    </row>
    <row r="80" ht="12.75">
      <c r="D80" s="144"/>
    </row>
    <row r="81" ht="12.75">
      <c r="D81" s="144"/>
    </row>
    <row r="82" ht="12.75">
      <c r="D82" s="144"/>
    </row>
    <row r="83" ht="12.75">
      <c r="D83" s="144"/>
    </row>
    <row r="84" ht="12.75">
      <c r="D84" s="144"/>
    </row>
    <row r="85" ht="12.75">
      <c r="D85" s="144"/>
    </row>
    <row r="86" ht="12.75">
      <c r="D86" s="144"/>
    </row>
    <row r="87" ht="12.75">
      <c r="D87" s="144"/>
    </row>
    <row r="88" ht="12.75">
      <c r="D88" s="144"/>
    </row>
    <row r="89" ht="12.75">
      <c r="D89" s="144"/>
    </row>
    <row r="90" ht="12.75">
      <c r="D90" s="144"/>
    </row>
    <row r="91" ht="12.75">
      <c r="D91" s="144"/>
    </row>
    <row r="92" ht="12.75">
      <c r="D92" s="144"/>
    </row>
    <row r="93" ht="12.75">
      <c r="D93" s="144"/>
    </row>
    <row r="94" ht="12.75">
      <c r="D94" s="144"/>
    </row>
    <row r="95" ht="12.75">
      <c r="D95" s="144"/>
    </row>
    <row r="96" ht="12.75">
      <c r="D96" s="144"/>
    </row>
    <row r="97" ht="12.75">
      <c r="D97" s="144"/>
    </row>
    <row r="98" ht="12.75">
      <c r="D98" s="144"/>
    </row>
    <row r="99" ht="12.75">
      <c r="D99" s="144"/>
    </row>
    <row r="100" ht="12.75">
      <c r="D100" s="144"/>
    </row>
    <row r="101" ht="12.75">
      <c r="D101" s="144"/>
    </row>
    <row r="102" ht="12.75">
      <c r="D102" s="144"/>
    </row>
    <row r="103" ht="12.75">
      <c r="D103" s="144"/>
    </row>
    <row r="104" ht="12.75">
      <c r="D104" s="144"/>
    </row>
    <row r="105" ht="12.75">
      <c r="D105" s="144"/>
    </row>
    <row r="106" ht="12.75">
      <c r="D106" s="144"/>
    </row>
    <row r="107" ht="12.75">
      <c r="D107" s="144"/>
    </row>
    <row r="108" ht="12.75">
      <c r="D108" s="144"/>
    </row>
    <row r="109" ht="12.75">
      <c r="D109" s="144"/>
    </row>
    <row r="110" ht="12.75">
      <c r="D110" s="144"/>
    </row>
    <row r="111" ht="12.75">
      <c r="D111" s="144"/>
    </row>
    <row r="112" ht="12.75">
      <c r="D112" s="144"/>
    </row>
    <row r="113" ht="12.75">
      <c r="D113" s="144"/>
    </row>
    <row r="114" ht="12.75">
      <c r="D114" s="144"/>
    </row>
    <row r="115" ht="12.75">
      <c r="D115" s="144"/>
    </row>
    <row r="116" ht="12.75">
      <c r="D116" s="144"/>
    </row>
    <row r="117" ht="12.75">
      <c r="D117" s="144"/>
    </row>
    <row r="118" ht="12.75">
      <c r="D118" s="144"/>
    </row>
    <row r="119" ht="12.75">
      <c r="D119" s="144"/>
    </row>
    <row r="120" ht="12.75">
      <c r="D120" s="144"/>
    </row>
    <row r="121" ht="12.75">
      <c r="D121" s="144"/>
    </row>
    <row r="122" ht="12.75">
      <c r="D122" s="144"/>
    </row>
    <row r="123" ht="12.75">
      <c r="D123" s="144"/>
    </row>
    <row r="124" ht="12.75">
      <c r="D124" s="144"/>
    </row>
    <row r="125" ht="12.75">
      <c r="D125" s="144"/>
    </row>
    <row r="126" ht="12.75">
      <c r="D126" s="144"/>
    </row>
    <row r="127" ht="12.75">
      <c r="D127" s="144"/>
    </row>
    <row r="128" ht="12.75">
      <c r="D128" s="144"/>
    </row>
    <row r="129" ht="12.75">
      <c r="D129" s="144"/>
    </row>
    <row r="130" ht="12.75">
      <c r="D130" s="144"/>
    </row>
    <row r="131" ht="12.75">
      <c r="D131" s="144"/>
    </row>
    <row r="132" ht="12.75">
      <c r="D132" s="144"/>
    </row>
    <row r="133" ht="12.75">
      <c r="D133" s="144"/>
    </row>
    <row r="134" ht="12.75">
      <c r="D134" s="144"/>
    </row>
    <row r="135" ht="12.75">
      <c r="D135" s="144"/>
    </row>
    <row r="136" ht="12.75">
      <c r="D136" s="144"/>
    </row>
    <row r="137" ht="12.75">
      <c r="D137" s="144"/>
    </row>
    <row r="138" ht="12.75">
      <c r="D138" s="144"/>
    </row>
    <row r="139" ht="12.75">
      <c r="D139" s="144"/>
    </row>
    <row r="140" ht="12.75">
      <c r="D140" s="144"/>
    </row>
    <row r="141" ht="12.75">
      <c r="D141" s="144"/>
    </row>
    <row r="142" ht="12.75">
      <c r="D142" s="144"/>
    </row>
    <row r="143" ht="12.75">
      <c r="D143" s="144"/>
    </row>
    <row r="144" ht="12.75">
      <c r="D144" s="144"/>
    </row>
    <row r="145" ht="12.75">
      <c r="D145" s="144"/>
    </row>
    <row r="146" ht="12.75">
      <c r="D146" s="144"/>
    </row>
    <row r="147" ht="12.75">
      <c r="D147" s="144"/>
    </row>
    <row r="148" ht="12.75">
      <c r="D148" s="144"/>
    </row>
    <row r="149" ht="12.75">
      <c r="D149" s="144"/>
    </row>
    <row r="150" ht="12.75">
      <c r="D150" s="144"/>
    </row>
    <row r="151" ht="12.75">
      <c r="D151" s="144"/>
    </row>
    <row r="152" ht="12.75">
      <c r="D152" s="144"/>
    </row>
    <row r="153" ht="12.75">
      <c r="D153" s="144"/>
    </row>
    <row r="154" ht="12.75">
      <c r="D154" s="144"/>
    </row>
    <row r="155" ht="12.75">
      <c r="D155" s="144"/>
    </row>
    <row r="156" ht="12.75">
      <c r="D156" s="144"/>
    </row>
    <row r="157" ht="12.75">
      <c r="D157" s="144"/>
    </row>
    <row r="158" ht="12.75">
      <c r="D158" s="144"/>
    </row>
    <row r="159" ht="12.75">
      <c r="D159" s="144"/>
    </row>
    <row r="160" ht="12.75">
      <c r="D160" s="144"/>
    </row>
    <row r="161" ht="12.75">
      <c r="D161" s="144"/>
    </row>
    <row r="162" ht="12.75">
      <c r="D162" s="144"/>
    </row>
    <row r="163" ht="12.75">
      <c r="D163" s="144"/>
    </row>
    <row r="164" ht="12.75">
      <c r="D164" s="144"/>
    </row>
    <row r="165" ht="12.75">
      <c r="D165" s="144"/>
    </row>
    <row r="166" ht="12.75">
      <c r="D166" s="144"/>
    </row>
    <row r="167" ht="12.75">
      <c r="D167" s="144"/>
    </row>
    <row r="168" ht="12.75">
      <c r="D168" s="144"/>
    </row>
    <row r="169" ht="12.75">
      <c r="D169" s="144"/>
    </row>
    <row r="170" ht="12.75">
      <c r="D170" s="144"/>
    </row>
    <row r="171" ht="12.75">
      <c r="D171" s="144"/>
    </row>
    <row r="172" ht="12.75">
      <c r="D172" s="144"/>
    </row>
    <row r="173" ht="12.75">
      <c r="D173" s="144"/>
    </row>
    <row r="174" ht="12.75">
      <c r="D174" s="144"/>
    </row>
    <row r="175" ht="12.75">
      <c r="D175" s="144"/>
    </row>
    <row r="176" ht="12.75">
      <c r="D176" s="144"/>
    </row>
  </sheetData>
  <sheetProtection password="9CDF" sheet="1" objects="1" scenarios="1" selectLockedCells="1"/>
  <mergeCells count="6">
    <mergeCell ref="A1:G1"/>
    <mergeCell ref="C2:G2"/>
    <mergeCell ref="C3:G3"/>
    <mergeCell ref="C4:G4"/>
    <mergeCell ref="A41:C41"/>
    <mergeCell ref="A42:G46"/>
  </mergeCells>
  <printOptions/>
  <pageMargins left="0.5902777777777778" right="0.19652777777777777" top="0.7875" bottom="0.7875" header="0.5118055555555555" footer="0.3"/>
  <pageSetup horizontalDpi="300" verticalDpi="300" orientation="landscape" paperSize="9"/>
  <headerFooter alignWithMargins="0">
    <oddFooter>&amp;L&amp;"Arial CE,Běžné"Zpracováno programem BUILDpower S,  © RTS, a.s.&amp;R&amp;"Arial CE,Běžné"Stránka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Šišková, Michaela</dc:creator>
  <cp:keywords/>
  <dc:description/>
  <cp:lastModifiedBy>Šišková, Michaela</cp:lastModifiedBy>
  <dcterms:created xsi:type="dcterms:W3CDTF">2017-05-09T08:44:05Z</dcterms:created>
  <dcterms:modified xsi:type="dcterms:W3CDTF">2017-05-09T08:44:05Z</dcterms:modified>
  <cp:category/>
  <cp:version/>
  <cp:contentType/>
  <cp:contentStatus/>
</cp:coreProperties>
</file>