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60" windowWidth="19815" windowHeight="9480" tabRatio="880" firstSheet="5" activeTab="13"/>
  </bookViews>
  <sheets>
    <sheet name="Rekapitulace SO 01- SO 04" sheetId="17" r:id="rId1"/>
    <sheet name="SO 01 Krycí list" sheetId="18" r:id="rId2"/>
    <sheet name="SO 01 Rekapitulace " sheetId="19" r:id="rId3"/>
    <sheet name="SO 01 Položky" sheetId="20" r:id="rId4"/>
    <sheet name="SO 02-Krycí list" sheetId="1" r:id="rId5"/>
    <sheet name="SO 02 Rekapitulace" sheetId="2" r:id="rId6"/>
    <sheet name="SO 02 Položky" sheetId="3" r:id="rId7"/>
    <sheet name="SO 03-Krycí list" sheetId="27" r:id="rId8"/>
    <sheet name="SO 03 Rekapitulace" sheetId="22" r:id="rId9"/>
    <sheet name="SO 03 Položky" sheetId="23" r:id="rId10"/>
    <sheet name="SO 04-Krycí list" sheetId="29" r:id="rId11"/>
    <sheet name="SO 04 Rekapitulace" sheetId="25" r:id="rId12"/>
    <sheet name="SO 04 Položky" sheetId="26" r:id="rId13"/>
    <sheet name="List3" sheetId="3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BPK1" localSheetId="0">'[1]Pevná koš. bez montáže'!#REF!</definedName>
    <definedName name="_____________BPK1" localSheetId="7">'[1]Pevná koš. bez montáže'!#REF!</definedName>
    <definedName name="_____________BPK1" localSheetId="10">'[1]Pevná koš. bez montáže'!#REF!</definedName>
    <definedName name="_____________BPK1">'[1]Pevná koš. bez montáže'!#REF!</definedName>
    <definedName name="_____________BPK2" localSheetId="0">'[1]Pevná koš. bez montáže'!#REF!</definedName>
    <definedName name="_____________BPK2" localSheetId="7">'[1]Pevná koš. bez montáže'!#REF!</definedName>
    <definedName name="_____________BPK2" localSheetId="10">'[1]Pevná koš. bez montáže'!#REF!</definedName>
    <definedName name="_____________BPK2">'[1]Pevná koš. bez montáže'!#REF!</definedName>
    <definedName name="_____________BPK3" localSheetId="0">'[1]Pevná koš. bez montáže'!#REF!</definedName>
    <definedName name="_____________BPK3" localSheetId="7">'[1]Pevná koš. bez montáže'!#REF!</definedName>
    <definedName name="_____________BPK3" localSheetId="10">'[1]Pevná koš. bez montáže'!#REF!</definedName>
    <definedName name="_____________BPK3">'[1]Pevná koš. bez montáže'!#REF!</definedName>
    <definedName name="_________BPK1" localSheetId="0">'[2]Položky (1)'!#REF!</definedName>
    <definedName name="_________BPK1" localSheetId="7">'[2]Položky (1)'!#REF!</definedName>
    <definedName name="_________BPK1" localSheetId="10">'[2]Položky (1)'!#REF!</definedName>
    <definedName name="_________BPK1">'[2]Položky (1)'!#REF!</definedName>
    <definedName name="_________BPK2" localSheetId="0">'[2]Položky (1)'!#REF!</definedName>
    <definedName name="_________BPK2" localSheetId="7">'[2]Položky (1)'!#REF!</definedName>
    <definedName name="_________BPK2" localSheetId="10">'[2]Položky (1)'!#REF!</definedName>
    <definedName name="_________BPK2">'[2]Položky (1)'!#REF!</definedName>
    <definedName name="_________BPK3" localSheetId="0">'[2]Položky (1)'!#REF!</definedName>
    <definedName name="_________BPK3" localSheetId="7">'[2]Položky (1)'!#REF!</definedName>
    <definedName name="_________BPK3" localSheetId="10">'[2]Položky (1)'!#REF!</definedName>
    <definedName name="_________BPK3">'[2]Položky (1)'!#REF!</definedName>
    <definedName name="________BPK1" localSheetId="0">'[3]Položky (1)'!#REF!</definedName>
    <definedName name="________BPK1" localSheetId="7">'[3]Položky (1)'!#REF!</definedName>
    <definedName name="________BPK1" localSheetId="10">'[3]Položky (1)'!#REF!</definedName>
    <definedName name="________BPK1">'[3]Položky (1)'!#REF!</definedName>
    <definedName name="________BPK2" localSheetId="0">'[3]Položky (1)'!#REF!</definedName>
    <definedName name="________BPK2" localSheetId="7">'[3]Položky (1)'!#REF!</definedName>
    <definedName name="________BPK2" localSheetId="10">'[3]Položky (1)'!#REF!</definedName>
    <definedName name="________BPK2">'[3]Položky (1)'!#REF!</definedName>
    <definedName name="________BPK3" localSheetId="0">'[3]Položky (1)'!#REF!</definedName>
    <definedName name="________BPK3" localSheetId="7">'[3]Položky (1)'!#REF!</definedName>
    <definedName name="________BPK3" localSheetId="10">'[3]Položky (1)'!#REF!</definedName>
    <definedName name="________BPK3">'[3]Položky (1)'!#REF!</definedName>
    <definedName name="_______BPK1" localSheetId="0">'[3]Položky (1)'!#REF!</definedName>
    <definedName name="_______BPK1" localSheetId="7">'[3]Položky (1)'!#REF!</definedName>
    <definedName name="_______BPK1" localSheetId="10">'[3]Položky (1)'!#REF!</definedName>
    <definedName name="_______BPK1">'[3]Položky (1)'!#REF!</definedName>
    <definedName name="_______BPK2" localSheetId="0">'[3]Položky (1)'!#REF!</definedName>
    <definedName name="_______BPK2" localSheetId="7">'[3]Položky (1)'!#REF!</definedName>
    <definedName name="_______BPK2" localSheetId="10">'[3]Položky (1)'!#REF!</definedName>
    <definedName name="_______BPK2">'[3]Položky (1)'!#REF!</definedName>
    <definedName name="_______BPK3" localSheetId="0">'[3]Položky (1)'!#REF!</definedName>
    <definedName name="_______BPK3" localSheetId="7">'[3]Položky (1)'!#REF!</definedName>
    <definedName name="_______BPK3" localSheetId="10">'[3]Položky (1)'!#REF!</definedName>
    <definedName name="_______BPK3">'[3]Položky (1)'!#REF!</definedName>
    <definedName name="______BPK1" localSheetId="0">'[1]Cenová nabídka od DS'!#REF!</definedName>
    <definedName name="______BPK1" localSheetId="7">'[1]Cenová nabídka od DS'!#REF!</definedName>
    <definedName name="______BPK1" localSheetId="10">'[1]Cenová nabídka od DS'!#REF!</definedName>
    <definedName name="______BPK1">'[1]Cenová nabídka od DS'!#REF!</definedName>
    <definedName name="______BPK2" localSheetId="0">'[1]Cenová nabídka od DS'!#REF!</definedName>
    <definedName name="______BPK2" localSheetId="7">'[1]Cenová nabídka od DS'!#REF!</definedName>
    <definedName name="______BPK2" localSheetId="10">'[1]Cenová nabídka od DS'!#REF!</definedName>
    <definedName name="______BPK2">'[1]Cenová nabídka od DS'!#REF!</definedName>
    <definedName name="______BPK3" localSheetId="0">'[1]Cenová nabídka od DS'!#REF!</definedName>
    <definedName name="______BPK3" localSheetId="7">'[1]Cenová nabídka od DS'!#REF!</definedName>
    <definedName name="______BPK3" localSheetId="10">'[1]Cenová nabídka od DS'!#REF!</definedName>
    <definedName name="______BPK3">'[1]Cenová nabídka od DS'!#REF!</definedName>
    <definedName name="_____BPK1" localSheetId="0">'[3]Položky (1)'!#REF!</definedName>
    <definedName name="_____BPK1" localSheetId="7">'[3]Položky (1)'!#REF!</definedName>
    <definedName name="_____BPK1" localSheetId="10">'[3]Položky (1)'!#REF!</definedName>
    <definedName name="_____BPK1">'[3]Položky (1)'!#REF!</definedName>
    <definedName name="_____BPK2" localSheetId="0">'[3]Položky (1)'!#REF!</definedName>
    <definedName name="_____BPK2" localSheetId="7">'[3]Položky (1)'!#REF!</definedName>
    <definedName name="_____BPK2" localSheetId="10">'[3]Položky (1)'!#REF!</definedName>
    <definedName name="_____BPK2">'[3]Položky (1)'!#REF!</definedName>
    <definedName name="_____BPK3" localSheetId="0">'[3]Položky (1)'!#REF!</definedName>
    <definedName name="_____BPK3" localSheetId="7">'[3]Položky (1)'!#REF!</definedName>
    <definedName name="_____BPK3" localSheetId="10">'[3]Položky (1)'!#REF!</definedName>
    <definedName name="_____BPK3">'[3]Položky (1)'!#REF!</definedName>
    <definedName name="____BPK1" localSheetId="0">'[3]Položky (1)'!#REF!</definedName>
    <definedName name="____BPK1" localSheetId="7">'[3]Položky (1)'!#REF!</definedName>
    <definedName name="____BPK1" localSheetId="10">'[3]Položky (1)'!#REF!</definedName>
    <definedName name="____BPK1">'[3]Položky (1)'!#REF!</definedName>
    <definedName name="____BPK2" localSheetId="0">'[3]Položky (1)'!#REF!</definedName>
    <definedName name="____BPK2" localSheetId="7">'[3]Položky (1)'!#REF!</definedName>
    <definedName name="____BPK2" localSheetId="10">'[3]Položky (1)'!#REF!</definedName>
    <definedName name="____BPK2">'[3]Položky (1)'!#REF!</definedName>
    <definedName name="____BPK3" localSheetId="0">'[3]Položky (1)'!#REF!</definedName>
    <definedName name="____BPK3" localSheetId="7">'[3]Položky (1)'!#REF!</definedName>
    <definedName name="____BPK3" localSheetId="10">'[3]Položky (1)'!#REF!</definedName>
    <definedName name="____BPK3">'[3]Položky (1)'!#REF!</definedName>
    <definedName name="___BPK1" localSheetId="0">'[3]Položky (1)'!#REF!</definedName>
    <definedName name="___BPK1" localSheetId="7">'[3]Položky (1)'!#REF!</definedName>
    <definedName name="___BPK1" localSheetId="10">'[3]Položky (1)'!#REF!</definedName>
    <definedName name="___BPK1">'[3]Položky (1)'!#REF!</definedName>
    <definedName name="___BPK2" localSheetId="0">'[3]Položky (1)'!#REF!</definedName>
    <definedName name="___BPK2" localSheetId="7">'[3]Položky (1)'!#REF!</definedName>
    <definedName name="___BPK2" localSheetId="10">'[3]Položky (1)'!#REF!</definedName>
    <definedName name="___BPK2">'[3]Položky (1)'!#REF!</definedName>
    <definedName name="___BPK3" localSheetId="0">'[3]Položky (1)'!#REF!</definedName>
    <definedName name="___BPK3" localSheetId="7">'[3]Položky (1)'!#REF!</definedName>
    <definedName name="___BPK3" localSheetId="10">'[3]Položky (1)'!#REF!</definedName>
    <definedName name="___BPK3">'[3]Položky (1)'!#REF!</definedName>
    <definedName name="__BPK1" localSheetId="0">#REF!</definedName>
    <definedName name="__BPK1" localSheetId="7">#REF!</definedName>
    <definedName name="__BPK1" localSheetId="10">#REF!</definedName>
    <definedName name="__BPK1">#REF!</definedName>
    <definedName name="__BPK2" localSheetId="0">#REF!</definedName>
    <definedName name="__BPK2" localSheetId="7">#REF!</definedName>
    <definedName name="__BPK2" localSheetId="10">#REF!</definedName>
    <definedName name="__BPK2">#REF!</definedName>
    <definedName name="__BPK3" localSheetId="0">#REF!</definedName>
    <definedName name="__BPK3" localSheetId="7">#REF!</definedName>
    <definedName name="__BPK3" localSheetId="10">#REF!</definedName>
    <definedName name="__BPK3">#REF!</definedName>
    <definedName name="__MAIN2__" localSheetId="0">#REF!</definedName>
    <definedName name="__MAIN2__" localSheetId="7">#REF!</definedName>
    <definedName name="__MAIN2__" localSheetId="10">#REF!</definedName>
    <definedName name="__MAIN2__">#REF!</definedName>
    <definedName name="__MAIN3__" localSheetId="0">#REF!</definedName>
    <definedName name="__MAIN3__" localSheetId="7">#REF!</definedName>
    <definedName name="__MAIN3__" localSheetId="10">#REF!</definedName>
    <definedName name="__MAIN3__">#REF!</definedName>
    <definedName name="__MvymF__" localSheetId="0">'[4]Rozpočet Polytan SE'!#REF!</definedName>
    <definedName name="__MvymF__" localSheetId="7">'[4]Rozpočet Polytan SE'!#REF!</definedName>
    <definedName name="__MvymF__" localSheetId="10">'[4]Rozpočet Polytan SE'!#REF!</definedName>
    <definedName name="__MvymF__">'[4]Rozpočet Polytan SE'!#REF!</definedName>
    <definedName name="__T3__" localSheetId="0">'[5]Zakazka ISSO'!#REF!</definedName>
    <definedName name="__T3__" localSheetId="7">'[5]Zakazka ISSO'!#REF!</definedName>
    <definedName name="__T3__" localSheetId="10">'[5]Zakazka ISSO'!#REF!</definedName>
    <definedName name="__T3__">'[5]Zakazka ISSO'!#REF!</definedName>
    <definedName name="__TE0__" localSheetId="0">#REF!</definedName>
    <definedName name="__TE0__" localSheetId="7">#REF!</definedName>
    <definedName name="__TE0__" localSheetId="10">#REF!</definedName>
    <definedName name="__TE0__">#REF!</definedName>
    <definedName name="__TE1__" localSheetId="0">#REF!</definedName>
    <definedName name="__TE1__" localSheetId="7">#REF!</definedName>
    <definedName name="__TE1__" localSheetId="10">#REF!</definedName>
    <definedName name="__TE1__">#REF!</definedName>
    <definedName name="__TE2__" localSheetId="0">#REF!</definedName>
    <definedName name="__TE2__" localSheetId="7">#REF!</definedName>
    <definedName name="__TE2__" localSheetId="10">#REF!</definedName>
    <definedName name="__TE2__">#REF!</definedName>
    <definedName name="__TR0__" localSheetId="0">#REF!</definedName>
    <definedName name="__TR0__" localSheetId="7">#REF!</definedName>
    <definedName name="__TR0__" localSheetId="10">#REF!</definedName>
    <definedName name="__TR0__">#REF!</definedName>
    <definedName name="__TR1__" localSheetId="0">#REF!</definedName>
    <definedName name="__TR1__" localSheetId="7">#REF!</definedName>
    <definedName name="__TR1__" localSheetId="10">#REF!</definedName>
    <definedName name="__TR1__">#REF!</definedName>
    <definedName name="_BPK1" localSheetId="0">'[3]Položky (1)'!#REF!</definedName>
    <definedName name="_BPK1" localSheetId="7">'[3]Položky (1)'!#REF!</definedName>
    <definedName name="_BPK1" localSheetId="10">'[3]Položky (1)'!#REF!</definedName>
    <definedName name="_BPK1">'[3]Položky (1)'!#REF!</definedName>
    <definedName name="_BPK2" localSheetId="0">'[3]Položky (1)'!#REF!</definedName>
    <definedName name="_BPK2" localSheetId="7">'[3]Položky (1)'!#REF!</definedName>
    <definedName name="_BPK2" localSheetId="10">'[3]Položky (1)'!#REF!</definedName>
    <definedName name="_BPK2">'[3]Položky (1)'!#REF!</definedName>
    <definedName name="_BPK3" localSheetId="0">'[3]Položky (1)'!#REF!</definedName>
    <definedName name="_BPK3" localSheetId="7">'[3]Položky (1)'!#REF!</definedName>
    <definedName name="_BPK3" localSheetId="10">'[3]Položky (1)'!#REF!</definedName>
    <definedName name="_BPK3">'[3]Položky (1)'!#REF!</definedName>
    <definedName name="AAA" localSheetId="0">'[6]01 porovnání'!#REF!</definedName>
    <definedName name="AAA" localSheetId="7">'[6]01 porovnání'!#REF!</definedName>
    <definedName name="AAA" localSheetId="10">'[6]01 porovnání'!#REF!</definedName>
    <definedName name="AAA">'[6]01 porovnání'!#REF!</definedName>
    <definedName name="afterdetail_rozpocty_rkap" localSheetId="0">[7]Kam.systém!#REF!</definedName>
    <definedName name="afterdetail_rozpocty_rkap" localSheetId="7">[7]Kam.systém!#REF!</definedName>
    <definedName name="afterdetail_rozpocty_rkap" localSheetId="10">[7]Kam.systém!#REF!</definedName>
    <definedName name="afterdetail_rozpocty_rkap">[7]Kam.systém!#REF!</definedName>
    <definedName name="afterdetail_rozpocty_rozpocty" localSheetId="0">[7]Kam.systém!#REF!</definedName>
    <definedName name="afterdetail_rozpocty_rozpocty" localSheetId="7">[7]Kam.systém!#REF!</definedName>
    <definedName name="afterdetail_rozpocty_rozpocty" localSheetId="10">[7]Kam.systém!#REF!</definedName>
    <definedName name="afterdetail_rozpocty_rozpocty">[7]Kam.systém!#REF!</definedName>
    <definedName name="beforeafterdetail_rozpocty_rozpocty.Poznamka2.1" localSheetId="0">[7]Kam.systém!#REF!</definedName>
    <definedName name="beforeafterdetail_rozpocty_rozpocty.Poznamka2.1" localSheetId="7">[7]Kam.systém!#REF!</definedName>
    <definedName name="beforeafterdetail_rozpocty_rozpocty.Poznamka2.1" localSheetId="10">[7]Kam.systém!#REF!</definedName>
    <definedName name="beforeafterdetail_rozpocty_rozpocty.Poznamka2.1">[7]Kam.systém!#REF!</definedName>
    <definedName name="body_memrekapdph" localSheetId="0">[7]Kam.systém!#REF!</definedName>
    <definedName name="body_memrekapdph" localSheetId="7">[7]Kam.systém!#REF!</definedName>
    <definedName name="body_memrekapdph" localSheetId="10">[7]Kam.systém!#REF!</definedName>
    <definedName name="body_memrekapdph">[7]Kam.systém!#REF!</definedName>
    <definedName name="body_phlavy" localSheetId="0">[7]Kam.systém!#REF!</definedName>
    <definedName name="body_phlavy" localSheetId="7">[7]Kam.systém!#REF!</definedName>
    <definedName name="body_phlavy" localSheetId="10">[7]Kam.systém!#REF!</definedName>
    <definedName name="body_phlavy">[7]Kam.systém!#REF!</definedName>
    <definedName name="body_prekap" localSheetId="0">[7]Kam.systém!#REF!</definedName>
    <definedName name="body_prekap" localSheetId="7">[7]Kam.systém!#REF!</definedName>
    <definedName name="body_prekap" localSheetId="10">[7]Kam.systém!#REF!</definedName>
    <definedName name="body_prekap">[7]Kam.systém!#REF!</definedName>
    <definedName name="body_rozpocty_rkap" localSheetId="0">[7]Kam.systém!#REF!</definedName>
    <definedName name="body_rozpocty_rkap" localSheetId="7">[7]Kam.systém!#REF!</definedName>
    <definedName name="body_rozpocty_rkap" localSheetId="10">[7]Kam.systém!#REF!</definedName>
    <definedName name="body_rozpocty_rkap">[7]Kam.systém!#REF!</definedName>
    <definedName name="body_rozpocty_rozpocty" localSheetId="0">[7]Kam.systém!#REF!</definedName>
    <definedName name="body_rozpocty_rozpocty" localSheetId="7">[7]Kam.systém!#REF!</definedName>
    <definedName name="body_rozpocty_rozpocty" localSheetId="10">[7]Kam.systém!#REF!</definedName>
    <definedName name="body_rozpocty_rozpocty">[7]Kam.systém!#REF!</definedName>
    <definedName name="body_rozpocty_rpolozky" localSheetId="0">[7]Kam.systém!#REF!</definedName>
    <definedName name="body_rozpocty_rpolozky" localSheetId="7">[7]Kam.systém!#REF!</definedName>
    <definedName name="body_rozpocty_rpolozky" localSheetId="10">[7]Kam.systém!#REF!</definedName>
    <definedName name="body_rozpocty_rpolozky">[7]Kam.systém!#REF!</definedName>
    <definedName name="BPK1_1" localSheetId="0">#REF!</definedName>
    <definedName name="BPK1_1" localSheetId="7">#REF!</definedName>
    <definedName name="BPK1_1" localSheetId="10">#REF!</definedName>
    <definedName name="BPK1_1">#REF!</definedName>
    <definedName name="BPK2_1" localSheetId="0">#REF!</definedName>
    <definedName name="BPK2_1" localSheetId="7">#REF!</definedName>
    <definedName name="BPK2_1" localSheetId="10">#REF!</definedName>
    <definedName name="BPK2_1">#REF!</definedName>
    <definedName name="BPK3_1" localSheetId="0">#REF!</definedName>
    <definedName name="BPK3_1" localSheetId="7">#REF!</definedName>
    <definedName name="BPK3_1" localSheetId="10">#REF!</definedName>
    <definedName name="BPK3_1">#REF!</definedName>
    <definedName name="celkembezdph" localSheetId="0">[7]Kam.systém!#REF!</definedName>
    <definedName name="celkembezdph" localSheetId="7">[7]Kam.systém!#REF!</definedName>
    <definedName name="celkembezdph" localSheetId="10">[7]Kam.systém!#REF!</definedName>
    <definedName name="celkembezdph">[7]Kam.systém!#REF!</definedName>
    <definedName name="celkemsdph" localSheetId="0">[7]Kam.systém!#REF!</definedName>
    <definedName name="celkemsdph" localSheetId="7">[7]Kam.systém!#REF!</definedName>
    <definedName name="celkemsdph" localSheetId="10">[7]Kam.systém!#REF!</definedName>
    <definedName name="celkemsdph">[7]Kam.systém!#REF!</definedName>
    <definedName name="celklemsdph" localSheetId="0">[7]Kam.systém!#REF!</definedName>
    <definedName name="celklemsdph" localSheetId="7">[7]Kam.systém!#REF!</definedName>
    <definedName name="celklemsdph" localSheetId="10">[7]Kam.systém!#REF!</definedName>
    <definedName name="celklemsdph">[7]Kam.systém!#REF!</definedName>
    <definedName name="cisloobjektu">'[8]Krycí list SO 02'!$A$5</definedName>
    <definedName name="cislostavby">'[8]Krycí list SO 02'!$A$7</definedName>
    <definedName name="CSoupis" localSheetId="0">[9]Stavba!#REF!</definedName>
    <definedName name="CSoupis" localSheetId="7">[9]Stavba!#REF!</definedName>
    <definedName name="CSoupis" localSheetId="10">[9]Stavba!#REF!</definedName>
    <definedName name="CSoupis">[9]Stavba!#REF!</definedName>
    <definedName name="dadresa" localSheetId="0">#REF!</definedName>
    <definedName name="dadresa" localSheetId="7">#REF!</definedName>
    <definedName name="dadresa" localSheetId="10">#REF!</definedName>
    <definedName name="dadresa">#REF!</definedName>
    <definedName name="Datum" localSheetId="0">#REF!</definedName>
    <definedName name="Datum" localSheetId="7">#REF!</definedName>
    <definedName name="Datum" localSheetId="10">#REF!</definedName>
    <definedName name="Datum">#REF!</definedName>
    <definedName name="DIČ" localSheetId="0">#REF!</definedName>
    <definedName name="DIČ" localSheetId="7">#REF!</definedName>
    <definedName name="DIČ" localSheetId="10">#REF!</definedName>
    <definedName name="DIČ">#REF!</definedName>
    <definedName name="Dil" localSheetId="0">#REF!</definedName>
    <definedName name="Dil" localSheetId="7">#REF!</definedName>
    <definedName name="Dil" localSheetId="10">#REF!</definedName>
    <definedName name="Dil">#REF!</definedName>
    <definedName name="dmisto" localSheetId="0">#REF!</definedName>
    <definedName name="dmisto" localSheetId="7">#REF!</definedName>
    <definedName name="dmisto" localSheetId="10">#REF!</definedName>
    <definedName name="dmisto">#REF!</definedName>
    <definedName name="Do" localSheetId="0">[9]Stavba!#REF!</definedName>
    <definedName name="Do" localSheetId="7">[9]Stavba!#REF!</definedName>
    <definedName name="Do" localSheetId="10">[9]Stavba!#REF!</definedName>
    <definedName name="Do">[9]Stavba!#REF!</definedName>
    <definedName name="Dodavka">'[8]Rekapitulace SO 02'!$G$18</definedName>
    <definedName name="Dodavka0" localSheetId="0">'[8]Položky SO 02'!#REF!</definedName>
    <definedName name="Dodavka0" localSheetId="7">'[8]Položky SO 02'!#REF!</definedName>
    <definedName name="Dodavka0" localSheetId="10">'[8]Položky SO 02'!#REF!</definedName>
    <definedName name="Dodavka0">'[8]Položky SO 02'!#REF!</definedName>
    <definedName name="Dodavka0_1" localSheetId="0">#REF!</definedName>
    <definedName name="Dodavka0_1" localSheetId="7">#REF!</definedName>
    <definedName name="Dodavka0_1" localSheetId="10">#REF!</definedName>
    <definedName name="Dodavka0_1">#REF!</definedName>
    <definedName name="dpsc" localSheetId="0">#REF!</definedName>
    <definedName name="dpsc" localSheetId="7">#REF!</definedName>
    <definedName name="dpsc" localSheetId="10">#REF!</definedName>
    <definedName name="dpsc">#REF!</definedName>
    <definedName name="end_rozpocty_rozpocty" localSheetId="0">[7]Kam.systém!#REF!</definedName>
    <definedName name="end_rozpocty_rozpocty" localSheetId="7">[7]Kam.systém!#REF!</definedName>
    <definedName name="end_rozpocty_rozpocty" localSheetId="10">[7]Kam.systém!#REF!</definedName>
    <definedName name="end_rozpocty_rozpocty">[7]Kam.systém!#REF!</definedName>
    <definedName name="Excel_BuiltIn_Print_Area_10" localSheetId="0">#REF!</definedName>
    <definedName name="Excel_BuiltIn_Print_Area_10" localSheetId="7">#REF!</definedName>
    <definedName name="Excel_BuiltIn_Print_Area_10" localSheetId="10">#REF!</definedName>
    <definedName name="Excel_BuiltIn_Print_Area_10">#REF!</definedName>
    <definedName name="Excel_BuiltIn_Print_Area_11" localSheetId="0">#REF!</definedName>
    <definedName name="Excel_BuiltIn_Print_Area_11" localSheetId="7">#REF!</definedName>
    <definedName name="Excel_BuiltIn_Print_Area_11" localSheetId="10">#REF!</definedName>
    <definedName name="Excel_BuiltIn_Print_Area_11">#REF!</definedName>
    <definedName name="Excel_BuiltIn_Print_Area_2" localSheetId="0">#REF!</definedName>
    <definedName name="Excel_BuiltIn_Print_Area_2" localSheetId="7">#REF!</definedName>
    <definedName name="Excel_BuiltIn_Print_Area_2" localSheetId="10">#REF!</definedName>
    <definedName name="Excel_BuiltIn_Print_Area_2">#REF!</definedName>
    <definedName name="Excel_BuiltIn_Print_Area_4" localSheetId="0">#REF!</definedName>
    <definedName name="Excel_BuiltIn_Print_Area_4" localSheetId="7">#REF!</definedName>
    <definedName name="Excel_BuiltIn_Print_Area_4" localSheetId="10">#REF!</definedName>
    <definedName name="Excel_BuiltIn_Print_Area_4">#REF!</definedName>
    <definedName name="Excel_BuiltIn_Print_Area_6" localSheetId="0">#REF!</definedName>
    <definedName name="Excel_BuiltIn_Print_Area_6" localSheetId="7">#REF!</definedName>
    <definedName name="Excel_BuiltIn_Print_Area_6" localSheetId="10">#REF!</definedName>
    <definedName name="Excel_BuiltIn_Print_Area_6">#REF!</definedName>
    <definedName name="Excel_BuiltIn_Print_Area_8" localSheetId="0">#REF!</definedName>
    <definedName name="Excel_BuiltIn_Print_Area_8" localSheetId="7">#REF!</definedName>
    <definedName name="Excel_BuiltIn_Print_Area_8" localSheetId="10">#REF!</definedName>
    <definedName name="Excel_BuiltIn_Print_Area_8">#REF!</definedName>
    <definedName name="Excel_BuiltIn_Print_Titles_11" localSheetId="0">#REF!</definedName>
    <definedName name="Excel_BuiltIn_Print_Titles_11" localSheetId="7">#REF!</definedName>
    <definedName name="Excel_BuiltIn_Print_Titles_11" localSheetId="10">#REF!</definedName>
    <definedName name="Excel_BuiltIn_Print_Titles_11">#REF!</definedName>
    <definedName name="firmy_rozpocty.0" localSheetId="0">[7]Kam.systém!#REF!</definedName>
    <definedName name="firmy_rozpocty.0" localSheetId="7">[7]Kam.systém!#REF!</definedName>
    <definedName name="firmy_rozpocty.0" localSheetId="10">[7]Kam.systém!#REF!</definedName>
    <definedName name="firmy_rozpocty.0">[7]Kam.systém!#REF!</definedName>
    <definedName name="firmy_rozpocty.1" localSheetId="0">[7]Kam.systém!#REF!</definedName>
    <definedName name="firmy_rozpocty.1" localSheetId="7">[7]Kam.systém!#REF!</definedName>
    <definedName name="firmy_rozpocty.1" localSheetId="10">[7]Kam.systém!#REF!</definedName>
    <definedName name="firmy_rozpocty.1">[7]Kam.systém!#REF!</definedName>
    <definedName name="firmy_rozpocty_pozn.Poznamka2" localSheetId="0">[7]Kam.systém!#REF!</definedName>
    <definedName name="firmy_rozpocty_pozn.Poznamka2" localSheetId="7">[7]Kam.systém!#REF!</definedName>
    <definedName name="firmy_rozpocty_pozn.Poznamka2" localSheetId="10">[7]Kam.systém!#REF!</definedName>
    <definedName name="firmy_rozpocty_pozn.Poznamka2">[7]Kam.systém!#REF!</definedName>
    <definedName name="HSV">'[8]Rekapitulace SO 02'!$E$18</definedName>
    <definedName name="HSV_" localSheetId="0">'[6]01 porovnání'!#REF!</definedName>
    <definedName name="HSV_" localSheetId="7">'[6]01 porovnání'!#REF!</definedName>
    <definedName name="HSV_" localSheetId="10">'[6]01 porovnání'!#REF!</definedName>
    <definedName name="HSV_">'[6]01 porovnání'!#REF!</definedName>
    <definedName name="HSV0" localSheetId="0">'[8]Položky SO 02'!#REF!</definedName>
    <definedName name="HSV0" localSheetId="7">'[8]Položky SO 02'!#REF!</definedName>
    <definedName name="HSV0" localSheetId="10">'[8]Položky SO 02'!#REF!</definedName>
    <definedName name="HSV0">'[8]Položky SO 02'!#REF!</definedName>
    <definedName name="HSV0_1" localSheetId="0">#REF!</definedName>
    <definedName name="HSV0_1" localSheetId="7">#REF!</definedName>
    <definedName name="HSV0_1" localSheetId="10">#REF!</definedName>
    <definedName name="HSV0_1">#REF!</definedName>
    <definedName name="HZS">'[8]Rekapitulace SO 02'!$I$18</definedName>
    <definedName name="HZS0" localSheetId="0">'[8]Položky SO 02'!#REF!</definedName>
    <definedName name="HZS0" localSheetId="7">'[8]Položky SO 02'!#REF!</definedName>
    <definedName name="HZS0" localSheetId="10">'[8]Položky SO 02'!#REF!</definedName>
    <definedName name="HZS0">'[8]Položky SO 02'!#REF!</definedName>
    <definedName name="HZS0_1" localSheetId="0">#REF!</definedName>
    <definedName name="HZS0_1" localSheetId="7">#REF!</definedName>
    <definedName name="HZS0_1" localSheetId="10">#REF!</definedName>
    <definedName name="HZS0_1">#REF!</definedName>
    <definedName name="IČO" localSheetId="0">#REF!</definedName>
    <definedName name="IČO" localSheetId="7">#REF!</definedName>
    <definedName name="IČO" localSheetId="10">#REF!</definedName>
    <definedName name="IČO">#REF!</definedName>
    <definedName name="JKSO" localSheetId="0">#REF!</definedName>
    <definedName name="JKSO" localSheetId="7">#REF!</definedName>
    <definedName name="JKSO" localSheetId="10">#REF!</definedName>
    <definedName name="JKSO">#REF!</definedName>
    <definedName name="MJ" localSheetId="0">#REF!</definedName>
    <definedName name="MJ" localSheetId="7">#REF!</definedName>
    <definedName name="MJ" localSheetId="10">#REF!</definedName>
    <definedName name="MJ">#REF!</definedName>
    <definedName name="Mont">'[8]Rekapitulace SO 02'!$H$18</definedName>
    <definedName name="Mont_" localSheetId="0">'[6]01 porovnání'!#REF!</definedName>
    <definedName name="Mont_" localSheetId="7">'[6]01 porovnání'!#REF!</definedName>
    <definedName name="Mont_" localSheetId="10">'[6]01 porovnání'!#REF!</definedName>
    <definedName name="Mont_">'[6]01 porovnání'!#REF!</definedName>
    <definedName name="Montaz0" localSheetId="0">'[8]Položky SO 02'!#REF!</definedName>
    <definedName name="Montaz0" localSheetId="7">'[8]Položky SO 02'!#REF!</definedName>
    <definedName name="Montaz0" localSheetId="10">'[8]Položky SO 02'!#REF!</definedName>
    <definedName name="Montaz0">'[8]Položky SO 02'!#REF!</definedName>
    <definedName name="Montaz0_1" localSheetId="0">#REF!</definedName>
    <definedName name="Montaz0_1" localSheetId="7">#REF!</definedName>
    <definedName name="Montaz0_1" localSheetId="10">#REF!</definedName>
    <definedName name="Montaz0_1">#REF!</definedName>
    <definedName name="NazevDilu" localSheetId="0">#REF!</definedName>
    <definedName name="NazevDilu" localSheetId="7">#REF!</definedName>
    <definedName name="NazevDilu" localSheetId="10">#REF!</definedName>
    <definedName name="NazevDilu">#REF!</definedName>
    <definedName name="nazevobjektu">'[8]Krycí list SO 02'!$C$5</definedName>
    <definedName name="nazevstavby">'[8]Krycí list SO 02'!$C$7</definedName>
    <definedName name="_xlnm.Print_Titles" localSheetId="3">'SO 01 Položky'!$1:$6</definedName>
    <definedName name="_xlnm.Print_Titles" localSheetId="2">'SO 01 Rekapitulace '!$1:$6</definedName>
    <definedName name="_xlnm.Print_Titles" localSheetId="6">'SO 02 Položky'!$1:$6</definedName>
    <definedName name="_xlnm.Print_Titles" localSheetId="5">'SO 02 Rekapitulace'!$1:$6</definedName>
    <definedName name="_xlnm.Print_Titles" localSheetId="9">'SO 03 Položky'!$1:$6</definedName>
    <definedName name="_xlnm.Print_Titles" localSheetId="8">'SO 03 Rekapitulace'!$1:$6</definedName>
    <definedName name="_xlnm.Print_Titles" localSheetId="12">'SO 04 Položky'!$1:$6</definedName>
    <definedName name="_xlnm.Print_Titles" localSheetId="11">'SO 04 Rekapitulace'!$1:$6</definedName>
    <definedName name="Objednatel" localSheetId="0">#REF!</definedName>
    <definedName name="Objednatel" localSheetId="7">#REF!</definedName>
    <definedName name="Objednatel" localSheetId="10">#REF!</definedName>
    <definedName name="Objednatel">#REF!</definedName>
    <definedName name="Objekt" localSheetId="0">#REF!</definedName>
    <definedName name="Objekt" localSheetId="7">#REF!</definedName>
    <definedName name="Objekt" localSheetId="10">#REF!</definedName>
    <definedName name="Objekt">#REF!</definedName>
    <definedName name="_xlnm.Print_Area" localSheetId="0">'Rekapitulace SO 01- SO 04'!$A$1:$G$43</definedName>
    <definedName name="_xlnm.Print_Area" localSheetId="1">'SO 01 Krycí list'!$A$1:$H$39</definedName>
    <definedName name="_xlnm.Print_Area" localSheetId="3">'SO 01 Položky'!$A$1:$G$66</definedName>
    <definedName name="_xlnm.Print_Area" localSheetId="2">'SO 01 Rekapitulace '!$A$1:$I$27</definedName>
    <definedName name="_xlnm.Print_Area" localSheetId="6">'SO 02 Položky'!$A$1:$G$38</definedName>
    <definedName name="_xlnm.Print_Area" localSheetId="5">'SO 02 Rekapitulace'!$A$1:$I$26</definedName>
    <definedName name="_xlnm.Print_Area" localSheetId="4">'SO 02-Krycí list'!$A$1:$G$45</definedName>
    <definedName name="_xlnm.Print_Area" localSheetId="9">'SO 03 Položky'!$A$1:$G$56</definedName>
    <definedName name="_xlnm.Print_Area" localSheetId="8">'SO 03 Rekapitulace'!$A$1:$I$27</definedName>
    <definedName name="_xlnm.Print_Area" localSheetId="7">'SO 03-Krycí list'!$A$1:$G$45</definedName>
    <definedName name="_xlnm.Print_Area" localSheetId="12">'SO 04 Položky'!$A$1:$G$36</definedName>
    <definedName name="_xlnm.Print_Area" localSheetId="11">'SO 04 Rekapitulace'!$A$1:$I$24</definedName>
    <definedName name="_xlnm.Print_Area" localSheetId="10">'SO 04-Krycí list'!$A$1:$G$45</definedName>
    <definedName name="Od" localSheetId="0">[9]Stavba!#REF!</definedName>
    <definedName name="Od" localSheetId="7">[9]Stavba!#REF!</definedName>
    <definedName name="Od" localSheetId="10">[9]Stavba!#REF!</definedName>
    <definedName name="Od">[9]Stavba!#REF!</definedName>
    <definedName name="odic" localSheetId="0">#REF!</definedName>
    <definedName name="odic" localSheetId="7">#REF!</definedName>
    <definedName name="odic" localSheetId="10">#REF!</definedName>
    <definedName name="odic">#REF!</definedName>
    <definedName name="OdPocatku" localSheetId="0">[9]Stavba!#REF!</definedName>
    <definedName name="OdPocatku" localSheetId="7">[9]Stavba!#REF!</definedName>
    <definedName name="OdPocatku" localSheetId="10">[9]Stavba!#REF!</definedName>
    <definedName name="OdPocatku">[9]Stavba!#REF!</definedName>
    <definedName name="oico" localSheetId="0">#REF!</definedName>
    <definedName name="oico" localSheetId="7">#REF!</definedName>
    <definedName name="oico" localSheetId="10">#REF!</definedName>
    <definedName name="oico">#REF!</definedName>
    <definedName name="omisto" localSheetId="0">#REF!</definedName>
    <definedName name="omisto" localSheetId="7">#REF!</definedName>
    <definedName name="omisto" localSheetId="10">#REF!</definedName>
    <definedName name="omisto">#REF!</definedName>
    <definedName name="onazev" localSheetId="0">#REF!</definedName>
    <definedName name="onazev" localSheetId="7">#REF!</definedName>
    <definedName name="onazev" localSheetId="10">#REF!</definedName>
    <definedName name="onazev">#REF!</definedName>
    <definedName name="opsc" localSheetId="0">#REF!</definedName>
    <definedName name="opsc" localSheetId="7">#REF!</definedName>
    <definedName name="opsc" localSheetId="10">#REF!</definedName>
    <definedName name="opsc">#REF!</definedName>
    <definedName name="Pocet">'[10]Krycí list SO 02'!$G$7</definedName>
    <definedName name="PocetMJ">'[8]Krycí list SO 02'!$G$6</definedName>
    <definedName name="Poznamka" localSheetId="0">#REF!</definedName>
    <definedName name="Poznamka" localSheetId="7">#REF!</definedName>
    <definedName name="Poznamka" localSheetId="10">#REF!</definedName>
    <definedName name="Poznamka">#REF!</definedName>
    <definedName name="Projektant" localSheetId="0">#REF!</definedName>
    <definedName name="Projektant" localSheetId="7">#REF!</definedName>
    <definedName name="Projektant" localSheetId="10">#REF!</definedName>
    <definedName name="Projektant">#REF!</definedName>
    <definedName name="PSV">'[8]Rekapitulace SO 02'!$F$18</definedName>
    <definedName name="PSV_" localSheetId="0">'[6]01 porovnání'!#REF!</definedName>
    <definedName name="PSV_" localSheetId="7">'[6]01 porovnání'!#REF!</definedName>
    <definedName name="PSV_" localSheetId="10">'[6]01 porovnání'!#REF!</definedName>
    <definedName name="PSV_">'[6]01 porovnání'!#REF!</definedName>
    <definedName name="PSV0" localSheetId="0">'[8]Položky SO 02'!#REF!</definedName>
    <definedName name="PSV0" localSheetId="7">'[8]Položky SO 02'!#REF!</definedName>
    <definedName name="PSV0" localSheetId="10">'[8]Položky SO 02'!#REF!</definedName>
    <definedName name="PSV0">'[8]Položky SO 02'!#REF!</definedName>
    <definedName name="PSV0_1" localSheetId="0">#REF!</definedName>
    <definedName name="PSV0_1" localSheetId="7">#REF!</definedName>
    <definedName name="PSV0_1" localSheetId="10">#REF!</definedName>
    <definedName name="PSV0_1">#REF!</definedName>
    <definedName name="RN" localSheetId="0">[9]Stavba!#REF!</definedName>
    <definedName name="RN" localSheetId="7">[9]Stavba!#REF!</definedName>
    <definedName name="RN" localSheetId="10">[9]Stavba!#REF!</definedName>
    <definedName name="RN">[9]Stavba!#REF!</definedName>
    <definedName name="SazbaDPH1">'[8]Krycí list SO 02'!$C$30</definedName>
    <definedName name="SazbaDPH2">'[8]Krycí list SO 02'!$C$32</definedName>
    <definedName name="SloiupecMJ3">'[3]Položky (1)'!$D$6</definedName>
    <definedName name="SloupecCC" localSheetId="0">#REF!</definedName>
    <definedName name="SloupecCC" localSheetId="7">#REF!</definedName>
    <definedName name="SloupecCC" localSheetId="10">#REF!</definedName>
    <definedName name="SloupecCC">#REF!</definedName>
    <definedName name="SloupecCC_1" localSheetId="0">#REF!</definedName>
    <definedName name="SloupecCC_1" localSheetId="7">#REF!</definedName>
    <definedName name="SloupecCC_1" localSheetId="10">#REF!</definedName>
    <definedName name="SloupecCC_1">#REF!</definedName>
    <definedName name="SloupecCC1">'[3]Položky (1)'!$G$6</definedName>
    <definedName name="SloupecCC2">'[3]Položky (1)'!$G$6</definedName>
    <definedName name="SloupecCDH" localSheetId="0">#REF!</definedName>
    <definedName name="SloupecCDH" localSheetId="7">#REF!</definedName>
    <definedName name="SloupecCDH" localSheetId="10">#REF!</definedName>
    <definedName name="SloupecCDH">#REF!</definedName>
    <definedName name="SloupecCisloPol" localSheetId="0">#REF!</definedName>
    <definedName name="SloupecCisloPol" localSheetId="7">#REF!</definedName>
    <definedName name="SloupecCisloPol" localSheetId="10">#REF!</definedName>
    <definedName name="SloupecCisloPol">#REF!</definedName>
    <definedName name="SloupecCisloPol_1" localSheetId="0">#REF!</definedName>
    <definedName name="SloupecCisloPol_1" localSheetId="7">#REF!</definedName>
    <definedName name="SloupecCisloPol_1" localSheetId="10">#REF!</definedName>
    <definedName name="SloupecCisloPol_1">#REF!</definedName>
    <definedName name="SloupecCisloPol1">'[3]Položky (1)'!$B$6</definedName>
    <definedName name="SloupecCisloPol2">'[3]Položky (1)'!$B$6</definedName>
    <definedName name="SloupecCisloPol3">'[3]Položky (1)'!$B$6</definedName>
    <definedName name="SloupecCH" localSheetId="0">#REF!</definedName>
    <definedName name="SloupecCH" localSheetId="7">#REF!</definedName>
    <definedName name="SloupecCH" localSheetId="10">#REF!</definedName>
    <definedName name="SloupecCH">#REF!</definedName>
    <definedName name="SloupecJC" localSheetId="0">#REF!</definedName>
    <definedName name="SloupecJC" localSheetId="7">#REF!</definedName>
    <definedName name="SloupecJC" localSheetId="10">#REF!</definedName>
    <definedName name="SloupecJC">#REF!</definedName>
    <definedName name="SloupecJC_1" localSheetId="0">#REF!</definedName>
    <definedName name="SloupecJC_1" localSheetId="7">#REF!</definedName>
    <definedName name="SloupecJC_1" localSheetId="10">#REF!</definedName>
    <definedName name="SloupecJC_1">#REF!</definedName>
    <definedName name="SloupecJC2">'[3]Položky (1)'!$F$6</definedName>
    <definedName name="SloupecJC3">'[3]Položky (1)'!$F$6</definedName>
    <definedName name="SloupecJDH" localSheetId="0">#REF!</definedName>
    <definedName name="SloupecJDH" localSheetId="7">#REF!</definedName>
    <definedName name="SloupecJDH" localSheetId="10">#REF!</definedName>
    <definedName name="SloupecJDH">#REF!</definedName>
    <definedName name="SloupecJDM" localSheetId="0">#REF!</definedName>
    <definedName name="SloupecJDM" localSheetId="7">#REF!</definedName>
    <definedName name="SloupecJDM" localSheetId="10">#REF!</definedName>
    <definedName name="SloupecJDM">#REF!</definedName>
    <definedName name="SloupecJH" localSheetId="0">#REF!</definedName>
    <definedName name="SloupecJH" localSheetId="7">#REF!</definedName>
    <definedName name="SloupecJH" localSheetId="10">#REF!</definedName>
    <definedName name="SloupecJH">#REF!</definedName>
    <definedName name="SloupecMbozstrvi3">'[3]Položky (1)'!$E$6</definedName>
    <definedName name="SloupecMJ" localSheetId="0">#REF!</definedName>
    <definedName name="SloupecMJ" localSheetId="7">#REF!</definedName>
    <definedName name="SloupecMJ" localSheetId="10">#REF!</definedName>
    <definedName name="SloupecMJ">#REF!</definedName>
    <definedName name="SloupecMJ_1" localSheetId="0">#REF!</definedName>
    <definedName name="SloupecMJ_1" localSheetId="7">#REF!</definedName>
    <definedName name="SloupecMJ_1" localSheetId="10">#REF!</definedName>
    <definedName name="SloupecMJ_1">#REF!</definedName>
    <definedName name="SloupecMJ1">'[3]Položky (1)'!$D$6</definedName>
    <definedName name="SloupecMnozstvi" localSheetId="0">#REF!</definedName>
    <definedName name="SloupecMnozstvi" localSheetId="7">#REF!</definedName>
    <definedName name="SloupecMnozstvi" localSheetId="10">#REF!</definedName>
    <definedName name="SloupecMnozstvi">#REF!</definedName>
    <definedName name="SloupecMnozstvi_1" localSheetId="0">#REF!</definedName>
    <definedName name="SloupecMnozstvi_1" localSheetId="7">#REF!</definedName>
    <definedName name="SloupecMnozstvi_1" localSheetId="10">#REF!</definedName>
    <definedName name="SloupecMnozstvi_1">#REF!</definedName>
    <definedName name="SloupecMnozstvi2">'[3]Položky (1)'!$E$6</definedName>
    <definedName name="SloupecNazevPol1">'[3]Položky (1)'!$C$6</definedName>
    <definedName name="SloupecNazPol" localSheetId="0">#REF!</definedName>
    <definedName name="SloupecNazPol" localSheetId="7">#REF!</definedName>
    <definedName name="SloupecNazPol" localSheetId="10">#REF!</definedName>
    <definedName name="SloupecNazPol">#REF!</definedName>
    <definedName name="SloupecNazPol_1" localSheetId="0">#REF!</definedName>
    <definedName name="SloupecNazPol_1" localSheetId="7">#REF!</definedName>
    <definedName name="SloupecNazPol_1" localSheetId="10">#REF!</definedName>
    <definedName name="SloupecNazPol_1">#REF!</definedName>
    <definedName name="SloupecNazPol1">'[3]Položky (1)'!$C$6</definedName>
    <definedName name="SloupecNazPol3">'[3]Položky (1)'!$C$6</definedName>
    <definedName name="SloupecPC" localSheetId="0">#REF!</definedName>
    <definedName name="SloupecPC" localSheetId="7">#REF!</definedName>
    <definedName name="SloupecPC" localSheetId="10">#REF!</definedName>
    <definedName name="SloupecPC">#REF!</definedName>
    <definedName name="SloupecPC_1" localSheetId="0">#REF!</definedName>
    <definedName name="SloupecPC_1" localSheetId="7">#REF!</definedName>
    <definedName name="SloupecPC_1" localSheetId="10">#REF!</definedName>
    <definedName name="SloupecPC_1">#REF!</definedName>
    <definedName name="SloupecPC1">'[3]Položky (1)'!$A$6</definedName>
    <definedName name="SloupecPC2">'[3]Položky (1)'!$A$6</definedName>
    <definedName name="SloupecPC3">'[3]Položky (1)'!$A$6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>0</definedName>
    <definedName name="solver_opt" localSheetId="0">'[9]Položky SO 02'!#REF!</definedName>
    <definedName name="solver_opt" localSheetId="3" hidden="1">'SO 01 Položky'!#REF!</definedName>
    <definedName name="solver_opt" localSheetId="6" hidden="1">'SO 02 Položky'!#REF!</definedName>
    <definedName name="solver_opt" localSheetId="9" hidden="1">'SO 03 Položky'!#REF!</definedName>
    <definedName name="solver_opt" localSheetId="7">'[9]Položky SO 02'!#REF!</definedName>
    <definedName name="solver_opt" localSheetId="12" hidden="1">'SO 04 Položky'!#REF!</definedName>
    <definedName name="solver_opt" localSheetId="10">'[9]Položky SO 02'!#REF!</definedName>
    <definedName name="solver_opt">'[9]Položky SO 02'!#REF!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>0</definedName>
    <definedName name="StavbaCelkem" localSheetId="0">#REF!</definedName>
    <definedName name="StavbaCelkem" localSheetId="7">#REF!</definedName>
    <definedName name="StavbaCelkem" localSheetId="10">#REF!</definedName>
    <definedName name="StavbaCelkem">#REF!</definedName>
    <definedName name="sum_memrekapdph" localSheetId="0">[7]Kam.systém!#REF!</definedName>
    <definedName name="sum_memrekapdph" localSheetId="7">[7]Kam.systém!#REF!</definedName>
    <definedName name="sum_memrekapdph" localSheetId="10">[7]Kam.systém!#REF!</definedName>
    <definedName name="sum_memrekapdph">[7]Kam.systém!#REF!</definedName>
    <definedName name="sum_prekap" localSheetId="0">[7]Kam.systém!#REF!</definedName>
    <definedName name="sum_prekap" localSheetId="7">[7]Kam.systém!#REF!</definedName>
    <definedName name="sum_prekap" localSheetId="10">[7]Kam.systém!#REF!</definedName>
    <definedName name="sum_prekap">[7]Kam.systém!#REF!</definedName>
    <definedName name="top_memrekapdph" localSheetId="0">[7]Kam.systém!#REF!</definedName>
    <definedName name="top_memrekapdph" localSheetId="7">[7]Kam.systém!#REF!</definedName>
    <definedName name="top_memrekapdph" localSheetId="10">[7]Kam.systém!#REF!</definedName>
    <definedName name="top_memrekapdph">[7]Kam.systém!#REF!</definedName>
    <definedName name="top_phlavy" localSheetId="0">[7]Kam.systém!#REF!</definedName>
    <definedName name="top_phlavy" localSheetId="7">[7]Kam.systém!#REF!</definedName>
    <definedName name="top_phlavy" localSheetId="10">[7]Kam.systém!#REF!</definedName>
    <definedName name="top_phlavy">[7]Kam.systém!#REF!</definedName>
    <definedName name="top_rozpocty_rkap" localSheetId="0">[7]Kam.systém!#REF!</definedName>
    <definedName name="top_rozpocty_rkap" localSheetId="7">[7]Kam.systém!#REF!</definedName>
    <definedName name="top_rozpocty_rkap" localSheetId="10">[7]Kam.systém!#REF!</definedName>
    <definedName name="top_rozpocty_rkap">[7]Kam.systém!#REF!</definedName>
    <definedName name="Typ" localSheetId="0">'[8]Položky SO 02'!#REF!</definedName>
    <definedName name="Typ" localSheetId="7">'[8]Položky SO 02'!#REF!</definedName>
    <definedName name="Typ" localSheetId="10">'[8]Položky SO 02'!#REF!</definedName>
    <definedName name="Typ">'[8]Položky SO 02'!#REF!</definedName>
    <definedName name="Typ_1" localSheetId="0">#REF!</definedName>
    <definedName name="Typ_1" localSheetId="7">#REF!</definedName>
    <definedName name="Typ_1" localSheetId="10">#REF!</definedName>
    <definedName name="Typ_1">#REF!</definedName>
    <definedName name="VRN">'[8]Rekapitulace SO 02'!$H$31</definedName>
    <definedName name="VRNKc" localSheetId="0">'[8]Rekapitulace SO 02'!#REF!</definedName>
    <definedName name="VRNKc" localSheetId="7">'[8]Rekapitulace SO 02'!#REF!</definedName>
    <definedName name="VRNKc" localSheetId="10">'[8]Rekapitulace SO 02'!#REF!</definedName>
    <definedName name="VRNKc">'[8]Rekapitulace SO 02'!#REF!</definedName>
    <definedName name="VRNnazev" localSheetId="0">'[8]Rekapitulace SO 02'!#REF!</definedName>
    <definedName name="VRNnazev" localSheetId="7">'[8]Rekapitulace SO 02'!#REF!</definedName>
    <definedName name="VRNnazev" localSheetId="10">'[8]Rekapitulace SO 02'!#REF!</definedName>
    <definedName name="VRNnazev">'[8]Rekapitulace SO 02'!#REF!</definedName>
    <definedName name="VRNproc" localSheetId="0">'[8]Rekapitulace SO 02'!#REF!</definedName>
    <definedName name="VRNproc" localSheetId="7">'[8]Rekapitulace SO 02'!#REF!</definedName>
    <definedName name="VRNproc" localSheetId="10">'[8]Rekapitulace SO 02'!#REF!</definedName>
    <definedName name="VRNproc">'[8]Rekapitulace SO 02'!#REF!</definedName>
    <definedName name="VRNzakl" localSheetId="0">'[8]Rekapitulace SO 02'!#REF!</definedName>
    <definedName name="VRNzakl" localSheetId="7">'[8]Rekapitulace SO 02'!#REF!</definedName>
    <definedName name="VRNzakl" localSheetId="10">'[8]Rekapitulace SO 02'!#REF!</definedName>
    <definedName name="VRNzakl">'[8]Rekapitulace SO 02'!#REF!</definedName>
    <definedName name="Zakazka" localSheetId="0">#REF!</definedName>
    <definedName name="Zakazka" localSheetId="7">#REF!</definedName>
    <definedName name="Zakazka" localSheetId="10">#REF!</definedName>
    <definedName name="Zakazka">#REF!</definedName>
    <definedName name="Zaklad22" localSheetId="0">#REF!</definedName>
    <definedName name="Zaklad22" localSheetId="7">#REF!</definedName>
    <definedName name="Zaklad22" localSheetId="10">#REF!</definedName>
    <definedName name="Zaklad22">#REF!</definedName>
    <definedName name="Zaklad5" localSheetId="0">#REF!</definedName>
    <definedName name="Zaklad5" localSheetId="7">#REF!</definedName>
    <definedName name="Zaklad5" localSheetId="10">#REF!</definedName>
    <definedName name="Zaklad5">#REF!</definedName>
    <definedName name="ZaObdobi" localSheetId="0">[9]Stavba!#REF!</definedName>
    <definedName name="ZaObdobi" localSheetId="7">[9]Stavba!#REF!</definedName>
    <definedName name="ZaObdobi" localSheetId="10">[9]Stavba!#REF!</definedName>
    <definedName name="ZaObdobi">[9]Stavba!#REF!</definedName>
    <definedName name="Zbyva" localSheetId="0">[9]Stavba!#REF!</definedName>
    <definedName name="Zbyva" localSheetId="7">[9]Stavba!#REF!</definedName>
    <definedName name="Zbyva" localSheetId="10">[9]Stavba!#REF!</definedName>
    <definedName name="Zbyva">[9]Stavba!#REF!</definedName>
    <definedName name="Zhotovitel" localSheetId="0">#REF!</definedName>
    <definedName name="Zhotovitel" localSheetId="7">#REF!</definedName>
    <definedName name="Zhotovitel" localSheetId="1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C52" i="20" l="1"/>
  <c r="G46" i="23" l="1"/>
  <c r="G44" i="23"/>
  <c r="G42" i="23"/>
  <c r="G34" i="26"/>
  <c r="G32" i="26"/>
  <c r="G30" i="26"/>
  <c r="E24" i="26"/>
  <c r="E26" i="26" s="1"/>
  <c r="E28" i="26" s="1"/>
  <c r="E12" i="26"/>
  <c r="G14" i="26"/>
  <c r="G24" i="23"/>
  <c r="E60" i="23" l="1"/>
  <c r="G60" i="23" s="1"/>
  <c r="B11" i="22"/>
  <c r="A11" i="22"/>
  <c r="G10" i="22"/>
  <c r="H10" i="22"/>
  <c r="I10" i="22"/>
  <c r="B10" i="22"/>
  <c r="A10" i="22"/>
  <c r="C74" i="23"/>
  <c r="G72" i="23"/>
  <c r="G74" i="23" s="1"/>
  <c r="E11" i="22" s="1"/>
  <c r="C70" i="23"/>
  <c r="G68" i="23"/>
  <c r="G66" i="23"/>
  <c r="G64" i="23"/>
  <c r="G62" i="23"/>
  <c r="G58" i="23"/>
  <c r="G70" i="23" l="1"/>
  <c r="E10" i="22" s="1"/>
  <c r="E22" i="20" l="1"/>
  <c r="E52" i="23"/>
  <c r="G54" i="23"/>
  <c r="E40" i="23"/>
  <c r="E36" i="23"/>
  <c r="E38" i="23" s="1"/>
  <c r="G28" i="23"/>
  <c r="G26" i="23"/>
  <c r="E22" i="23"/>
  <c r="G18" i="23"/>
  <c r="G16" i="23"/>
  <c r="E12" i="23"/>
  <c r="G12" i="23" s="1"/>
  <c r="E13" i="23"/>
  <c r="G13" i="23" s="1"/>
  <c r="G10" i="23"/>
  <c r="A10" i="23"/>
  <c r="A12" i="23" s="1"/>
  <c r="A13" i="23" s="1"/>
  <c r="A14" i="23" s="1"/>
  <c r="A16" i="23" s="1"/>
  <c r="A18" i="23" s="1"/>
  <c r="A20" i="23" s="1"/>
  <c r="G8" i="23"/>
  <c r="E12" i="3" l="1"/>
  <c r="E13" i="3" s="1"/>
  <c r="B11" i="19" l="1"/>
  <c r="A11" i="19"/>
  <c r="B10" i="19"/>
  <c r="A10" i="19"/>
  <c r="C66" i="20"/>
  <c r="G18" i="20"/>
  <c r="G16" i="20"/>
  <c r="G14" i="20"/>
  <c r="G64" i="20" l="1"/>
  <c r="G62" i="20"/>
  <c r="G60" i="20"/>
  <c r="G58" i="20"/>
  <c r="G56" i="20"/>
  <c r="G54" i="20"/>
  <c r="G66" i="20" l="1"/>
  <c r="E10" i="19" s="1"/>
  <c r="C70" i="20"/>
  <c r="G68" i="20"/>
  <c r="G70" i="20" s="1"/>
  <c r="E11" i="19" s="1"/>
  <c r="G50" i="20"/>
  <c r="E13" i="20"/>
  <c r="G13" i="20" s="1"/>
  <c r="E12" i="20"/>
  <c r="G12" i="20" s="1"/>
  <c r="G10" i="20"/>
  <c r="A10" i="20"/>
  <c r="A12" i="20" s="1"/>
  <c r="G8" i="20"/>
  <c r="C26" i="29"/>
  <c r="C25" i="29"/>
  <c r="E2" i="29"/>
  <c r="C7" i="29"/>
  <c r="C5" i="29"/>
  <c r="F33" i="29"/>
  <c r="D21" i="29"/>
  <c r="D20" i="29"/>
  <c r="D19" i="29"/>
  <c r="D18" i="29"/>
  <c r="D17" i="29"/>
  <c r="D16" i="29"/>
  <c r="D15" i="29"/>
  <c r="D2" i="29"/>
  <c r="C26" i="27"/>
  <c r="E2" i="27"/>
  <c r="I2" i="22"/>
  <c r="I1" i="22"/>
  <c r="C25" i="27" s="1"/>
  <c r="F33" i="27"/>
  <c r="D21" i="27"/>
  <c r="D20" i="27"/>
  <c r="D19" i="27"/>
  <c r="D18" i="27"/>
  <c r="D17" i="27"/>
  <c r="D16" i="27"/>
  <c r="D15" i="27"/>
  <c r="D2" i="27"/>
  <c r="C36" i="26"/>
  <c r="BE29" i="26"/>
  <c r="BD29" i="26"/>
  <c r="BC29" i="26"/>
  <c r="BB29" i="26"/>
  <c r="BA29" i="26"/>
  <c r="BE28" i="26"/>
  <c r="BD28" i="26"/>
  <c r="BC28" i="26"/>
  <c r="BB28" i="26"/>
  <c r="G28" i="26"/>
  <c r="BA28" i="26" s="1"/>
  <c r="BE26" i="26"/>
  <c r="BD26" i="26"/>
  <c r="BC26" i="26"/>
  <c r="BB26" i="26"/>
  <c r="G26" i="26"/>
  <c r="BA26" i="26" s="1"/>
  <c r="G24" i="26"/>
  <c r="G22" i="26"/>
  <c r="BA21" i="26" s="1"/>
  <c r="BE21" i="26"/>
  <c r="BD21" i="26"/>
  <c r="BC21" i="26"/>
  <c r="BB21" i="26"/>
  <c r="BE20" i="26"/>
  <c r="BD20" i="26"/>
  <c r="BC20" i="26"/>
  <c r="BB20" i="26"/>
  <c r="G20" i="26"/>
  <c r="C18" i="26"/>
  <c r="BE16" i="26"/>
  <c r="BD16" i="26"/>
  <c r="BC16" i="26"/>
  <c r="BB16" i="26"/>
  <c r="G16" i="26"/>
  <c r="BA16" i="26" s="1"/>
  <c r="BE12" i="26"/>
  <c r="BD12" i="26"/>
  <c r="BC12" i="26"/>
  <c r="BB12" i="26"/>
  <c r="G12" i="26"/>
  <c r="BA12" i="26" s="1"/>
  <c r="BE10" i="26"/>
  <c r="BD10" i="26"/>
  <c r="BC10" i="26"/>
  <c r="BB10" i="26"/>
  <c r="G10" i="26"/>
  <c r="BA10" i="26" s="1"/>
  <c r="A10" i="26"/>
  <c r="A12" i="26" s="1"/>
  <c r="BE8" i="26"/>
  <c r="BD8" i="26"/>
  <c r="BC8" i="26"/>
  <c r="BB8" i="26"/>
  <c r="G8" i="26"/>
  <c r="BA8" i="26" s="1"/>
  <c r="B8" i="25"/>
  <c r="A8" i="25"/>
  <c r="B7" i="25"/>
  <c r="A7" i="25"/>
  <c r="C2" i="25"/>
  <c r="C1" i="25"/>
  <c r="C56" i="23"/>
  <c r="BE52" i="23"/>
  <c r="BD52" i="23"/>
  <c r="BC52" i="23"/>
  <c r="BA52" i="23"/>
  <c r="G52" i="23"/>
  <c r="BB52" i="23" s="1"/>
  <c r="BE50" i="23"/>
  <c r="BD50" i="23"/>
  <c r="BC50" i="23"/>
  <c r="BA50" i="23"/>
  <c r="G50" i="23"/>
  <c r="BB50" i="23" s="1"/>
  <c r="C48" i="23"/>
  <c r="BE41" i="23"/>
  <c r="BD41" i="23"/>
  <c r="BC41" i="23"/>
  <c r="BB41" i="23"/>
  <c r="BA41" i="23"/>
  <c r="BE40" i="23"/>
  <c r="BD40" i="23"/>
  <c r="BC40" i="23"/>
  <c r="BB40" i="23"/>
  <c r="G40" i="23"/>
  <c r="BA40" i="23" s="1"/>
  <c r="BE38" i="23"/>
  <c r="BD38" i="23"/>
  <c r="BC38" i="23"/>
  <c r="BB38" i="23"/>
  <c r="G38" i="23"/>
  <c r="BA38" i="23" s="1"/>
  <c r="G36" i="23"/>
  <c r="G34" i="23"/>
  <c r="BA33" i="23" s="1"/>
  <c r="BE33" i="23"/>
  <c r="BD33" i="23"/>
  <c r="BC33" i="23"/>
  <c r="BB33" i="23"/>
  <c r="BE32" i="23"/>
  <c r="BD32" i="23"/>
  <c r="BC32" i="23"/>
  <c r="BB32" i="23"/>
  <c r="G32" i="23"/>
  <c r="C30" i="23"/>
  <c r="BE28" i="23"/>
  <c r="BD28" i="23"/>
  <c r="BC28" i="23"/>
  <c r="BB28" i="23"/>
  <c r="BA28" i="23"/>
  <c r="BE22" i="23"/>
  <c r="BD22" i="23"/>
  <c r="BC22" i="23"/>
  <c r="BB22" i="23"/>
  <c r="G22" i="23"/>
  <c r="BA22" i="23" s="1"/>
  <c r="BE20" i="23"/>
  <c r="BD20" i="23"/>
  <c r="BC20" i="23"/>
  <c r="BB20" i="23"/>
  <c r="G20" i="23"/>
  <c r="BA20" i="23" s="1"/>
  <c r="A22" i="23"/>
  <c r="A24" i="23" s="1"/>
  <c r="BE14" i="23"/>
  <c r="BD14" i="23"/>
  <c r="BC14" i="23"/>
  <c r="BB14" i="23"/>
  <c r="G14" i="23"/>
  <c r="BA14" i="23" s="1"/>
  <c r="B9" i="22"/>
  <c r="A9" i="22"/>
  <c r="B8" i="22"/>
  <c r="A8" i="22"/>
  <c r="B7" i="22"/>
  <c r="A7" i="22"/>
  <c r="C2" i="22"/>
  <c r="C1" i="22"/>
  <c r="A16" i="26" l="1"/>
  <c r="A20" i="26" s="1"/>
  <c r="A22" i="26" s="1"/>
  <c r="A24" i="26" s="1"/>
  <c r="A26" i="26" s="1"/>
  <c r="A28" i="26" s="1"/>
  <c r="A30" i="26" s="1"/>
  <c r="A32" i="26" s="1"/>
  <c r="A34" i="26" s="1"/>
  <c r="A14" i="26"/>
  <c r="BD36" i="26"/>
  <c r="H8" i="25" s="1"/>
  <c r="BC18" i="26"/>
  <c r="G7" i="25" s="1"/>
  <c r="BC36" i="26"/>
  <c r="G8" i="25" s="1"/>
  <c r="G36" i="26"/>
  <c r="E8" i="25" s="1"/>
  <c r="A26" i="23"/>
  <c r="A28" i="23" s="1"/>
  <c r="A32" i="23" s="1"/>
  <c r="A34" i="23" s="1"/>
  <c r="A36" i="23" s="1"/>
  <c r="A38" i="23" s="1"/>
  <c r="A40" i="23" s="1"/>
  <c r="BC56" i="23"/>
  <c r="G9" i="22" s="1"/>
  <c r="BD30" i="23"/>
  <c r="H7" i="22" s="1"/>
  <c r="BD48" i="23"/>
  <c r="H8" i="22" s="1"/>
  <c r="BE48" i="23"/>
  <c r="I8" i="22" s="1"/>
  <c r="BD56" i="23"/>
  <c r="H9" i="22" s="1"/>
  <c r="BB56" i="23"/>
  <c r="BE56" i="23"/>
  <c r="I9" i="22" s="1"/>
  <c r="BA56" i="23"/>
  <c r="BC48" i="23"/>
  <c r="G8" i="22" s="1"/>
  <c r="G48" i="23"/>
  <c r="BB48" i="23"/>
  <c r="F8" i="22" s="1"/>
  <c r="BC30" i="23"/>
  <c r="G7" i="22" s="1"/>
  <c r="BA30" i="23"/>
  <c r="BB30" i="23"/>
  <c r="F7" i="22" s="1"/>
  <c r="BE30" i="23"/>
  <c r="I7" i="22" s="1"/>
  <c r="A13" i="20"/>
  <c r="G56" i="23"/>
  <c r="E9" i="22" s="1"/>
  <c r="BA32" i="23"/>
  <c r="BA48" i="23" s="1"/>
  <c r="G30" i="23"/>
  <c r="E7" i="22" s="1"/>
  <c r="BB36" i="26"/>
  <c r="F8" i="25" s="1"/>
  <c r="BA20" i="26"/>
  <c r="BA36" i="26" s="1"/>
  <c r="BE36" i="26"/>
  <c r="I8" i="25" s="1"/>
  <c r="BD18" i="26"/>
  <c r="H7" i="25" s="1"/>
  <c r="BA18" i="26"/>
  <c r="BE18" i="26"/>
  <c r="I7" i="25" s="1"/>
  <c r="BB18" i="26"/>
  <c r="F7" i="25" s="1"/>
  <c r="G18" i="26"/>
  <c r="E7" i="25" s="1"/>
  <c r="A42" i="23" l="1"/>
  <c r="A44" i="23" s="1"/>
  <c r="A46" i="23" s="1"/>
  <c r="A50" i="23" s="1"/>
  <c r="A52" i="23" s="1"/>
  <c r="A54" i="23" s="1"/>
  <c r="A58" i="23" s="1"/>
  <c r="A60" i="23" s="1"/>
  <c r="A62" i="23" s="1"/>
  <c r="A64" i="23" s="1"/>
  <c r="A66" i="23" s="1"/>
  <c r="A68" i="23" s="1"/>
  <c r="A72" i="23" s="1"/>
  <c r="H9" i="25"/>
  <c r="C17" i="29" s="1"/>
  <c r="G41" i="26"/>
  <c r="G9" i="25"/>
  <c r="C18" i="29" s="1"/>
  <c r="E9" i="25"/>
  <c r="E8" i="22"/>
  <c r="G77" i="23"/>
  <c r="I9" i="25"/>
  <c r="C21" i="29" s="1"/>
  <c r="I12" i="22"/>
  <c r="C21" i="27" s="1"/>
  <c r="H12" i="22"/>
  <c r="C17" i="27" s="1"/>
  <c r="F12" i="22"/>
  <c r="C16" i="27" s="1"/>
  <c r="G12" i="22"/>
  <c r="C18" i="27" s="1"/>
  <c r="A14" i="20"/>
  <c r="A16" i="20" s="1"/>
  <c r="A18" i="20" s="1"/>
  <c r="A20" i="20" s="1"/>
  <c r="F9" i="25"/>
  <c r="C16" i="29" s="1"/>
  <c r="G15" i="25" l="1"/>
  <c r="I15" i="25" s="1"/>
  <c r="G16" i="29" s="1"/>
  <c r="G22" i="25"/>
  <c r="I22" i="25" s="1"/>
  <c r="G21" i="25"/>
  <c r="I21" i="25" s="1"/>
  <c r="G19" i="25"/>
  <c r="I19" i="25" s="1"/>
  <c r="G20" i="29" s="1"/>
  <c r="G14" i="25"/>
  <c r="I14" i="25" s="1"/>
  <c r="C15" i="29"/>
  <c r="G16" i="25"/>
  <c r="I16" i="25" s="1"/>
  <c r="G17" i="29" s="1"/>
  <c r="G20" i="25"/>
  <c r="I20" i="25" s="1"/>
  <c r="G21" i="29" s="1"/>
  <c r="G18" i="25"/>
  <c r="I18" i="25" s="1"/>
  <c r="G19" i="29" s="1"/>
  <c r="G17" i="25"/>
  <c r="I17" i="25" s="1"/>
  <c r="G18" i="29" s="1"/>
  <c r="C19" i="29"/>
  <c r="C22" i="29" s="1"/>
  <c r="E12" i="22"/>
  <c r="G17" i="22" s="1"/>
  <c r="I17" i="22" s="1"/>
  <c r="H23" i="25" l="1"/>
  <c r="G22" i="29"/>
  <c r="G15" i="29"/>
  <c r="G15" i="27"/>
  <c r="G22" i="22"/>
  <c r="I22" i="22" s="1"/>
  <c r="G20" i="27" s="1"/>
  <c r="G25" i="22"/>
  <c r="I25" i="22" s="1"/>
  <c r="G19" i="22"/>
  <c r="I19" i="22" s="1"/>
  <c r="G17" i="27" s="1"/>
  <c r="G18" i="22"/>
  <c r="I18" i="22" s="1"/>
  <c r="G16" i="27" s="1"/>
  <c r="C15" i="27"/>
  <c r="C19" i="27" s="1"/>
  <c r="C22" i="27" s="1"/>
  <c r="G24" i="22"/>
  <c r="I24" i="22" s="1"/>
  <c r="G23" i="22"/>
  <c r="I23" i="22" s="1"/>
  <c r="G21" i="27" s="1"/>
  <c r="G21" i="22"/>
  <c r="I21" i="22" s="1"/>
  <c r="G19" i="27" s="1"/>
  <c r="G20" i="22"/>
  <c r="I20" i="22" s="1"/>
  <c r="G18" i="27" s="1"/>
  <c r="G23" i="29" l="1"/>
  <c r="G18" i="17" s="1"/>
  <c r="G22" i="27"/>
  <c r="G23" i="27" s="1"/>
  <c r="G17" i="17" s="1"/>
  <c r="H26" i="22"/>
  <c r="AZ66" i="20"/>
  <c r="AY66" i="20"/>
  <c r="AX66" i="20"/>
  <c r="AW66" i="20"/>
  <c r="AZ48" i="20"/>
  <c r="AZ52" i="20" s="1"/>
  <c r="AY48" i="20"/>
  <c r="AY52" i="20" s="1"/>
  <c r="AX48" i="20"/>
  <c r="AX52" i="20" s="1"/>
  <c r="AW48" i="20"/>
  <c r="AW52" i="20" s="1"/>
  <c r="G48" i="20"/>
  <c r="C46" i="20"/>
  <c r="G44" i="20"/>
  <c r="G42" i="20"/>
  <c r="G40" i="20"/>
  <c r="AZ38" i="20"/>
  <c r="AY38" i="20"/>
  <c r="AX38" i="20"/>
  <c r="AW38" i="20"/>
  <c r="G38" i="20"/>
  <c r="AV38" i="20" s="1"/>
  <c r="AZ36" i="20"/>
  <c r="AY36" i="20"/>
  <c r="AX36" i="20"/>
  <c r="AW36" i="20"/>
  <c r="G36" i="20"/>
  <c r="AV36" i="20" s="1"/>
  <c r="AZ34" i="20"/>
  <c r="AY34" i="20"/>
  <c r="AX34" i="20"/>
  <c r="AW34" i="20"/>
  <c r="G34" i="20"/>
  <c r="AV34" i="20" s="1"/>
  <c r="AZ32" i="20"/>
  <c r="AY32" i="20"/>
  <c r="AX32" i="20"/>
  <c r="AW32" i="20"/>
  <c r="G32" i="20"/>
  <c r="C30" i="20"/>
  <c r="G28" i="20"/>
  <c r="AZ26" i="20"/>
  <c r="AY26" i="20"/>
  <c r="AX26" i="20"/>
  <c r="AW26" i="20"/>
  <c r="G26" i="20"/>
  <c r="AV26" i="20" s="1"/>
  <c r="AZ24" i="20"/>
  <c r="AY24" i="20"/>
  <c r="AX24" i="20"/>
  <c r="AW24" i="20"/>
  <c r="G24" i="20"/>
  <c r="AV24" i="20" s="1"/>
  <c r="AZ22" i="20"/>
  <c r="AY22" i="20"/>
  <c r="AX22" i="20"/>
  <c r="AW22" i="20"/>
  <c r="G22" i="20"/>
  <c r="AV22" i="20" s="1"/>
  <c r="AZ20" i="20"/>
  <c r="AY20" i="20"/>
  <c r="AX20" i="20"/>
  <c r="AW20" i="20"/>
  <c r="G20" i="20"/>
  <c r="AV20" i="20" s="1"/>
  <c r="A22" i="20"/>
  <c r="A24" i="20" s="1"/>
  <c r="A26" i="20" s="1"/>
  <c r="I12" i="19"/>
  <c r="H12" i="19"/>
  <c r="C17" i="18" s="1"/>
  <c r="G12" i="19"/>
  <c r="F12" i="19"/>
  <c r="B9" i="19"/>
  <c r="A9" i="19"/>
  <c r="B8" i="19"/>
  <c r="A8" i="19"/>
  <c r="B7" i="19"/>
  <c r="A7" i="19"/>
  <c r="I2" i="19"/>
  <c r="E2" i="18" s="1"/>
  <c r="C26" i="18" s="1"/>
  <c r="C2" i="19"/>
  <c r="I1" i="19"/>
  <c r="C1" i="19"/>
  <c r="F33" i="18"/>
  <c r="D21" i="18"/>
  <c r="C21" i="18"/>
  <c r="D20" i="18"/>
  <c r="D19" i="18"/>
  <c r="D18" i="18"/>
  <c r="C18" i="18"/>
  <c r="D17" i="18"/>
  <c r="D16" i="18"/>
  <c r="C16" i="18"/>
  <c r="D15" i="18"/>
  <c r="C7" i="18"/>
  <c r="C5" i="18"/>
  <c r="D2" i="18"/>
  <c r="C23" i="29" l="1"/>
  <c r="F30" i="29" s="1"/>
  <c r="F31" i="29" s="1"/>
  <c r="F34" i="29" s="1"/>
  <c r="C23" i="27"/>
  <c r="F30" i="27" s="1"/>
  <c r="F31" i="27" s="1"/>
  <c r="F34" i="27" s="1"/>
  <c r="AV48" i="20"/>
  <c r="AV52" i="20" s="1"/>
  <c r="G52" i="20"/>
  <c r="E9" i="19" s="1"/>
  <c r="A28" i="20"/>
  <c r="A32" i="20" s="1"/>
  <c r="A34" i="20" s="1"/>
  <c r="AY30" i="20"/>
  <c r="G46" i="20"/>
  <c r="E8" i="19" s="1"/>
  <c r="AX46" i="20"/>
  <c r="AW46" i="20"/>
  <c r="AZ46" i="20"/>
  <c r="AY46" i="20"/>
  <c r="AW30" i="20"/>
  <c r="AX30" i="20"/>
  <c r="AZ30" i="20"/>
  <c r="G30" i="20"/>
  <c r="AV30" i="20"/>
  <c r="AV32" i="20"/>
  <c r="AV46" i="20" s="1"/>
  <c r="C18" i="17" l="1"/>
  <c r="G72" i="20"/>
  <c r="C17" i="17"/>
  <c r="A36" i="20"/>
  <c r="A38" i="20" s="1"/>
  <c r="A40" i="20" s="1"/>
  <c r="A42" i="20" s="1"/>
  <c r="A44" i="20" s="1"/>
  <c r="A48" i="20" s="1"/>
  <c r="AV66" i="20"/>
  <c r="E7" i="19"/>
  <c r="E12" i="19" s="1"/>
  <c r="A50" i="20" l="1"/>
  <c r="A54" i="20" s="1"/>
  <c r="A56" i="20" s="1"/>
  <c r="A58" i="20" s="1"/>
  <c r="A60" i="20" s="1"/>
  <c r="A62" i="20" s="1"/>
  <c r="A64" i="20" s="1"/>
  <c r="A68" i="20" s="1"/>
  <c r="G22" i="19"/>
  <c r="I22" i="19" s="1"/>
  <c r="G20" i="18" s="1"/>
  <c r="G18" i="19"/>
  <c r="I18" i="19" s="1"/>
  <c r="G16" i="18" s="1"/>
  <c r="C15" i="18"/>
  <c r="C19" i="18" s="1"/>
  <c r="C22" i="18" s="1"/>
  <c r="C15" i="17" s="1"/>
  <c r="G25" i="19"/>
  <c r="I25" i="19" s="1"/>
  <c r="G23" i="19"/>
  <c r="I23" i="19" s="1"/>
  <c r="G21" i="18" s="1"/>
  <c r="G21" i="19"/>
  <c r="I21" i="19" s="1"/>
  <c r="G19" i="18" s="1"/>
  <c r="G19" i="19"/>
  <c r="I19" i="19" s="1"/>
  <c r="G17" i="18" s="1"/>
  <c r="G17" i="19"/>
  <c r="I17" i="19" s="1"/>
  <c r="G24" i="19"/>
  <c r="I24" i="19" s="1"/>
  <c r="G20" i="19"/>
  <c r="I20" i="19" s="1"/>
  <c r="G18" i="18" s="1"/>
  <c r="G15" i="18" l="1"/>
  <c r="H26" i="19"/>
  <c r="G22" i="18"/>
  <c r="G23" i="18" l="1"/>
  <c r="C23" i="18" l="1"/>
  <c r="F30" i="18" s="1"/>
  <c r="F31" i="18" s="1"/>
  <c r="F34" i="18" s="1"/>
  <c r="G15" i="17"/>
  <c r="F31" i="17" l="1"/>
  <c r="C7" i="17"/>
  <c r="D2" i="17"/>
  <c r="C5" i="1"/>
  <c r="G32" i="3" l="1"/>
  <c r="G16" i="3" l="1"/>
  <c r="G14" i="3" l="1"/>
  <c r="A10" i="3" l="1"/>
  <c r="C7" i="1" l="1"/>
  <c r="C1" i="2"/>
  <c r="C2" i="2"/>
  <c r="G22" i="3"/>
  <c r="C38" i="3" l="1"/>
  <c r="G36" i="3"/>
  <c r="G38" i="3" s="1"/>
  <c r="E10" i="2" l="1"/>
  <c r="AY37" i="3" l="1"/>
  <c r="AX37" i="3"/>
  <c r="AW37" i="3"/>
  <c r="AV37" i="3"/>
  <c r="AU37" i="3"/>
  <c r="C34" i="3"/>
  <c r="AY29" i="3"/>
  <c r="AX29" i="3"/>
  <c r="AW29" i="3"/>
  <c r="AV29" i="3"/>
  <c r="G30" i="3"/>
  <c r="G34" i="3" s="1"/>
  <c r="C28" i="3"/>
  <c r="G26" i="3"/>
  <c r="G24" i="3"/>
  <c r="AZ19" i="3"/>
  <c r="AY19" i="3"/>
  <c r="AX19" i="3"/>
  <c r="AW19" i="3"/>
  <c r="G20" i="3"/>
  <c r="C18" i="3"/>
  <c r="AZ13" i="3"/>
  <c r="AY13" i="3"/>
  <c r="AX13" i="3"/>
  <c r="AW13" i="3"/>
  <c r="G13" i="3"/>
  <c r="AV13" i="3" s="1"/>
  <c r="AZ12" i="3"/>
  <c r="AY12" i="3"/>
  <c r="AX12" i="3"/>
  <c r="AW12" i="3"/>
  <c r="G12" i="3"/>
  <c r="AV12" i="3" s="1"/>
  <c r="AZ10" i="3"/>
  <c r="AY10" i="3"/>
  <c r="AX10" i="3"/>
  <c r="AW10" i="3"/>
  <c r="G10" i="3"/>
  <c r="AV10" i="3" s="1"/>
  <c r="AZ8" i="3"/>
  <c r="AY8" i="3"/>
  <c r="AX8" i="3"/>
  <c r="AW8" i="3"/>
  <c r="G8" i="3"/>
  <c r="I11" i="2"/>
  <c r="H11" i="2"/>
  <c r="G11" i="2"/>
  <c r="F11" i="2"/>
  <c r="B10" i="2"/>
  <c r="A10" i="2"/>
  <c r="B9" i="2"/>
  <c r="A9" i="2"/>
  <c r="B8" i="2"/>
  <c r="A8" i="2"/>
  <c r="B7" i="2"/>
  <c r="A7" i="2"/>
  <c r="I2" i="2"/>
  <c r="E2" i="17" s="1"/>
  <c r="C24" i="17" s="1"/>
  <c r="I1" i="2"/>
  <c r="F33" i="1"/>
  <c r="D21" i="1"/>
  <c r="C21" i="1"/>
  <c r="D20" i="1"/>
  <c r="D19" i="1"/>
  <c r="D18" i="1"/>
  <c r="C18" i="1"/>
  <c r="D17" i="1"/>
  <c r="C17" i="1"/>
  <c r="D16" i="1"/>
  <c r="C16" i="1"/>
  <c r="D15" i="1"/>
  <c r="D2" i="1"/>
  <c r="G18" i="3" l="1"/>
  <c r="E7" i="2" s="1"/>
  <c r="AX31" i="3"/>
  <c r="AV19" i="3"/>
  <c r="AV27" i="3" s="1"/>
  <c r="G28" i="3"/>
  <c r="E8" i="2" s="1"/>
  <c r="AV31" i="3"/>
  <c r="AZ16" i="3"/>
  <c r="AX16" i="3"/>
  <c r="E2" i="1"/>
  <c r="C26" i="1" s="1"/>
  <c r="E9" i="2"/>
  <c r="AW16" i="3"/>
  <c r="AY16" i="3"/>
  <c r="A12" i="3"/>
  <c r="A13" i="3" s="1"/>
  <c r="AX27" i="3"/>
  <c r="AZ27" i="3"/>
  <c r="AW31" i="3"/>
  <c r="AY31" i="3"/>
  <c r="AW27" i="3"/>
  <c r="AY27" i="3"/>
  <c r="AV8" i="3"/>
  <c r="AV16" i="3" s="1"/>
  <c r="AU29" i="3"/>
  <c r="AU31" i="3" s="1"/>
  <c r="G41" i="3" l="1"/>
  <c r="A14" i="3"/>
  <c r="A16" i="3" s="1"/>
  <c r="A20" i="3" s="1"/>
  <c r="E11" i="2"/>
  <c r="A22" i="3" l="1"/>
  <c r="A24" i="3" s="1"/>
  <c r="A26" i="3" s="1"/>
  <c r="A30" i="3" s="1"/>
  <c r="A32" i="3" s="1"/>
  <c r="A36" i="3" s="1"/>
  <c r="G24" i="2"/>
  <c r="I24" i="2" s="1"/>
  <c r="G23" i="2"/>
  <c r="I23" i="2" s="1"/>
  <c r="G22" i="2"/>
  <c r="I22" i="2" s="1"/>
  <c r="G21" i="1" s="1"/>
  <c r="G21" i="2"/>
  <c r="I21" i="2" s="1"/>
  <c r="G20" i="1" s="1"/>
  <c r="G20" i="2"/>
  <c r="I20" i="2" s="1"/>
  <c r="G19" i="1" s="1"/>
  <c r="G19" i="2"/>
  <c r="I19" i="2" s="1"/>
  <c r="G18" i="1" s="1"/>
  <c r="G18" i="2"/>
  <c r="I18" i="2" s="1"/>
  <c r="G17" i="1" s="1"/>
  <c r="G17" i="2"/>
  <c r="I17" i="2" s="1"/>
  <c r="G16" i="1" s="1"/>
  <c r="G16" i="2"/>
  <c r="I16" i="2" s="1"/>
  <c r="C15" i="1"/>
  <c r="C19" i="1" s="1"/>
  <c r="C22" i="1" s="1"/>
  <c r="C16" i="17" l="1"/>
  <c r="C21" i="17" s="1"/>
  <c r="G22" i="1"/>
  <c r="H25" i="2"/>
  <c r="G15" i="1"/>
  <c r="G23" i="1" l="1"/>
  <c r="G16" i="17" s="1"/>
  <c r="G21" i="17" s="1"/>
  <c r="C23" i="1" l="1"/>
  <c r="F30" i="1" s="1"/>
  <c r="F31" i="1" s="1"/>
  <c r="F34" i="1" s="1"/>
  <c r="F28" i="17" l="1"/>
  <c r="F29" i="17" s="1"/>
  <c r="F32" i="17" s="1"/>
</calcChain>
</file>

<file path=xl/sharedStrings.xml><?xml version="1.0" encoding="utf-8"?>
<sst xmlns="http://schemas.openxmlformats.org/spreadsheetml/2006/main" count="826" uniqueCount="216">
  <si>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</si>
  <si>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</si>
  <si>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</si>
  <si>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</si>
  <si>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</si>
  <si>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</si>
  <si>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</si>
  <si>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</si>
  <si>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</si>
  <si>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</si>
  <si>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</si>
  <si>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</si>
  <si>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</si>
  <si>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</si>
  <si>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</si>
  <si>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</si>
  <si>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</si>
  <si>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</si>
  <si>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</si>
  <si>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</si>
  <si>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</si>
  <si>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</si>
  <si>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</si>
  <si>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</si>
  <si>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</si>
  <si>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</si>
  <si>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</si>
  <si>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</si>
  <si>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</si>
  <si>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</si>
  <si>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</si>
  <si>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</si>
  <si>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</si>
  <si>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</si>
  <si>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</si>
  <si>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</si>
  <si>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</si>
  <si>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</si>
  <si>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</si>
  <si>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J.Kovář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</si>
  <si>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</si>
  <si>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</si>
  <si>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</si>
  <si>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</si>
  <si>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</si>
  <si>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</si>
  <si>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</si>
  <si>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</si>
  <si>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</si>
  <si>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</si>
  <si>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</si>
  <si>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zpracoval:</t>
  </si>
  <si>
    <t>Objekt :</t>
  </si>
  <si>
    <t>Zpracováno dne: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</si>
  <si>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</si>
  <si>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</si>
  <si>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</si>
  <si>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</si>
  <si>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</si>
  <si>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</si>
  <si>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</si>
  <si>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</si>
  <si>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</si>
  <si>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</si>
  <si>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</si>
  <si>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</si>
  <si>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</si>
  <si>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</si>
  <si>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</si>
  <si>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</si>
  <si>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</si>
  <si>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</si>
  <si>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</si>
  <si>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</si>
  <si>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NUS-náklady spojené s umístěním stavby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</si>
  <si>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</si>
  <si>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</si>
  <si>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</si>
  <si>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</si>
  <si>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</si>
  <si>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</si>
  <si>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</si>
  <si>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</si>
  <si>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</si>
  <si>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041</t>
  </si>
  <si>
    <t>m2</t>
  </si>
  <si>
    <t>m3</t>
  </si>
  <si>
    <t>m</t>
  </si>
  <si>
    <t>t</t>
  </si>
  <si>
    <t>Celkem za</t>
  </si>
  <si>
    <t>050</t>
  </si>
  <si>
    <t>Osazení záhon.obrubníků do lože z B 12,5 s opěrou</t>
  </si>
  <si>
    <t>Obrubník zahradní  ABO  12-20   1000x50x200</t>
  </si>
  <si>
    <t>kus</t>
  </si>
  <si>
    <t>kpl</t>
  </si>
  <si>
    <t>Lože pod obrubníky nebo obruby dlažeb z B 12,5</t>
  </si>
  <si>
    <t>ks</t>
  </si>
  <si>
    <t>075</t>
  </si>
  <si>
    <t>100</t>
  </si>
  <si>
    <t>Zemní práce, bourací a přípravné práce</t>
  </si>
  <si>
    <t>Vytrhání obrub silničních</t>
  </si>
  <si>
    <t>Nakládání suti na dopravní prostředky - obruby</t>
  </si>
  <si>
    <t>Vodorovná doprava vybour. hmot po suchu do 5 km - obruby</t>
  </si>
  <si>
    <t>Poplatek za skládku stavební suti - obruby</t>
  </si>
  <si>
    <t>navrtání otvorů Pr.25 mm, 4 ks/m2, hl. do podkladní štěrkové vrstvy</t>
  </si>
  <si>
    <t>vyrovnávací vrstva</t>
  </si>
  <si>
    <t>15*30</t>
  </si>
  <si>
    <t>Konstrukční vrstvy</t>
  </si>
  <si>
    <t>Sportovní povrchy</t>
  </si>
  <si>
    <t>Sportovní polyuretanový povrch, dvouvrstvý, vodopropustný tl. 16 mm, červený</t>
  </si>
  <si>
    <t>Vybavení sportoviště</t>
  </si>
  <si>
    <t>Vybavení pro tenis</t>
  </si>
  <si>
    <t>celkem</t>
  </si>
  <si>
    <t>Osazení chráničky DN 300, L=500 mm, do betonu</t>
  </si>
  <si>
    <t>betonová patka pro tenisové sloupky</t>
  </si>
  <si>
    <t>SO 01</t>
  </si>
  <si>
    <t>tenis</t>
  </si>
  <si>
    <t>SO 02</t>
  </si>
  <si>
    <t>SO 03</t>
  </si>
  <si>
    <t>lajnování polyuretanovými barvami, š=5 cm</t>
  </si>
  <si>
    <t>bm</t>
  </si>
  <si>
    <t>SO 04</t>
  </si>
  <si>
    <t>R E K A P I T U L A C E  N Á K L A D Ů</t>
  </si>
  <si>
    <t>sloupky Fe, povrchová úprava žárově pozinkováno, síť,</t>
  </si>
  <si>
    <t>Perforovaní stávající plochy (navrtání otvorů Pr.25 mm, 4 ks/m2), hl.do podkladní štěrkové vrstvy</t>
  </si>
  <si>
    <t xml:space="preserve">Asfaltový koberec drenážní PA 8, tl.40 mm </t>
  </si>
  <si>
    <t>Sokolov-Arál zdraví, revitalizace ploch hřišť II.</t>
  </si>
  <si>
    <t>Vodorovné přemístění výkopku z hor.1-4 do 10000 m</t>
  </si>
  <si>
    <t>Uložení sypaniny na skládku</t>
  </si>
  <si>
    <t>Poplatek za skládku horniny 1- 4</t>
  </si>
  <si>
    <t>Úprava pláně v zářezech v hor. 1-4, se zhutněním</t>
  </si>
  <si>
    <t xml:space="preserve">Podklad ze štěrkodrti vel.8-32 mm,tl. 100 mm </t>
  </si>
  <si>
    <t xml:space="preserve">Podklad z MZK, tl.150 mm </t>
  </si>
  <si>
    <t>Koberec asfaltový PA 16 tl. 50 mm</t>
  </si>
  <si>
    <t>SO 02 Revitalizace plochy- nohejbal</t>
  </si>
  <si>
    <t>SO 01 Revitalizace plochy - volejbal</t>
  </si>
  <si>
    <t>Číslo položky</t>
  </si>
  <si>
    <t>1</t>
  </si>
  <si>
    <t>Zemní práce</t>
  </si>
  <si>
    <t>Odkopávky nezapažené v hor. 3 do 100 m3</t>
  </si>
  <si>
    <t>Vodorovné přemístění výkopku z hor.1-4 do 500 m</t>
  </si>
  <si>
    <t>Zhutnění podloží z hornin nesoudržných do 92% PS</t>
  </si>
  <si>
    <t>171</t>
  </si>
  <si>
    <t>Úprava podloží pro sportovní povrchy</t>
  </si>
  <si>
    <t>Podklad ze štěrkopísku po zhutnění tloušťky 8 cm</t>
  </si>
  <si>
    <t>Podklad z kameniva drceného vel.32-63 mm,tl. 16 cm</t>
  </si>
  <si>
    <t>Podklad ze štěrkodrti po zhutnění tloušťky 5 cm kamenivo frakce 8-16</t>
  </si>
  <si>
    <t>Podklad ze štěrkodrti po zhutnění tloušťky 4 cm kamenivo frakce 4-8</t>
  </si>
  <si>
    <t>Podklad ze štěrkodrti po zhutnění tloušťky 2 cm kamenivo drcené drobné frakce 0-4 B</t>
  </si>
  <si>
    <t>701</t>
  </si>
  <si>
    <t>Sportovní povrchy venkovní - umělá tráva</t>
  </si>
  <si>
    <t>777POLYTAN-005</t>
  </si>
  <si>
    <t>Dodávka a položení elastické vrstvy tl.30 mm</t>
  </si>
  <si>
    <t>777POLYTAN-100</t>
  </si>
  <si>
    <t>Dodávka a položení ummělého trávníku, včetně vsypu křemičitého písku a gumového granulátu</t>
  </si>
  <si>
    <t>SO 03 Revitalizace plochy- malá kopaná</t>
  </si>
  <si>
    <t>SO 04 Revitalizace plochy- petanque</t>
  </si>
  <si>
    <t>0,157*96</t>
  </si>
  <si>
    <t>obvod hřiště (22+26)*2</t>
  </si>
  <si>
    <t>0,340*22*26</t>
  </si>
  <si>
    <t>celková plocha 22*26</t>
  </si>
  <si>
    <t>betonová patka pro sloupky sportovního vy\bavení</t>
  </si>
  <si>
    <t>plocha 22*26</t>
  </si>
  <si>
    <t>obvod hřiště((22+26)*2)*0,017</t>
  </si>
  <si>
    <t>volejbal-2x, nohejbal-2x</t>
  </si>
  <si>
    <t>Univerzální vybavení pro volejbal a nohejbal</t>
  </si>
  <si>
    <t>88</t>
  </si>
  <si>
    <t>Potrubí z drenážek</t>
  </si>
  <si>
    <t>Vsakovací jímka</t>
  </si>
  <si>
    <t>kompl.</t>
  </si>
  <si>
    <t>Trubka PVC drenážní flexibilní d 100 mm</t>
  </si>
  <si>
    <t>Kamenivo drcené drobné frakce 0-4 B</t>
  </si>
  <si>
    <t>T</t>
  </si>
  <si>
    <t>Kamenivo drcené hrubé frakce 8-16  B</t>
  </si>
  <si>
    <t>Hloubení nezapažených jam v hor.3 do 100 m3</t>
  </si>
  <si>
    <t>Hloubení rýh pro drény, hloubky do 1,1 m, v hor.3</t>
  </si>
  <si>
    <t>vsakovací jáma 3,5 m3</t>
  </si>
  <si>
    <t>drenáže 130 bm, hlavní svod a napojení na vsak.jámu 23 bm</t>
  </si>
  <si>
    <t>Zřízení výplně rýhy, potr.do DN 200,</t>
  </si>
  <si>
    <t>1,5*1,5*1,5 m</t>
  </si>
  <si>
    <t>Dno rýhy zpevněné štěrkem drceným tl. 50 mm</t>
  </si>
  <si>
    <t>(drenáže  1,95m3, hlavní svod a napojení na vsak.jámu 0,345 m3)*2,2</t>
  </si>
  <si>
    <t>(13+21,5)*2</t>
  </si>
  <si>
    <t>0,157*69</t>
  </si>
  <si>
    <t>obvod plochy (13+21,5)*2*0,042</t>
  </si>
  <si>
    <t>obvod plochy (13+21,5)*2</t>
  </si>
  <si>
    <t>obvod hřiště (13+24)*2</t>
  </si>
  <si>
    <t>0,157*74</t>
  </si>
  <si>
    <t>drenáže 72 bm, hlavní svod a napojení na vsak.jámu 13,5 bm</t>
  </si>
  <si>
    <t>betonová patka pro osazení branek na malou kopanou</t>
  </si>
  <si>
    <t>celková plocha 13*24</t>
  </si>
  <si>
    <t>13*24*1,1</t>
  </si>
  <si>
    <t>13*24</t>
  </si>
  <si>
    <t>Provedení lajnování na ummělém trávníku, včetně vsypu křemičitého písku a gumového granulátu</t>
  </si>
  <si>
    <t>rozměr hřiště 21*12</t>
  </si>
  <si>
    <t>(hřiště 0,340*22*26, drenáže 17,85m3, hl. svod 3,6m3, vsak.jáma 3,375m3, základ.patky 2,56m3)*1,2</t>
  </si>
  <si>
    <t>221,87*1,8</t>
  </si>
  <si>
    <t>(drenáže  17,85m3, hlavní svod a napojení na vsak.jámu 3,60 m3)*2,2</t>
  </si>
  <si>
    <t>Branka pro malou kopanou 3x2 m, včetně sítě, kotvení do země</t>
  </si>
  <si>
    <t>provedení Fe, povrchová úprava žárově pozinkováno, síť,</t>
  </si>
  <si>
    <t>(drenáže  1,08m3, hlavní svod a napojení na vsak.jámu 0,230 m3)*2,2</t>
  </si>
  <si>
    <t>(drenáže  8,477m3, hlavní svod a napojení na vsak.jámu 1,794 m3)*2,2</t>
  </si>
  <si>
    <t>0,420*13*24</t>
  </si>
  <si>
    <t>(hřiště 131,04, drenáže 9,56m3, hl. svod 1,998m3, vsak.jáma 3,375m3, základ.patky 1,152m3)*1,2</t>
  </si>
  <si>
    <t>147,13*1,8</t>
  </si>
  <si>
    <t>8*16*1,1</t>
  </si>
  <si>
    <t>8*16</t>
  </si>
  <si>
    <t>obvod hřiště((13+24)*2)*0,017</t>
  </si>
  <si>
    <t>obvod hřiště((8+16)*2)*0,017</t>
  </si>
  <si>
    <t>obvod hřiště (8+16)*2</t>
  </si>
  <si>
    <t>0,350*8*16</t>
  </si>
  <si>
    <t>44,8*1,2</t>
  </si>
  <si>
    <t>53,76*1,8</t>
  </si>
  <si>
    <t>Zhotovení a trvalé umístění pamětní desky o rozměru 300x400 mm (materiál mosaz)</t>
  </si>
  <si>
    <t>Zhotovení a umístění velkoplošného panelu rozměru 5,1x2,4m</t>
  </si>
  <si>
    <t xml:space="preserve">Sportovní povrchy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</si>
</sst>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dd/mm/yy"/>
    <numFmt numFmtId="165" formatCode="0.0"/>
    <numFmt numFmtId="166" formatCode="#,##0\ &quot;Kč&quot;"/>
    <numFmt numFmtId="167" formatCode="#,##0.00\ &quot;Kč&quot;"/>
    <numFmt numFmtId="168" formatCode="_-* #,##0.00&quot; Kč&quot;_-;\-* #,##0.00&quot; Kč&quot;_-;_-* \-??&quot; Kč&quot;_-;_-@_-"/>
    <numFmt numFmtId="169" formatCode="#,##0.000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theme="3" tint="0.39997558519241921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.HelveticaLightTTEE"/>
      <family val="2"/>
      <charset val="2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Helv"/>
    </font>
    <font>
      <i/>
      <sz val="10"/>
      <color indexed="18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rgb="FFFF0000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6">
    <xf numFmtId="0" fontId="0" fillId="0" borderId="0"/>
    <xf numFmtId="0" fontId="2" fillId="0" borderId="0"/>
    <xf numFmtId="0" fontId="8" fillId="0" borderId="0"/>
    <xf numFmtId="4" fontId="23" fillId="0" borderId="0" applyBorder="0" applyProtection="0"/>
    <xf numFmtId="4" fontId="23" fillId="0" borderId="0" applyBorder="0" applyProtection="0">
      <protection locked="0"/>
    </xf>
    <xf numFmtId="4" fontId="23" fillId="5" borderId="0"/>
    <xf numFmtId="4" fontId="23" fillId="6" borderId="0"/>
    <xf numFmtId="49" fontId="24" fillId="6" borderId="0">
      <alignment horizontal="right"/>
    </xf>
    <xf numFmtId="49" fontId="25" fillId="0" borderId="0" applyBorder="0" applyProtection="0">
      <alignment horizontal="center"/>
      <protection locked="0"/>
    </xf>
    <xf numFmtId="49" fontId="23" fillId="0" borderId="26" applyBorder="0" applyProtection="0">
      <alignment horizontal="left"/>
    </xf>
    <xf numFmtId="49" fontId="26" fillId="0" borderId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164" fontId="23" fillId="0" borderId="0" applyBorder="0" applyProtection="0"/>
    <xf numFmtId="164" fontId="23" fillId="6" borderId="0" applyBorder="0"/>
    <xf numFmtId="0" fontId="28" fillId="0" borderId="61" applyNumberFormat="0" applyFont="0" applyFill="0" applyAlignment="0" applyProtection="0">
      <alignment horizontal="left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3" fillId="0" borderId="0" applyFill="0" applyBorder="0" applyAlignment="0" applyProtection="0"/>
    <xf numFmtId="49" fontId="23" fillId="0" borderId="0" applyBorder="0" applyProtection="0">
      <alignment horizontal="left"/>
    </xf>
    <xf numFmtId="49" fontId="23" fillId="0" borderId="26" applyBorder="0" applyProtection="0">
      <alignment horizontal="left"/>
    </xf>
    <xf numFmtId="169" fontId="23" fillId="0" borderId="0" applyBorder="0" applyProtection="0"/>
    <xf numFmtId="49" fontId="25" fillId="0" borderId="0" applyBorder="0" applyProtection="0"/>
    <xf numFmtId="0" fontId="23" fillId="0" borderId="0" applyBorder="0" applyProtection="0">
      <alignment horizontal="left"/>
    </xf>
    <xf numFmtId="0" fontId="23" fillId="0" borderId="26" applyBorder="0" applyProtection="0">
      <alignment horizontal="left"/>
      <protection locked="0"/>
    </xf>
    <xf numFmtId="0" fontId="12" fillId="0" borderId="0" applyBorder="0" applyProtection="0">
      <alignment horizontal="left"/>
    </xf>
    <xf numFmtId="0" fontId="29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4" fillId="0" borderId="0"/>
    <xf numFmtId="0" fontId="1" fillId="0" borderId="0"/>
    <xf numFmtId="0" fontId="1" fillId="0" borderId="0"/>
    <xf numFmtId="0" fontId="23" fillId="0" borderId="0"/>
    <xf numFmtId="49" fontId="23" fillId="0" borderId="0" applyBorder="0" applyProtection="0">
      <alignment horizontal="center"/>
    </xf>
    <xf numFmtId="169" fontId="23" fillId="0" borderId="0">
      <protection locked="0"/>
    </xf>
    <xf numFmtId="9" fontId="5" fillId="0" borderId="0" applyFont="0" applyFill="0" applyBorder="0" applyAlignment="0" applyProtection="0"/>
    <xf numFmtId="10" fontId="23" fillId="0" borderId="0" applyProtection="0"/>
    <xf numFmtId="0" fontId="23" fillId="0" borderId="56" applyProtection="0">
      <alignment horizontal="center"/>
    </xf>
    <xf numFmtId="0" fontId="23" fillId="0" borderId="0" applyProtection="0"/>
    <xf numFmtId="4" fontId="23" fillId="0" borderId="14" applyProtection="0"/>
    <xf numFmtId="169" fontId="23" fillId="0" borderId="14"/>
    <xf numFmtId="164" fontId="12" fillId="6" borderId="0" applyBorder="0"/>
    <xf numFmtId="4" fontId="12" fillId="6" borderId="0" applyBorder="0"/>
    <xf numFmtId="0" fontId="31" fillId="0" borderId="0"/>
    <xf numFmtId="0" fontId="32" fillId="6" borderId="0">
      <alignment horizontal="right"/>
    </xf>
    <xf numFmtId="0" fontId="12" fillId="0" borderId="0"/>
    <xf numFmtId="0" fontId="12" fillId="0" borderId="0">
      <alignment horizontal="center"/>
    </xf>
    <xf numFmtId="0" fontId="23" fillId="0" borderId="0"/>
    <xf numFmtId="4" fontId="23" fillId="6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</cellStyleXfs>
  <cellXfs count="391">
    <xf numFmtId="0" fontId="0" fillId="0" borderId="0" xfId="0"/>
    <xf numFmtId="0" fontId="3" fillId="0" borderId="1" xfId="1" applyFont="1" applyBorder="1" applyAlignment="1">
      <alignment horizontal="centerContinuous" vertical="top"/>
    </xf>
    <xf numFmtId="0" fontId="4" fillId="0" borderId="1" xfId="1" applyFont="1" applyBorder="1" applyAlignment="1">
      <alignment horizontal="centerContinuous"/>
    </xf>
    <xf numFmtId="0" fontId="2" fillId="0" borderId="0" xfId="1"/>
    <xf numFmtId="0" fontId="5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centerContinuous"/>
    </xf>
    <xf numFmtId="49" fontId="7" fillId="2" borderId="4" xfId="1" applyNumberFormat="1" applyFont="1" applyFill="1" applyBorder="1" applyAlignment="1">
      <alignment horizontal="left"/>
    </xf>
    <xf numFmtId="14" fontId="6" fillId="2" borderId="3" xfId="1" applyNumberFormat="1" applyFont="1" applyFill="1" applyBorder="1" applyAlignment="1">
      <alignment horizontal="centerContinuous"/>
    </xf>
    <xf numFmtId="0" fontId="6" fillId="0" borderId="5" xfId="1" applyFont="1" applyBorder="1"/>
    <xf numFmtId="49" fontId="6" fillId="0" borderId="6" xfId="1" applyNumberFormat="1" applyFont="1" applyBorder="1" applyAlignment="1">
      <alignment horizontal="left"/>
    </xf>
    <xf numFmtId="0" fontId="4" fillId="0" borderId="7" xfId="1" applyFont="1" applyBorder="1"/>
    <xf numFmtId="0" fontId="6" fillId="0" borderId="8" xfId="1" applyFont="1" applyBorder="1"/>
    <xf numFmtId="49" fontId="6" fillId="0" borderId="9" xfId="1" applyNumberFormat="1" applyFont="1" applyBorder="1"/>
    <xf numFmtId="49" fontId="6" fillId="0" borderId="8" xfId="1" applyNumberFormat="1" applyFont="1" applyBorder="1"/>
    <xf numFmtId="0" fontId="6" fillId="0" borderId="10" xfId="1" applyFont="1" applyBorder="1"/>
    <xf numFmtId="0" fontId="6" fillId="0" borderId="11" xfId="1" applyFont="1" applyBorder="1" applyAlignment="1">
      <alignment horizontal="left"/>
    </xf>
    <xf numFmtId="0" fontId="5" fillId="0" borderId="7" xfId="1" applyFont="1" applyBorder="1"/>
    <xf numFmtId="49" fontId="6" fillId="0" borderId="11" xfId="1" applyNumberFormat="1" applyFont="1" applyBorder="1" applyAlignment="1">
      <alignment horizontal="left"/>
    </xf>
    <xf numFmtId="49" fontId="5" fillId="2" borderId="7" xfId="1" applyNumberFormat="1" applyFont="1" applyFill="1" applyBorder="1"/>
    <xf numFmtId="49" fontId="4" fillId="2" borderId="8" xfId="1" applyNumberFormat="1" applyFont="1" applyFill="1" applyBorder="1"/>
    <xf numFmtId="49" fontId="5" fillId="3" borderId="12" xfId="2" applyNumberFormat="1" applyFont="1" applyFill="1" applyBorder="1"/>
    <xf numFmtId="49" fontId="4" fillId="2" borderId="9" xfId="1" applyNumberFormat="1" applyFont="1" applyFill="1" applyBorder="1"/>
    <xf numFmtId="0" fontId="6" fillId="0" borderId="10" xfId="1" applyFont="1" applyFill="1" applyBorder="1"/>
    <xf numFmtId="3" fontId="6" fillId="0" borderId="11" xfId="1" applyNumberFormat="1" applyFont="1" applyBorder="1" applyAlignment="1">
      <alignment horizontal="left"/>
    </xf>
    <xf numFmtId="0" fontId="2" fillId="0" borderId="0" xfId="1" applyFill="1"/>
    <xf numFmtId="49" fontId="5" fillId="2" borderId="13" xfId="1" applyNumberFormat="1" applyFont="1" applyFill="1" applyBorder="1"/>
    <xf numFmtId="49" fontId="4" fillId="2" borderId="14" xfId="1" applyNumberFormat="1" applyFont="1" applyFill="1" applyBorder="1"/>
    <xf numFmtId="49" fontId="5" fillId="3" borderId="15" xfId="2" applyNumberFormat="1" applyFont="1" applyFill="1" applyBorder="1" applyAlignment="1">
      <alignment horizontal="left"/>
    </xf>
    <xf numFmtId="49" fontId="4" fillId="2" borderId="0" xfId="1" applyNumberFormat="1" applyFont="1" applyFill="1" applyBorder="1"/>
    <xf numFmtId="49" fontId="6" fillId="0" borderId="10" xfId="1" applyNumberFormat="1" applyFont="1" applyBorder="1" applyAlignment="1">
      <alignment horizontal="left"/>
    </xf>
    <xf numFmtId="0" fontId="6" fillId="0" borderId="16" xfId="1" applyFont="1" applyBorder="1"/>
    <xf numFmtId="0" fontId="6" fillId="0" borderId="10" xfId="1" applyNumberFormat="1" applyFont="1" applyBorder="1"/>
    <xf numFmtId="0" fontId="6" fillId="0" borderId="18" xfId="1" applyNumberFormat="1" applyFont="1" applyBorder="1" applyAlignment="1">
      <alignment horizontal="left"/>
    </xf>
    <xf numFmtId="0" fontId="2" fillId="0" borderId="0" xfId="1" applyNumberFormat="1" applyBorder="1"/>
    <xf numFmtId="0" fontId="2" fillId="0" borderId="0" xfId="1" applyNumberFormat="1"/>
    <xf numFmtId="0" fontId="6" fillId="0" borderId="18" xfId="1" applyFont="1" applyBorder="1" applyAlignment="1">
      <alignment horizontal="left"/>
    </xf>
    <xf numFmtId="0" fontId="2" fillId="0" borderId="0" xfId="1" applyBorder="1"/>
    <xf numFmtId="0" fontId="6" fillId="0" borderId="10" xfId="1" applyFont="1" applyFill="1" applyBorder="1" applyAlignment="1"/>
    <xf numFmtId="0" fontId="6" fillId="0" borderId="18" xfId="1" applyFont="1" applyFill="1" applyBorder="1" applyAlignment="1"/>
    <xf numFmtId="0" fontId="2" fillId="0" borderId="0" xfId="1" applyFont="1" applyFill="1" applyBorder="1" applyAlignment="1"/>
    <xf numFmtId="0" fontId="6" fillId="0" borderId="10" xfId="1" applyFont="1" applyBorder="1" applyAlignment="1"/>
    <xf numFmtId="0" fontId="6" fillId="0" borderId="18" xfId="1" applyFont="1" applyBorder="1" applyAlignment="1"/>
    <xf numFmtId="3" fontId="2" fillId="0" borderId="0" xfId="1" applyNumberFormat="1"/>
    <xf numFmtId="0" fontId="6" fillId="0" borderId="7" xfId="1" applyFont="1" applyBorder="1"/>
    <xf numFmtId="0" fontId="6" fillId="0" borderId="5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3" fillId="0" borderId="20" xfId="1" applyFont="1" applyBorder="1" applyAlignment="1">
      <alignment horizontal="centerContinuous" vertical="center"/>
    </xf>
    <xf numFmtId="0" fontId="9" fillId="0" borderId="21" xfId="1" applyFont="1" applyBorder="1" applyAlignment="1">
      <alignment horizontal="centerContinuous" vertical="center"/>
    </xf>
    <xf numFmtId="0" fontId="4" fillId="0" borderId="21" xfId="1" applyFont="1" applyBorder="1" applyAlignment="1">
      <alignment horizontal="centerContinuous" vertical="center"/>
    </xf>
    <xf numFmtId="0" fontId="4" fillId="0" borderId="22" xfId="1" applyFont="1" applyBorder="1" applyAlignment="1">
      <alignment horizontal="centerContinuous" vertical="center"/>
    </xf>
    <xf numFmtId="0" fontId="5" fillId="2" borderId="23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centerContinuous"/>
    </xf>
    <xf numFmtId="0" fontId="5" fillId="2" borderId="24" xfId="1" applyFont="1" applyFill="1" applyBorder="1" applyAlignment="1">
      <alignment horizontal="centerContinuous"/>
    </xf>
    <xf numFmtId="0" fontId="4" fillId="2" borderId="24" xfId="1" applyFont="1" applyFill="1" applyBorder="1" applyAlignment="1">
      <alignment horizontal="centerContinuous"/>
    </xf>
    <xf numFmtId="0" fontId="4" fillId="0" borderId="26" xfId="1" applyFont="1" applyBorder="1"/>
    <xf numFmtId="0" fontId="4" fillId="0" borderId="27" xfId="1" applyFont="1" applyBorder="1"/>
    <xf numFmtId="3" fontId="4" fillId="0" borderId="6" xfId="1" applyNumberFormat="1" applyFont="1" applyBorder="1"/>
    <xf numFmtId="0" fontId="4" fillId="0" borderId="2" xfId="1" applyFont="1" applyBorder="1"/>
    <xf numFmtId="3" fontId="4" fillId="0" borderId="4" xfId="1" applyNumberFormat="1" applyFont="1" applyBorder="1"/>
    <xf numFmtId="0" fontId="4" fillId="0" borderId="3" xfId="1" applyFont="1" applyBorder="1"/>
    <xf numFmtId="3" fontId="4" fillId="0" borderId="9" xfId="1" applyNumberFormat="1" applyFont="1" applyBorder="1"/>
    <xf numFmtId="0" fontId="4" fillId="0" borderId="8" xfId="1" applyFont="1" applyBorder="1"/>
    <xf numFmtId="0" fontId="4" fillId="0" borderId="28" xfId="1" applyFont="1" applyBorder="1"/>
    <xf numFmtId="0" fontId="4" fillId="0" borderId="27" xfId="1" applyFont="1" applyBorder="1" applyAlignment="1">
      <alignment shrinkToFit="1"/>
    </xf>
    <xf numFmtId="0" fontId="4" fillId="0" borderId="29" xfId="1" applyFont="1" applyBorder="1"/>
    <xf numFmtId="0" fontId="4" fillId="0" borderId="13" xfId="1" applyFont="1" applyBorder="1"/>
    <xf numFmtId="0" fontId="4" fillId="0" borderId="0" xfId="1" applyFont="1" applyBorder="1"/>
    <xf numFmtId="3" fontId="4" fillId="0" borderId="32" xfId="1" applyNumberFormat="1" applyFont="1" applyBorder="1"/>
    <xf numFmtId="0" fontId="4" fillId="0" borderId="30" xfId="1" applyFont="1" applyBorder="1"/>
    <xf numFmtId="3" fontId="4" fillId="0" borderId="33" xfId="1" applyNumberFormat="1" applyFont="1" applyBorder="1"/>
    <xf numFmtId="0" fontId="4" fillId="0" borderId="31" xfId="1" applyFont="1" applyBorder="1"/>
    <xf numFmtId="0" fontId="5" fillId="2" borderId="2" xfId="1" applyFont="1" applyFill="1" applyBorder="1"/>
    <xf numFmtId="0" fontId="5" fillId="2" borderId="4" xfId="1" applyFont="1" applyFill="1" applyBorder="1"/>
    <xf numFmtId="0" fontId="5" fillId="2" borderId="3" xfId="1" applyFont="1" applyFill="1" applyBorder="1"/>
    <xf numFmtId="0" fontId="5" fillId="2" borderId="34" xfId="1" applyFont="1" applyFill="1" applyBorder="1"/>
    <xf numFmtId="0" fontId="5" fillId="2" borderId="35" xfId="1" applyFont="1" applyFill="1" applyBorder="1"/>
    <xf numFmtId="0" fontId="4" fillId="0" borderId="14" xfId="1" applyFont="1" applyBorder="1"/>
    <xf numFmtId="0" fontId="4" fillId="0" borderId="0" xfId="1" applyFont="1"/>
    <xf numFmtId="0" fontId="4" fillId="0" borderId="36" xfId="1" applyFont="1" applyBorder="1"/>
    <xf numFmtId="0" fontId="4" fillId="0" borderId="37" xfId="1" applyFont="1" applyBorder="1"/>
    <xf numFmtId="0" fontId="4" fillId="0" borderId="0" xfId="1" applyFont="1" applyBorder="1" applyAlignment="1">
      <alignment horizontal="right"/>
    </xf>
    <xf numFmtId="14" fontId="4" fillId="0" borderId="14" xfId="1" applyNumberFormat="1" applyFont="1" applyBorder="1" applyAlignment="1">
      <alignment horizontal="left"/>
    </xf>
    <xf numFmtId="164" fontId="4" fillId="0" borderId="0" xfId="1" applyNumberFormat="1" applyFont="1" applyBorder="1"/>
    <xf numFmtId="0" fontId="4" fillId="0" borderId="0" xfId="1" applyFont="1" applyFill="1" applyBorder="1"/>
    <xf numFmtId="0" fontId="4" fillId="0" borderId="38" xfId="1" applyFont="1" applyBorder="1"/>
    <xf numFmtId="0" fontId="4" fillId="0" borderId="39" xfId="1" applyFont="1" applyBorder="1"/>
    <xf numFmtId="0" fontId="4" fillId="0" borderId="40" xfId="1" applyFont="1" applyBorder="1"/>
    <xf numFmtId="0" fontId="4" fillId="0" borderId="41" xfId="1" applyFont="1" applyBorder="1"/>
    <xf numFmtId="165" fontId="4" fillId="0" borderId="42" xfId="1" applyNumberFormat="1" applyFont="1" applyBorder="1" applyAlignment="1">
      <alignment horizontal="right"/>
    </xf>
    <xf numFmtId="0" fontId="4" fillId="0" borderId="42" xfId="1" applyFont="1" applyBorder="1"/>
    <xf numFmtId="0" fontId="4" fillId="0" borderId="9" xfId="1" applyFont="1" applyBorder="1"/>
    <xf numFmtId="165" fontId="4" fillId="0" borderId="8" xfId="1" applyNumberFormat="1" applyFont="1" applyBorder="1" applyAlignment="1">
      <alignment horizontal="right"/>
    </xf>
    <xf numFmtId="0" fontId="9" fillId="2" borderId="30" xfId="1" applyFont="1" applyFill="1" applyBorder="1"/>
    <xf numFmtId="0" fontId="9" fillId="2" borderId="33" xfId="1" applyFont="1" applyFill="1" applyBorder="1"/>
    <xf numFmtId="0" fontId="9" fillId="2" borderId="31" xfId="1" applyFont="1" applyFill="1" applyBorder="1"/>
    <xf numFmtId="0" fontId="10" fillId="0" borderId="0" xfId="1" applyFont="1"/>
    <xf numFmtId="0" fontId="2" fillId="0" borderId="0" xfId="1" applyAlignment="1"/>
    <xf numFmtId="0" fontId="2" fillId="0" borderId="0" xfId="1" applyAlignment="1">
      <alignment vertical="justify"/>
    </xf>
    <xf numFmtId="49" fontId="5" fillId="0" borderId="15" xfId="2" applyNumberFormat="1" applyFont="1" applyBorder="1" applyAlignment="1">
      <alignment horizontal="left"/>
    </xf>
    <xf numFmtId="49" fontId="4" fillId="0" borderId="15" xfId="2" applyNumberFormat="1" applyFont="1" applyBorder="1"/>
    <xf numFmtId="49" fontId="4" fillId="0" borderId="15" xfId="2" applyNumberFormat="1" applyFont="1" applyBorder="1" applyAlignment="1">
      <alignment horizontal="right"/>
    </xf>
    <xf numFmtId="0" fontId="6" fillId="0" borderId="47" xfId="2" applyFont="1" applyBorder="1" applyAlignment="1">
      <alignment horizontal="left"/>
    </xf>
    <xf numFmtId="49" fontId="4" fillId="0" borderId="15" xfId="1" applyNumberFormat="1" applyFont="1" applyBorder="1" applyAlignment="1">
      <alignment horizontal="left"/>
    </xf>
    <xf numFmtId="0" fontId="4" fillId="0" borderId="48" xfId="1" applyNumberFormat="1" applyFont="1" applyBorder="1"/>
    <xf numFmtId="49" fontId="5" fillId="0" borderId="12" xfId="2" applyNumberFormat="1" applyFont="1" applyBorder="1"/>
    <xf numFmtId="49" fontId="4" fillId="0" borderId="12" xfId="2" applyNumberFormat="1" applyFont="1" applyBorder="1"/>
    <xf numFmtId="49" fontId="4" fillId="0" borderId="12" xfId="2" applyNumberFormat="1" applyFont="1" applyBorder="1" applyAlignment="1">
      <alignment horizontal="right"/>
    </xf>
    <xf numFmtId="0" fontId="4" fillId="0" borderId="51" xfId="2" applyFont="1" applyBorder="1" applyAlignment="1"/>
    <xf numFmtId="0" fontId="4" fillId="0" borderId="12" xfId="2" applyFont="1" applyBorder="1" applyAlignment="1"/>
    <xf numFmtId="14" fontId="4" fillId="0" borderId="52" xfId="2" applyNumberFormat="1" applyFont="1" applyBorder="1" applyAlignment="1"/>
    <xf numFmtId="4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Border="1" applyAlignment="1">
      <alignment horizontal="centerContinuous"/>
    </xf>
    <xf numFmtId="49" fontId="5" fillId="2" borderId="23" xfId="1" applyNumberFormat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2" borderId="53" xfId="1" applyFont="1" applyFill="1" applyBorder="1" applyAlignment="1">
      <alignment horizontal="center"/>
    </xf>
    <xf numFmtId="0" fontId="5" fillId="2" borderId="54" xfId="1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49" fontId="6" fillId="0" borderId="13" xfId="1" applyNumberFormat="1" applyFont="1" applyBorder="1"/>
    <xf numFmtId="49" fontId="6" fillId="0" borderId="0" xfId="1" applyNumberFormat="1" applyFont="1" applyBorder="1"/>
    <xf numFmtId="3" fontId="4" fillId="0" borderId="37" xfId="1" applyNumberFormat="1" applyFont="1" applyBorder="1"/>
    <xf numFmtId="3" fontId="4" fillId="0" borderId="14" xfId="1" applyNumberFormat="1" applyFont="1" applyBorder="1"/>
    <xf numFmtId="3" fontId="4" fillId="0" borderId="56" xfId="1" applyNumberFormat="1" applyFont="1" applyBorder="1"/>
    <xf numFmtId="3" fontId="4" fillId="0" borderId="57" xfId="1" applyNumberFormat="1" applyFont="1" applyBorder="1"/>
    <xf numFmtId="0" fontId="5" fillId="2" borderId="23" xfId="1" applyFont="1" applyFill="1" applyBorder="1"/>
    <xf numFmtId="0" fontId="5" fillId="2" borderId="24" xfId="1" applyFont="1" applyFill="1" applyBorder="1"/>
    <xf numFmtId="3" fontId="5" fillId="2" borderId="25" xfId="1" applyNumberFormat="1" applyFont="1" applyFill="1" applyBorder="1"/>
    <xf numFmtId="3" fontId="5" fillId="2" borderId="53" xfId="1" applyNumberFormat="1" applyFont="1" applyFill="1" applyBorder="1"/>
    <xf numFmtId="3" fontId="5" fillId="2" borderId="54" xfId="1" applyNumberFormat="1" applyFont="1" applyFill="1" applyBorder="1"/>
    <xf numFmtId="3" fontId="5" fillId="2" borderId="55" xfId="1" applyNumberFormat="1" applyFont="1" applyFill="1" applyBorder="1"/>
    <xf numFmtId="0" fontId="12" fillId="0" borderId="0" xfId="1" applyFont="1"/>
    <xf numFmtId="3" fontId="3" fillId="0" borderId="0" xfId="1" applyNumberFormat="1" applyFont="1" applyAlignment="1">
      <alignment horizontal="centerContinuous"/>
    </xf>
    <xf numFmtId="0" fontId="4" fillId="2" borderId="35" xfId="1" applyFont="1" applyFill="1" applyBorder="1"/>
    <xf numFmtId="0" fontId="5" fillId="2" borderId="58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horizontal="right"/>
    </xf>
    <xf numFmtId="4" fontId="7" fillId="2" borderId="35" xfId="1" applyNumberFormat="1" applyFont="1" applyFill="1" applyBorder="1" applyAlignment="1">
      <alignment horizontal="right"/>
    </xf>
    <xf numFmtId="0" fontId="4" fillId="0" borderId="19" xfId="1" applyFont="1" applyBorder="1"/>
    <xf numFmtId="3" fontId="4" fillId="0" borderId="28" xfId="1" applyNumberFormat="1" applyFont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3" fontId="4" fillId="0" borderId="38" xfId="1" applyNumberFormat="1" applyFont="1" applyBorder="1" applyAlignment="1">
      <alignment horizontal="right"/>
    </xf>
    <xf numFmtId="4" fontId="4" fillId="0" borderId="27" xfId="1" applyNumberFormat="1" applyFont="1" applyBorder="1" applyAlignment="1">
      <alignment horizontal="right"/>
    </xf>
    <xf numFmtId="3" fontId="4" fillId="0" borderId="19" xfId="1" applyNumberFormat="1" applyFont="1" applyBorder="1" applyAlignment="1">
      <alignment horizontal="right"/>
    </xf>
    <xf numFmtId="0" fontId="4" fillId="2" borderId="30" xfId="1" applyFont="1" applyFill="1" applyBorder="1"/>
    <xf numFmtId="0" fontId="5" fillId="2" borderId="33" xfId="1" applyFont="1" applyFill="1" applyBorder="1"/>
    <xf numFmtId="0" fontId="4" fillId="2" borderId="33" xfId="1" applyFont="1" applyFill="1" applyBorder="1"/>
    <xf numFmtId="4" fontId="4" fillId="2" borderId="44" xfId="1" applyNumberFormat="1" applyFont="1" applyFill="1" applyBorder="1"/>
    <xf numFmtId="4" fontId="4" fillId="2" borderId="30" xfId="1" applyNumberFormat="1" applyFont="1" applyFill="1" applyBorder="1"/>
    <xf numFmtId="4" fontId="4" fillId="2" borderId="33" xfId="1" applyNumberFormat="1" applyFont="1" applyFill="1" applyBorder="1"/>
    <xf numFmtId="3" fontId="13" fillId="0" borderId="0" xfId="1" applyNumberFormat="1" applyFont="1"/>
    <xf numFmtId="4" fontId="13" fillId="0" borderId="0" xfId="1" applyNumberFormat="1" applyFont="1"/>
    <xf numFmtId="4" fontId="2" fillId="0" borderId="0" xfId="1" applyNumberFormat="1"/>
    <xf numFmtId="0" fontId="8" fillId="0" borderId="0" xfId="2"/>
    <xf numFmtId="0" fontId="4" fillId="0" borderId="0" xfId="2" applyFont="1"/>
    <xf numFmtId="0" fontId="15" fillId="0" borderId="0" xfId="2" applyFont="1" applyAlignment="1">
      <alignment horizontal="centerContinuous"/>
    </xf>
    <xf numFmtId="0" fontId="16" fillId="0" borderId="0" xfId="2" applyFont="1" applyAlignment="1">
      <alignment horizontal="centerContinuous"/>
    </xf>
    <xf numFmtId="0" fontId="16" fillId="0" borderId="0" xfId="2" applyFont="1" applyAlignment="1">
      <alignment horizontal="right"/>
    </xf>
    <xf numFmtId="0" fontId="4" fillId="0" borderId="15" xfId="2" applyFont="1" applyBorder="1"/>
    <xf numFmtId="49" fontId="4" fillId="0" borderId="15" xfId="2" applyNumberFormat="1" applyFont="1" applyBorder="1" applyAlignment="1">
      <alignment horizontal="left"/>
    </xf>
    <xf numFmtId="0" fontId="4" fillId="0" borderId="48" xfId="2" applyFont="1" applyBorder="1"/>
    <xf numFmtId="0" fontId="4" fillId="0" borderId="12" xfId="2" applyFont="1" applyBorder="1"/>
    <xf numFmtId="0" fontId="4" fillId="0" borderId="12" xfId="2" applyFont="1" applyBorder="1" applyAlignment="1">
      <alignment shrinkToFit="1"/>
    </xf>
    <xf numFmtId="14" fontId="4" fillId="0" borderId="52" xfId="2" applyNumberFormat="1" applyFont="1" applyBorder="1" applyAlignment="1">
      <alignment horizontal="left" shrinkToFit="1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/>
    <xf numFmtId="49" fontId="6" fillId="2" borderId="10" xfId="2" applyNumberFormat="1" applyFont="1" applyFill="1" applyBorder="1"/>
    <xf numFmtId="0" fontId="6" fillId="2" borderId="8" xfId="2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5" fillId="0" borderId="56" xfId="2" applyFont="1" applyBorder="1" applyAlignment="1">
      <alignment horizontal="center"/>
    </xf>
    <xf numFmtId="49" fontId="12" fillId="0" borderId="42" xfId="2" applyNumberFormat="1" applyFont="1" applyFill="1" applyBorder="1" applyAlignment="1">
      <alignment horizontal="left" vertical="top"/>
    </xf>
    <xf numFmtId="0" fontId="12" fillId="0" borderId="42" xfId="2" applyFont="1" applyFill="1" applyBorder="1"/>
    <xf numFmtId="0" fontId="4" fillId="0" borderId="9" xfId="2" applyFont="1" applyBorder="1" applyAlignment="1">
      <alignment horizontal="center"/>
    </xf>
    <xf numFmtId="0" fontId="4" fillId="0" borderId="9" xfId="2" applyNumberFormat="1" applyFont="1" applyBorder="1" applyAlignment="1">
      <alignment horizontal="right"/>
    </xf>
    <xf numFmtId="0" fontId="4" fillId="0" borderId="8" xfId="2" applyNumberFormat="1" applyFont="1" applyBorder="1"/>
    <xf numFmtId="0" fontId="8" fillId="0" borderId="0" xfId="2" applyNumberFormat="1"/>
    <xf numFmtId="0" fontId="17" fillId="0" borderId="0" xfId="2" applyFont="1"/>
    <xf numFmtId="0" fontId="18" fillId="0" borderId="59" xfId="2" applyFont="1" applyBorder="1" applyAlignment="1">
      <alignment horizontal="center" vertical="top"/>
    </xf>
    <xf numFmtId="49" fontId="18" fillId="0" borderId="59" xfId="2" applyNumberFormat="1" applyFont="1" applyBorder="1" applyAlignment="1">
      <alignment horizontal="left" vertical="top"/>
    </xf>
    <xf numFmtId="0" fontId="18" fillId="0" borderId="59" xfId="2" applyFont="1" applyBorder="1" applyAlignment="1">
      <alignment vertical="top" wrapText="1"/>
    </xf>
    <xf numFmtId="49" fontId="18" fillId="0" borderId="59" xfId="2" applyNumberFormat="1" applyFont="1" applyBorder="1" applyAlignment="1">
      <alignment horizontal="center" shrinkToFit="1"/>
    </xf>
    <xf numFmtId="4" fontId="18" fillId="0" borderId="59" xfId="2" applyNumberFormat="1" applyFont="1" applyBorder="1" applyAlignment="1">
      <alignment horizontal="right"/>
    </xf>
    <xf numFmtId="4" fontId="18" fillId="0" borderId="59" xfId="2" applyNumberFormat="1" applyFont="1" applyBorder="1"/>
    <xf numFmtId="0" fontId="19" fillId="0" borderId="0" xfId="2" applyFont="1"/>
    <xf numFmtId="0" fontId="20" fillId="0" borderId="59" xfId="2" applyFont="1" applyBorder="1" applyAlignment="1">
      <alignment vertical="top" wrapText="1"/>
    </xf>
    <xf numFmtId="0" fontId="4" fillId="2" borderId="10" xfId="2" applyFont="1" applyFill="1" applyBorder="1" applyAlignment="1">
      <alignment horizontal="center"/>
    </xf>
    <xf numFmtId="49" fontId="22" fillId="2" borderId="10" xfId="2" applyNumberFormat="1" applyFont="1" applyFill="1" applyBorder="1" applyAlignment="1">
      <alignment horizontal="left"/>
    </xf>
    <xf numFmtId="0" fontId="22" fillId="2" borderId="17" xfId="2" applyFont="1" applyFill="1" applyBorder="1"/>
    <xf numFmtId="0" fontId="4" fillId="2" borderId="9" xfId="2" applyFont="1" applyFill="1" applyBorder="1" applyAlignment="1">
      <alignment horizontal="center"/>
    </xf>
    <xf numFmtId="4" fontId="4" fillId="2" borderId="9" xfId="2" applyNumberFormat="1" applyFont="1" applyFill="1" applyBorder="1" applyAlignment="1">
      <alignment horizontal="right"/>
    </xf>
    <xf numFmtId="4" fontId="4" fillId="2" borderId="8" xfId="2" applyNumberFormat="1" applyFont="1" applyFill="1" applyBorder="1" applyAlignment="1">
      <alignment horizontal="right"/>
    </xf>
    <xf numFmtId="4" fontId="5" fillId="2" borderId="10" xfId="2" applyNumberFormat="1" applyFont="1" applyFill="1" applyBorder="1"/>
    <xf numFmtId="3" fontId="8" fillId="0" borderId="0" xfId="2" applyNumberFormat="1"/>
    <xf numFmtId="49" fontId="12" fillId="0" borderId="56" xfId="2" applyNumberFormat="1" applyFont="1" applyFill="1" applyBorder="1" applyAlignment="1">
      <alignment horizontal="left" vertical="top"/>
    </xf>
    <xf numFmtId="0" fontId="12" fillId="0" borderId="56" xfId="2" applyFont="1" applyFill="1" applyBorder="1"/>
    <xf numFmtId="0" fontId="18" fillId="0" borderId="60" xfId="2" applyFont="1" applyBorder="1" applyAlignment="1">
      <alignment vertical="top" wrapText="1"/>
    </xf>
    <xf numFmtId="49" fontId="18" fillId="0" borderId="10" xfId="2" applyNumberFormat="1" applyFont="1" applyBorder="1" applyAlignment="1">
      <alignment horizontal="center" shrinkToFit="1"/>
    </xf>
    <xf numFmtId="4" fontId="18" fillId="0" borderId="10" xfId="2" applyNumberFormat="1" applyFont="1" applyBorder="1" applyAlignment="1">
      <alignment horizontal="right"/>
    </xf>
    <xf numFmtId="4" fontId="18" fillId="0" borderId="10" xfId="2" applyNumberFormat="1" applyFont="1" applyBorder="1"/>
    <xf numFmtId="49" fontId="18" fillId="0" borderId="9" xfId="2" applyNumberFormat="1" applyFont="1" applyBorder="1" applyAlignment="1">
      <alignment horizontal="center" shrinkToFit="1"/>
    </xf>
    <xf numFmtId="4" fontId="18" fillId="0" borderId="9" xfId="2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9" fontId="5" fillId="0" borderId="56" xfId="2" applyNumberFormat="1" applyFont="1" applyBorder="1" applyAlignment="1">
      <alignment horizontal="left"/>
    </xf>
    <xf numFmtId="0" fontId="5" fillId="0" borderId="17" xfId="2" applyFont="1" applyBorder="1"/>
    <xf numFmtId="49" fontId="18" fillId="4" borderId="59" xfId="2" applyNumberFormat="1" applyFont="1" applyFill="1" applyBorder="1" applyAlignment="1">
      <alignment horizontal="left" vertical="top"/>
    </xf>
    <xf numFmtId="0" fontId="18" fillId="4" borderId="59" xfId="2" applyFont="1" applyFill="1" applyBorder="1" applyAlignment="1">
      <alignment vertical="top" wrapText="1"/>
    </xf>
    <xf numFmtId="49" fontId="18" fillId="4" borderId="59" xfId="2" applyNumberFormat="1" applyFont="1" applyFill="1" applyBorder="1" applyAlignment="1">
      <alignment horizontal="center" shrinkToFit="1"/>
    </xf>
    <xf numFmtId="4" fontId="18" fillId="4" borderId="59" xfId="2" applyNumberFormat="1" applyFont="1" applyFill="1" applyBorder="1" applyAlignment="1">
      <alignment horizontal="right"/>
    </xf>
    <xf numFmtId="4" fontId="18" fillId="4" borderId="59" xfId="2" applyNumberFormat="1" applyFont="1" applyFill="1" applyBorder="1"/>
    <xf numFmtId="4" fontId="18" fillId="0" borderId="59" xfId="2" applyNumberFormat="1" applyFont="1" applyFill="1" applyBorder="1" applyAlignment="1">
      <alignment horizontal="right"/>
    </xf>
    <xf numFmtId="0" fontId="8" fillId="0" borderId="0" xfId="2" applyAlignment="1">
      <alignment horizontal="right"/>
    </xf>
    <xf numFmtId="0" fontId="4" fillId="0" borderId="17" xfId="1" applyFont="1" applyBorder="1"/>
    <xf numFmtId="0" fontId="2" fillId="0" borderId="8" xfId="1" applyBorder="1"/>
    <xf numFmtId="0" fontId="4" fillId="0" borderId="60" xfId="1" applyFont="1" applyBorder="1"/>
    <xf numFmtId="0" fontId="2" fillId="0" borderId="42" xfId="1" applyBorder="1"/>
    <xf numFmtId="3" fontId="4" fillId="0" borderId="41" xfId="1" applyNumberFormat="1" applyFont="1" applyBorder="1"/>
    <xf numFmtId="0" fontId="4" fillId="0" borderId="23" xfId="1" applyFont="1" applyBorder="1"/>
    <xf numFmtId="3" fontId="4" fillId="0" borderId="24" xfId="1" applyNumberFormat="1" applyFont="1" applyBorder="1"/>
    <xf numFmtId="0" fontId="4" fillId="0" borderId="53" xfId="1" applyFont="1" applyBorder="1"/>
    <xf numFmtId="3" fontId="5" fillId="0" borderId="55" xfId="1" applyNumberFormat="1" applyFont="1" applyBorder="1"/>
    <xf numFmtId="0" fontId="4" fillId="0" borderId="9" xfId="2" applyFont="1" applyBorder="1" applyAlignment="1">
      <alignment horizontal="right"/>
    </xf>
    <xf numFmtId="4" fontId="8" fillId="0" borderId="0" xfId="2" applyNumberFormat="1"/>
    <xf numFmtId="0" fontId="33" fillId="0" borderId="0" xfId="65" applyFont="1" applyAlignment="1">
      <alignment horizontal="centerContinuous"/>
    </xf>
    <xf numFmtId="0" fontId="2" fillId="0" borderId="0" xfId="65"/>
    <xf numFmtId="0" fontId="2" fillId="0" borderId="0" xfId="65" applyBorder="1"/>
    <xf numFmtId="3" fontId="2" fillId="0" borderId="0" xfId="65" applyNumberFormat="1"/>
    <xf numFmtId="0" fontId="8" fillId="0" borderId="47" xfId="2" applyFont="1" applyBorder="1"/>
    <xf numFmtId="0" fontId="2" fillId="0" borderId="15" xfId="65" applyNumberFormat="1" applyBorder="1" applyAlignment="1">
      <alignment horizontal="left"/>
    </xf>
    <xf numFmtId="0" fontId="2" fillId="0" borderId="48" xfId="65" applyNumberFormat="1" applyBorder="1"/>
    <xf numFmtId="0" fontId="34" fillId="0" borderId="12" xfId="2" applyFont="1" applyBorder="1"/>
    <xf numFmtId="0" fontId="8" fillId="0" borderId="12" xfId="2" applyBorder="1"/>
    <xf numFmtId="0" fontId="8" fillId="0" borderId="12" xfId="2" applyBorder="1" applyAlignment="1">
      <alignment horizontal="right"/>
    </xf>
    <xf numFmtId="49" fontId="33" fillId="0" borderId="0" xfId="65" applyNumberFormat="1" applyFont="1" applyAlignment="1">
      <alignment horizontal="centerContinuous"/>
    </xf>
    <xf numFmtId="0" fontId="33" fillId="0" borderId="0" xfId="65" applyFont="1" applyBorder="1" applyAlignment="1">
      <alignment horizontal="centerContinuous"/>
    </xf>
    <xf numFmtId="49" fontId="12" fillId="7" borderId="23" xfId="65" applyNumberFormat="1" applyFont="1" applyFill="1" applyBorder="1"/>
    <xf numFmtId="0" fontId="12" fillId="7" borderId="24" xfId="65" applyFont="1" applyFill="1" applyBorder="1"/>
    <xf numFmtId="0" fontId="12" fillId="7" borderId="25" xfId="65" applyFont="1" applyFill="1" applyBorder="1"/>
    <xf numFmtId="0" fontId="12" fillId="7" borderId="53" xfId="65" applyFont="1" applyFill="1" applyBorder="1"/>
    <xf numFmtId="0" fontId="12" fillId="7" borderId="54" xfId="65" applyFont="1" applyFill="1" applyBorder="1"/>
    <xf numFmtId="0" fontId="12" fillId="7" borderId="55" xfId="65" applyFont="1" applyFill="1" applyBorder="1"/>
    <xf numFmtId="49" fontId="13" fillId="0" borderId="13" xfId="65" applyNumberFormat="1" applyFont="1" applyBorder="1"/>
    <xf numFmtId="0" fontId="13" fillId="0" borderId="0" xfId="65" applyFont="1" applyBorder="1"/>
    <xf numFmtId="3" fontId="23" fillId="0" borderId="37" xfId="65" applyNumberFormat="1" applyFont="1" applyBorder="1"/>
    <xf numFmtId="3" fontId="23" fillId="0" borderId="14" xfId="65" applyNumberFormat="1" applyFont="1" applyBorder="1"/>
    <xf numFmtId="3" fontId="23" fillId="0" borderId="56" xfId="65" applyNumberFormat="1" applyFont="1" applyBorder="1"/>
    <xf numFmtId="3" fontId="23" fillId="0" borderId="57" xfId="65" applyNumberFormat="1" applyFont="1" applyBorder="1"/>
    <xf numFmtId="0" fontId="12" fillId="2" borderId="23" xfId="65" applyFont="1" applyFill="1" applyBorder="1"/>
    <xf numFmtId="0" fontId="12" fillId="2" borderId="24" xfId="65" applyFont="1" applyFill="1" applyBorder="1"/>
    <xf numFmtId="3" fontId="12" fillId="2" borderId="25" xfId="65" applyNumberFormat="1" applyFont="1" applyFill="1" applyBorder="1"/>
    <xf numFmtId="3" fontId="12" fillId="2" borderId="53" xfId="65" applyNumberFormat="1" applyFont="1" applyFill="1" applyBorder="1"/>
    <xf numFmtId="3" fontId="12" fillId="2" borderId="54" xfId="65" applyNumberFormat="1" applyFont="1" applyFill="1" applyBorder="1"/>
    <xf numFmtId="3" fontId="12" fillId="2" borderId="55" xfId="65" applyNumberFormat="1" applyFont="1" applyFill="1" applyBorder="1"/>
    <xf numFmtId="0" fontId="12" fillId="0" borderId="0" xfId="65" applyFont="1"/>
    <xf numFmtId="3" fontId="33" fillId="0" borderId="0" xfId="65" applyNumberFormat="1" applyFont="1" applyAlignment="1">
      <alignment horizontal="centerContinuous"/>
    </xf>
    <xf numFmtId="0" fontId="35" fillId="8" borderId="2" xfId="65" applyFont="1" applyFill="1" applyBorder="1"/>
    <xf numFmtId="0" fontId="35" fillId="8" borderId="4" xfId="65" applyFont="1" applyFill="1" applyBorder="1"/>
    <xf numFmtId="0" fontId="2" fillId="8" borderId="35" xfId="65" applyFill="1" applyBorder="1"/>
    <xf numFmtId="0" fontId="35" fillId="8" borderId="58" xfId="65" applyFont="1" applyFill="1" applyBorder="1" applyAlignment="1">
      <alignment horizontal="right"/>
    </xf>
    <xf numFmtId="0" fontId="35" fillId="8" borderId="4" xfId="65" applyFont="1" applyFill="1" applyBorder="1" applyAlignment="1">
      <alignment horizontal="right"/>
    </xf>
    <xf numFmtId="0" fontId="35" fillId="8" borderId="3" xfId="65" applyFont="1" applyFill="1" applyBorder="1" applyAlignment="1">
      <alignment horizontal="center"/>
    </xf>
    <xf numFmtId="4" fontId="36" fillId="8" borderId="4" xfId="65" applyNumberFormat="1" applyFont="1" applyFill="1" applyBorder="1" applyAlignment="1">
      <alignment horizontal="right"/>
    </xf>
    <xf numFmtId="4" fontId="36" fillId="8" borderId="35" xfId="65" applyNumberFormat="1" applyFont="1" applyFill="1" applyBorder="1" applyAlignment="1">
      <alignment horizontal="right"/>
    </xf>
    <xf numFmtId="0" fontId="23" fillId="0" borderId="29" xfId="65" applyFont="1" applyBorder="1"/>
    <xf numFmtId="0" fontId="23" fillId="0" borderId="27" xfId="65" applyFont="1" applyBorder="1"/>
    <xf numFmtId="0" fontId="23" fillId="0" borderId="19" xfId="65" applyFont="1" applyBorder="1"/>
    <xf numFmtId="3" fontId="23" fillId="0" borderId="28" xfId="65" applyNumberFormat="1" applyFont="1" applyBorder="1" applyAlignment="1">
      <alignment horizontal="right"/>
    </xf>
    <xf numFmtId="3" fontId="23" fillId="0" borderId="38" xfId="65" applyNumberFormat="1" applyFont="1" applyBorder="1" applyAlignment="1">
      <alignment horizontal="right"/>
    </xf>
    <xf numFmtId="4" fontId="23" fillId="0" borderId="27" xfId="65" applyNumberFormat="1" applyFont="1" applyBorder="1" applyAlignment="1">
      <alignment horizontal="right"/>
    </xf>
    <xf numFmtId="3" fontId="23" fillId="0" borderId="19" xfId="65" applyNumberFormat="1" applyFont="1" applyBorder="1" applyAlignment="1">
      <alignment horizontal="right"/>
    </xf>
    <xf numFmtId="0" fontId="2" fillId="2" borderId="30" xfId="65" applyFill="1" applyBorder="1"/>
    <xf numFmtId="0" fontId="12" fillId="2" borderId="33" xfId="65" applyFont="1" applyFill="1" applyBorder="1"/>
    <xf numFmtId="0" fontId="2" fillId="2" borderId="33" xfId="65" applyFill="1" applyBorder="1"/>
    <xf numFmtId="4" fontId="2" fillId="2" borderId="44" xfId="65" applyNumberFormat="1" applyFill="1" applyBorder="1"/>
    <xf numFmtId="4" fontId="2" fillId="2" borderId="30" xfId="65" applyNumberFormat="1" applyFill="1" applyBorder="1"/>
    <xf numFmtId="4" fontId="2" fillId="2" borderId="33" xfId="65" applyNumberFormat="1" applyFill="1" applyBorder="1"/>
    <xf numFmtId="3" fontId="13" fillId="0" borderId="0" xfId="65" applyNumberFormat="1" applyFont="1"/>
    <xf numFmtId="4" fontId="13" fillId="0" borderId="0" xfId="65" applyNumberFormat="1" applyFont="1"/>
    <xf numFmtId="4" fontId="2" fillId="0" borderId="0" xfId="65" applyNumberFormat="1"/>
    <xf numFmtId="0" fontId="38" fillId="0" borderId="0" xfId="2" applyFont="1" applyAlignment="1">
      <alignment horizontal="centerContinuous"/>
    </xf>
    <xf numFmtId="0" fontId="39" fillId="0" borderId="0" xfId="2" applyFont="1" applyAlignment="1">
      <alignment horizontal="centerContinuous"/>
    </xf>
    <xf numFmtId="0" fontId="39" fillId="0" borderId="0" xfId="2" applyFont="1" applyAlignment="1">
      <alignment horizontal="right"/>
    </xf>
    <xf numFmtId="0" fontId="8" fillId="0" borderId="15" xfId="2" applyBorder="1" applyAlignment="1">
      <alignment horizontal="left"/>
    </xf>
    <xf numFmtId="0" fontId="8" fillId="0" borderId="48" xfId="2" applyBorder="1"/>
    <xf numFmtId="0" fontId="13" fillId="0" borderId="0" xfId="2" applyFont="1"/>
    <xf numFmtId="0" fontId="8" fillId="0" borderId="0" xfId="2" applyFont="1"/>
    <xf numFmtId="0" fontId="8" fillId="0" borderId="0" xfId="2" applyAlignment="1"/>
    <xf numFmtId="49" fontId="40" fillId="7" borderId="10" xfId="2" applyNumberFormat="1" applyFont="1" applyFill="1" applyBorder="1"/>
    <xf numFmtId="0" fontId="40" fillId="7" borderId="8" xfId="2" applyFont="1" applyFill="1" applyBorder="1" applyAlignment="1">
      <alignment horizontal="center"/>
    </xf>
    <xf numFmtId="0" fontId="40" fillId="7" borderId="8" xfId="2" applyNumberFormat="1" applyFont="1" applyFill="1" applyBorder="1" applyAlignment="1">
      <alignment horizontal="center"/>
    </xf>
    <xf numFmtId="0" fontId="40" fillId="7" borderId="10" xfId="2" applyFont="1" applyFill="1" applyBorder="1" applyAlignment="1">
      <alignment horizontal="center"/>
    </xf>
    <xf numFmtId="0" fontId="12" fillId="0" borderId="56" xfId="2" applyFont="1" applyBorder="1" applyAlignment="1">
      <alignment horizontal="center"/>
    </xf>
    <xf numFmtId="49" fontId="12" fillId="0" borderId="56" xfId="2" applyNumberFormat="1" applyFont="1" applyBorder="1" applyAlignment="1">
      <alignment horizontal="left"/>
    </xf>
    <xf numFmtId="0" fontId="12" fillId="0" borderId="56" xfId="2" applyFont="1" applyBorder="1"/>
    <xf numFmtId="0" fontId="8" fillId="0" borderId="56" xfId="2" applyBorder="1" applyAlignment="1">
      <alignment horizontal="center"/>
    </xf>
    <xf numFmtId="0" fontId="8" fillId="0" borderId="56" xfId="2" applyNumberFormat="1" applyBorder="1" applyAlignment="1">
      <alignment horizontal="right"/>
    </xf>
    <xf numFmtId="0" fontId="8" fillId="0" borderId="56" xfId="2" applyNumberFormat="1" applyBorder="1"/>
    <xf numFmtId="0" fontId="8" fillId="2" borderId="5" xfId="2" applyFill="1" applyBorder="1" applyAlignment="1">
      <alignment horizontal="center"/>
    </xf>
    <xf numFmtId="49" fontId="34" fillId="2" borderId="5" xfId="2" applyNumberFormat="1" applyFont="1" applyFill="1" applyBorder="1" applyAlignment="1">
      <alignment horizontal="left"/>
    </xf>
    <xf numFmtId="0" fontId="34" fillId="2" borderId="5" xfId="2" applyFont="1" applyFill="1" applyBorder="1"/>
    <xf numFmtId="4" fontId="8" fillId="2" borderId="5" xfId="2" applyNumberFormat="1" applyFill="1" applyBorder="1" applyAlignment="1">
      <alignment horizontal="right"/>
    </xf>
    <xf numFmtId="4" fontId="12" fillId="2" borderId="5" xfId="2" applyNumberFormat="1" applyFont="1" applyFill="1" applyBorder="1"/>
    <xf numFmtId="0" fontId="8" fillId="0" borderId="0" xfId="2" applyBorder="1"/>
    <xf numFmtId="0" fontId="41" fillId="0" borderId="0" xfId="2" applyFont="1" applyAlignment="1"/>
    <xf numFmtId="0" fontId="42" fillId="0" borderId="0" xfId="2" applyFont="1" applyBorder="1"/>
    <xf numFmtId="3" fontId="42" fillId="0" borderId="0" xfId="2" applyNumberFormat="1" applyFont="1" applyBorder="1" applyAlignment="1">
      <alignment horizontal="right"/>
    </xf>
    <xf numFmtId="4" fontId="42" fillId="0" borderId="0" xfId="2" applyNumberFormat="1" applyFont="1" applyBorder="1"/>
    <xf numFmtId="0" fontId="41" fillId="0" borderId="0" xfId="2" applyFont="1" applyBorder="1" applyAlignment="1"/>
    <xf numFmtId="0" fontId="8" fillId="0" borderId="0" xfId="2" applyBorder="1" applyAlignment="1">
      <alignment horizontal="right"/>
    </xf>
    <xf numFmtId="49" fontId="5" fillId="0" borderId="0" xfId="2" applyNumberFormat="1" applyFont="1" applyBorder="1"/>
    <xf numFmtId="0" fontId="13" fillId="0" borderId="47" xfId="2" applyFont="1" applyBorder="1" applyAlignment="1">
      <alignment horizontal="left"/>
    </xf>
    <xf numFmtId="0" fontId="8" fillId="0" borderId="12" xfId="2" applyBorder="1" applyAlignment="1">
      <alignment shrinkToFit="1"/>
    </xf>
    <xf numFmtId="0" fontId="8" fillId="0" borderId="51" xfId="2" applyBorder="1" applyAlignment="1"/>
    <xf numFmtId="14" fontId="8" fillId="0" borderId="52" xfId="2" applyNumberFormat="1" applyBorder="1" applyAlignment="1">
      <alignment shrinkToFit="1"/>
    </xf>
    <xf numFmtId="0" fontId="8" fillId="0" borderId="12" xfId="2" applyFont="1" applyBorder="1" applyAlignment="1"/>
    <xf numFmtId="14" fontId="8" fillId="0" borderId="52" xfId="2" applyNumberFormat="1" applyFont="1" applyBorder="1" applyAlignment="1"/>
    <xf numFmtId="0" fontId="18" fillId="0" borderId="56" xfId="2" applyFont="1" applyBorder="1" applyAlignment="1">
      <alignment horizontal="center" vertical="top"/>
    </xf>
    <xf numFmtId="49" fontId="18" fillId="0" borderId="56" xfId="2" applyNumberFormat="1" applyFont="1" applyBorder="1" applyAlignment="1">
      <alignment horizontal="left" vertical="top"/>
    </xf>
    <xf numFmtId="0" fontId="20" fillId="0" borderId="56" xfId="2" applyFont="1" applyBorder="1" applyAlignment="1">
      <alignment vertical="top" wrapText="1"/>
    </xf>
    <xf numFmtId="49" fontId="18" fillId="0" borderId="56" xfId="2" applyNumberFormat="1" applyFont="1" applyBorder="1" applyAlignment="1">
      <alignment horizontal="center" shrinkToFit="1"/>
    </xf>
    <xf numFmtId="4" fontId="21" fillId="0" borderId="56" xfId="2" applyNumberFormat="1" applyFont="1" applyBorder="1" applyAlignment="1">
      <alignment horizontal="right"/>
    </xf>
    <xf numFmtId="4" fontId="18" fillId="0" borderId="56" xfId="2" applyNumberFormat="1" applyFont="1" applyBorder="1" applyAlignment="1">
      <alignment horizontal="right"/>
    </xf>
    <xf numFmtId="4" fontId="18" fillId="0" borderId="56" xfId="2" applyNumberFormat="1" applyFont="1" applyBorder="1"/>
    <xf numFmtId="0" fontId="43" fillId="0" borderId="0" xfId="2" applyFont="1"/>
    <xf numFmtId="4" fontId="5" fillId="2" borderId="5" xfId="2" applyNumberFormat="1" applyFont="1" applyFill="1" applyBorder="1"/>
    <xf numFmtId="0" fontId="5" fillId="0" borderId="10" xfId="2" applyFont="1" applyBorder="1" applyAlignment="1">
      <alignment horizontal="center"/>
    </xf>
    <xf numFmtId="49" fontId="5" fillId="0" borderId="10" xfId="2" applyNumberFormat="1" applyFont="1" applyBorder="1" applyAlignment="1">
      <alignment horizontal="left"/>
    </xf>
    <xf numFmtId="0" fontId="18" fillId="0" borderId="5" xfId="2" applyFont="1" applyBorder="1" applyAlignment="1">
      <alignment horizontal="center" vertical="top"/>
    </xf>
    <xf numFmtId="49" fontId="18" fillId="0" borderId="5" xfId="2" applyNumberFormat="1" applyFont="1" applyBorder="1" applyAlignment="1">
      <alignment horizontal="left" vertical="top"/>
    </xf>
    <xf numFmtId="0" fontId="20" fillId="0" borderId="5" xfId="2" applyFont="1" applyBorder="1" applyAlignment="1">
      <alignment vertical="top" wrapText="1"/>
    </xf>
    <xf numFmtId="49" fontId="18" fillId="0" borderId="5" xfId="2" applyNumberFormat="1" applyFont="1" applyBorder="1" applyAlignment="1">
      <alignment horizontal="center" shrinkToFit="1"/>
    </xf>
    <xf numFmtId="4" fontId="18" fillId="0" borderId="5" xfId="2" applyNumberFormat="1" applyFont="1" applyBorder="1" applyAlignment="1">
      <alignment horizontal="right"/>
    </xf>
    <xf numFmtId="4" fontId="18" fillId="0" borderId="5" xfId="2" applyNumberFormat="1" applyFont="1" applyBorder="1"/>
    <xf numFmtId="0" fontId="20" fillId="0" borderId="36" xfId="2" applyFont="1" applyBorder="1" applyAlignment="1">
      <alignment vertical="top" wrapText="1"/>
    </xf>
    <xf numFmtId="4" fontId="13" fillId="0" borderId="0" xfId="65" applyNumberFormat="1" applyFont="1" applyBorder="1"/>
    <xf numFmtId="3" fontId="4" fillId="0" borderId="27" xfId="1" applyNumberFormat="1" applyFont="1" applyBorder="1"/>
    <xf numFmtId="3" fontId="4" fillId="0" borderId="3" xfId="1" applyNumberFormat="1" applyFont="1" applyBorder="1"/>
    <xf numFmtId="0" fontId="2" fillId="0" borderId="38" xfId="1" applyBorder="1"/>
    <xf numFmtId="49" fontId="5" fillId="3" borderId="0" xfId="2" applyNumberFormat="1" applyFont="1" applyFill="1" applyBorder="1"/>
    <xf numFmtId="49" fontId="5" fillId="3" borderId="0" xfId="2" applyNumberFormat="1" applyFont="1" applyFill="1" applyBorder="1" applyAlignment="1">
      <alignment horizontal="left"/>
    </xf>
    <xf numFmtId="49" fontId="6" fillId="0" borderId="17" xfId="1" applyNumberFormat="1" applyFont="1" applyBorder="1"/>
    <xf numFmtId="0" fontId="11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3" fontId="4" fillId="0" borderId="23" xfId="1" applyNumberFormat="1" applyFont="1" applyBorder="1" applyAlignment="1">
      <alignment horizontal="left" shrinkToFit="1"/>
    </xf>
    <xf numFmtId="0" fontId="4" fillId="0" borderId="53" xfId="1" applyFont="1" applyBorder="1" applyAlignment="1">
      <alignment horizontal="left" shrinkToFit="1"/>
    </xf>
    <xf numFmtId="166" fontId="4" fillId="0" borderId="17" xfId="1" applyNumberFormat="1" applyFont="1" applyBorder="1" applyAlignment="1">
      <alignment horizontal="right" indent="2"/>
    </xf>
    <xf numFmtId="166" fontId="4" fillId="0" borderId="18" xfId="1" applyNumberFormat="1" applyFont="1" applyBorder="1" applyAlignment="1">
      <alignment horizontal="right" indent="2"/>
    </xf>
    <xf numFmtId="166" fontId="9" fillId="2" borderId="43" xfId="1" applyNumberFormat="1" applyFont="1" applyFill="1" applyBorder="1" applyAlignment="1">
      <alignment horizontal="right" indent="2"/>
    </xf>
    <xf numFmtId="166" fontId="9" fillId="2" borderId="44" xfId="1" applyNumberFormat="1" applyFont="1" applyFill="1" applyBorder="1" applyAlignment="1">
      <alignment horizontal="right" indent="2"/>
    </xf>
    <xf numFmtId="0" fontId="4" fillId="0" borderId="30" xfId="1" applyFont="1" applyBorder="1" applyAlignment="1">
      <alignment horizontal="left" wrapText="1"/>
    </xf>
    <xf numFmtId="0" fontId="4" fillId="0" borderId="33" xfId="1" applyFont="1" applyBorder="1" applyAlignment="1">
      <alignment horizontal="left" wrapText="1"/>
    </xf>
    <xf numFmtId="0" fontId="4" fillId="0" borderId="31" xfId="1" applyFont="1" applyBorder="1" applyAlignment="1">
      <alignment horizontal="left" wrapText="1"/>
    </xf>
    <xf numFmtId="0" fontId="2" fillId="0" borderId="0" xfId="1" applyAlignment="1">
      <alignment horizontal="left" wrapText="1"/>
    </xf>
    <xf numFmtId="0" fontId="4" fillId="0" borderId="30" xfId="1" applyFont="1" applyBorder="1" applyAlignment="1">
      <alignment horizontal="center" shrinkToFit="1"/>
    </xf>
    <xf numFmtId="0" fontId="4" fillId="0" borderId="31" xfId="1" applyFont="1" applyBorder="1" applyAlignment="1">
      <alignment horizontal="center" shrinkToFit="1"/>
    </xf>
    <xf numFmtId="0" fontId="4" fillId="0" borderId="45" xfId="2" applyFont="1" applyBorder="1" applyAlignment="1">
      <alignment horizontal="center"/>
    </xf>
    <xf numFmtId="0" fontId="4" fillId="0" borderId="46" xfId="2" applyFont="1" applyBorder="1" applyAlignment="1">
      <alignment horizontal="center"/>
    </xf>
    <xf numFmtId="0" fontId="4" fillId="0" borderId="49" xfId="2" applyFont="1" applyBorder="1" applyAlignment="1">
      <alignment horizontal="center"/>
    </xf>
    <xf numFmtId="0" fontId="4" fillId="0" borderId="50" xfId="2" applyFont="1" applyBorder="1" applyAlignment="1">
      <alignment horizontal="center"/>
    </xf>
    <xf numFmtId="3" fontId="5" fillId="2" borderId="33" xfId="1" applyNumberFormat="1" applyFont="1" applyFill="1" applyBorder="1" applyAlignment="1">
      <alignment horizontal="right"/>
    </xf>
    <xf numFmtId="3" fontId="5" fillId="2" borderId="44" xfId="1" applyNumberFormat="1" applyFont="1" applyFill="1" applyBorder="1" applyAlignment="1">
      <alignment horizontal="right"/>
    </xf>
    <xf numFmtId="0" fontId="14" fillId="0" borderId="0" xfId="2" applyFont="1" applyAlignment="1">
      <alignment horizontal="center"/>
    </xf>
    <xf numFmtId="49" fontId="4" fillId="0" borderId="49" xfId="2" applyNumberFormat="1" applyFont="1" applyBorder="1" applyAlignment="1">
      <alignment horizontal="center"/>
    </xf>
    <xf numFmtId="0" fontId="34" fillId="3" borderId="47" xfId="2" applyFont="1" applyFill="1" applyBorder="1" applyAlignment="1">
      <alignment horizontal="left" vertical="center" wrapText="1"/>
    </xf>
    <xf numFmtId="0" fontId="34" fillId="3" borderId="46" xfId="2" applyFont="1" applyFill="1" applyBorder="1" applyAlignment="1">
      <alignment horizontal="left" vertical="center" wrapText="1"/>
    </xf>
    <xf numFmtId="0" fontId="34" fillId="3" borderId="17" xfId="2" applyFont="1" applyFill="1" applyBorder="1" applyAlignment="1">
      <alignment horizontal="left" vertical="center" wrapText="1"/>
    </xf>
    <xf numFmtId="0" fontId="34" fillId="3" borderId="9" xfId="2" applyFont="1" applyFill="1" applyBorder="1" applyAlignment="1">
      <alignment horizontal="left" vertical="center" wrapText="1"/>
    </xf>
    <xf numFmtId="0" fontId="34" fillId="3" borderId="8" xfId="2" applyFont="1" applyFill="1" applyBorder="1" applyAlignment="1">
      <alignment horizontal="left" vertical="center" wrapText="1"/>
    </xf>
    <xf numFmtId="0" fontId="8" fillId="0" borderId="45" xfId="2" applyFont="1" applyBorder="1" applyAlignment="1">
      <alignment horizontal="center"/>
    </xf>
    <xf numFmtId="0" fontId="8" fillId="0" borderId="46" xfId="2" applyFont="1" applyBorder="1" applyAlignment="1">
      <alignment horizontal="center"/>
    </xf>
    <xf numFmtId="0" fontId="34" fillId="0" borderId="47" xfId="2" applyFont="1" applyBorder="1" applyAlignment="1">
      <alignment horizontal="left" wrapText="1"/>
    </xf>
    <xf numFmtId="0" fontId="34" fillId="0" borderId="15" xfId="2" applyFont="1" applyBorder="1" applyAlignment="1">
      <alignment horizontal="left" wrapText="1"/>
    </xf>
    <xf numFmtId="0" fontId="34" fillId="0" borderId="46" xfId="2" applyFont="1" applyBorder="1" applyAlignment="1">
      <alignment horizontal="left" wrapText="1"/>
    </xf>
    <xf numFmtId="0" fontId="8" fillId="0" borderId="49" xfId="2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3" fontId="12" fillId="2" borderId="33" xfId="65" applyNumberFormat="1" applyFont="1" applyFill="1" applyBorder="1" applyAlignment="1">
      <alignment horizontal="right"/>
    </xf>
    <xf numFmtId="3" fontId="12" fillId="2" borderId="44" xfId="65" applyNumberFormat="1" applyFont="1" applyFill="1" applyBorder="1" applyAlignment="1">
      <alignment horizontal="right"/>
    </xf>
    <xf numFmtId="0" fontId="37" fillId="0" borderId="0" xfId="2" applyFont="1" applyAlignment="1">
      <alignment horizontal="center"/>
    </xf>
    <xf numFmtId="0" fontId="34" fillId="0" borderId="47" xfId="2" applyFont="1" applyBorder="1" applyAlignment="1">
      <alignment horizontal="left" vertical="center" wrapText="1"/>
    </xf>
    <xf numFmtId="0" fontId="34" fillId="0" borderId="46" xfId="2" applyFont="1" applyBorder="1" applyAlignment="1">
      <alignment horizontal="left" vertical="center" wrapText="1"/>
    </xf>
    <xf numFmtId="49" fontId="8" fillId="0" borderId="49" xfId="2" applyNumberFormat="1" applyFont="1" applyBorder="1" applyAlignment="1">
      <alignment horizontal="center"/>
    </xf>
    <xf numFmtId="49" fontId="34" fillId="3" borderId="47" xfId="2" applyNumberFormat="1" applyFont="1" applyFill="1" applyBorder="1" applyAlignment="1">
      <alignment horizontal="left" vertical="center" wrapText="1"/>
    </xf>
    <xf numFmtId="49" fontId="34" fillId="3" borderId="17" xfId="2" applyNumberFormat="1" applyFont="1" applyFill="1" applyBorder="1" applyAlignment="1">
      <alignment horizontal="left" vertical="center" wrapText="1"/>
    </xf>
    <xf numFmtId="0" fontId="8" fillId="0" borderId="51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8" fillId="0" borderId="52" xfId="2" applyFont="1" applyBorder="1" applyAlignment="1">
      <alignment horizontal="left"/>
    </xf>
  </cellXfs>
  <cellStyles count="66">
    <cellStyle name="CenaJednPolozky" xfId="3"/>
    <cellStyle name="CenaJednPolozky 2" xfId="4"/>
    <cellStyle name="CenaPolozkyCelk" xfId="5"/>
    <cellStyle name="CenaPolozkyCelk 2" xfId="6"/>
    <cellStyle name="CenaPolozkyHZSCelk" xfId="7"/>
    <cellStyle name="CisloOddilu" xfId="8"/>
    <cellStyle name="CisloPolozky" xfId="9"/>
    <cellStyle name="CisloSpecif" xfId="10"/>
    <cellStyle name="čárky 2" xfId="11"/>
    <cellStyle name="čárky 3" xfId="12"/>
    <cellStyle name="čárky 4" xfId="13"/>
    <cellStyle name="Font_Ariel_Small" xfId="14"/>
    <cellStyle name="HmotnJednPolozky" xfId="15"/>
    <cellStyle name="HmotnPolozkyCelk" xfId="16"/>
    <cellStyle name="lehký dolní okraj" xfId="17"/>
    <cellStyle name="měny 2" xfId="18"/>
    <cellStyle name="měny 3" xfId="19"/>
    <cellStyle name="měny 4" xfId="20"/>
    <cellStyle name="MJPolozky" xfId="21"/>
    <cellStyle name="MJPolozky 2" xfId="22"/>
    <cellStyle name="MnozstviPolozky" xfId="23"/>
    <cellStyle name="NazevOddilu" xfId="24"/>
    <cellStyle name="NazevPolozky" xfId="25"/>
    <cellStyle name="NazevPolozky 2" xfId="26"/>
    <cellStyle name="NazevSouctuOddilu" xfId="27"/>
    <cellStyle name="Normální" xfId="0" builtinId="0"/>
    <cellStyle name="normální 10" xfId="28"/>
    <cellStyle name="Normální 11" xfId="65"/>
    <cellStyle name="normální 2" xfId="29"/>
    <cellStyle name="normální 2 2" xfId="30"/>
    <cellStyle name="normální 2 2 2" xfId="1"/>
    <cellStyle name="normální 2 2 2 2" xfId="31"/>
    <cellStyle name="normální 2 3" xfId="32"/>
    <cellStyle name="normální 2 4" xfId="33"/>
    <cellStyle name="normální 2 4 2" xfId="61"/>
    <cellStyle name="normální 3" xfId="34"/>
    <cellStyle name="normální 3 2" xfId="35"/>
    <cellStyle name="normální 3 2 2" xfId="36"/>
    <cellStyle name="normální 4" xfId="37"/>
    <cellStyle name="normální 4 2" xfId="38"/>
    <cellStyle name="normální 4 3" xfId="39"/>
    <cellStyle name="normální 4 4" xfId="62"/>
    <cellStyle name="normální 4 5" xfId="63"/>
    <cellStyle name="normální 5" xfId="40"/>
    <cellStyle name="normální 6" xfId="41"/>
    <cellStyle name="normální 7" xfId="42"/>
    <cellStyle name="normální 8" xfId="43"/>
    <cellStyle name="normální 9" xfId="44"/>
    <cellStyle name="normální 9 2" xfId="64"/>
    <cellStyle name="normální_POL.XLS" xfId="2"/>
    <cellStyle name="PoradCisloPolozky" xfId="45"/>
    <cellStyle name="PorizovaniSkutecnosti" xfId="46"/>
    <cellStyle name="procent 2" xfId="47"/>
    <cellStyle name="ProcentoPrirazPol" xfId="48"/>
    <cellStyle name="RekapCisloOdd" xfId="49"/>
    <cellStyle name="RekapNazOdd" xfId="50"/>
    <cellStyle name="RekapOddiluSoucet" xfId="51"/>
    <cellStyle name="RekapTonaz" xfId="52"/>
    <cellStyle name="SoucetHmotOddilu" xfId="53"/>
    <cellStyle name="SoucetMontaziOddilu" xfId="54"/>
    <cellStyle name="Styl 1" xfId="55"/>
    <cellStyle name="TonazSute" xfId="56"/>
    <cellStyle name="VykazPolozka" xfId="57"/>
    <cellStyle name="VykazPorCisPolozky" xfId="58"/>
    <cellStyle name="VykazVzorec" xfId="59"/>
    <cellStyle name="VypocetSkutecnosti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&#237;&#353;a\Documents\Polytan%202013\Datab&#225;ze%20od%202012\Nab&#237;dky\Excel\Vzorov&#233;%20kalkulace\Nab&#237;dky%202011\Jesen&#237;k%20pro%20So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Dokumenty\Polytan\R&#367;zn&#233;\Excel\Harmonogramy%20staveb\Datab&#225;ze\Nov&#225;%20datab&#225;ze%20od%202002\Nab&#237;dky\Excel\Nab&#237;dky%202005\LA%20Klatovy-nab&#237;dka%20fi.N&#283;m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ytan%202013\Datab&#225;ze%20od%202012\Nab&#237;dky\Excel\Vzorov&#233;%20kalkulace\Nab&#237;dky%202005\LA%20Klatovy-nab&#237;dka%20fi.N&#283;m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&#237;&#353;a\Documents\Polytan%202013\Datab&#225;ze%20od%202012\Nab&#237;dky\Excel\Vzorov&#233;%20kalkulace\Nab&#237;dky%202012\Olomouc,%20Z&#352;%20Zeyerov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ytan%202013\Datab&#225;ze%20od%202012\Nab&#237;dky\Excel\Vzorov&#233;%20kalkulace\Nab&#237;dky%202010\Sokolovov,%20S&#352;&#3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ytan%202013\Datab&#225;ze%20od%202012\Nab&#237;dky\Excel\Vzorov&#233;%20kalkulace\Nab&#237;dky%202005\LA%20Klatovy-sout&#283;&#3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ytan%202013\Datab&#225;ze%20od%202012\Nab&#237;dky\Excel\Vzorov&#233;%20kalkulace\Nab&#237;dky%202010\Hradec%20Kr&#225;lov&#233;-%20Z&#352;%20Bezru&#269;ov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ytan%202013\Datab&#225;ze%20od%202012\Nab&#237;dky\Excel\Vzorov&#233;%20kalkulace\Nab&#237;dky%202010\PROSTAVBY%202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&#237;&#353;a\Documents\Polytan%202013\Datab&#225;ze%20od%202012\Nab&#237;dky\Excel\Vzorov&#233;%20kalkulace\Nab&#237;dky%202012\Hradec%20Kr&#225;lov&#233;,%20Z&#352;%20Sev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&#237;&#353;a\Documents\Polytan%202013\Datab&#225;ze%20od%202012\Nab&#237;dky\Excel\Vzorov&#233;%20kalkulace\Nab&#237;dky%202012\Ostravice\Ostravice%202012-p&#345;edpokl&#225;dan&#233;%20ceny%20pro%20realizaci%20P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Figury"/>
      <sheetName val="Nabídka PGS-KARETA- SoD s UT PL"/>
      <sheetName val="Nabídka PGS-KARETA- SoD s UT JU"/>
      <sheetName val="Nabídka PGS-KARETA- SoD s U (2)"/>
      <sheetName val="Nabídka PGS-KARETA- SoD s U (3)"/>
      <sheetName val="Výpočet ceny JUTA SoD (2)"/>
      <sheetName val="Výpočet ceny PLT-UP pro SoD"/>
      <sheetName val="Výpočet ceny UT PLT pro SoD"/>
      <sheetName val="Výpočet ceny JUTA SoD"/>
      <sheetName val="Výpočet vybavení PLT"/>
      <sheetName val="Vybavení DOR pro SoD"/>
      <sheetName val="Cenová nabídka od DS"/>
      <sheetName val="Otočná koš.  bez  montáže "/>
      <sheetName val="Otočná koš. včet.  montáže "/>
      <sheetName val="Pevná koš. včetně  montáže "/>
      <sheetName val="Pevná koš. bez montáž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Díly"/>
      <sheetName val="Krycí list(1)"/>
      <sheetName val="Rekapitulace (1)"/>
      <sheetName val="Položky (1)"/>
      <sheetName val="Krycí list (2)"/>
      <sheetName val="Rekapitulace (2)"/>
      <sheetName val="Položky (2)"/>
      <sheetName val="Krycí list (3)"/>
      <sheetName val="Položky (3)"/>
      <sheetName val="Krycí list (4)"/>
      <sheetName val="Rekapitulace (4)"/>
      <sheetName val="Položky (4)"/>
      <sheetName val="Rekapitulace (3)"/>
      <sheetName val="Krycí list (5)"/>
      <sheetName val="Rekapitulace (5)"/>
      <sheetName val="Položky (5)"/>
    </sheetNames>
    <sheetDataSet>
      <sheetData sheetId="0"/>
      <sheetData sheetId="1"/>
      <sheetData sheetId="2">
        <row r="4">
          <cell r="A4" t="str">
            <v>1</v>
          </cell>
        </row>
      </sheetData>
      <sheetData sheetId="3"/>
      <sheetData sheetId="4">
        <row r="6">
          <cell r="A6" t="str">
            <v>P.č.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Díly"/>
      <sheetName val="Krycí list(1)"/>
      <sheetName val="Rekapitulace (1)"/>
      <sheetName val="Položky (1)"/>
      <sheetName val="Krycí list (2)"/>
      <sheetName val="Rekapitulace (2)"/>
      <sheetName val="Položky (2)"/>
      <sheetName val="Krycí list (3)"/>
      <sheetName val="Položky (3)"/>
      <sheetName val="Krycí list (4)"/>
      <sheetName val="Rekapitulace (4)"/>
      <sheetName val="Položky (4)"/>
      <sheetName val="Rekapitulace (3)"/>
      <sheetName val="Krycí list (5)"/>
      <sheetName val="Rekapitulace (5)"/>
      <sheetName val="Položky (5)"/>
    </sheetNames>
    <sheetDataSet>
      <sheetData sheetId="0"/>
      <sheetData sheetId="1"/>
      <sheetData sheetId="2">
        <row r="4">
          <cell r="A4" t="str">
            <v>1</v>
          </cell>
        </row>
      </sheetData>
      <sheetData sheetId="3"/>
      <sheetData sheetId="4">
        <row r="6">
          <cell r="A6" t="str">
            <v>P.č.</v>
          </cell>
          <cell r="B6" t="str">
            <v>Číslo položky</v>
          </cell>
          <cell r="C6" t="str">
            <v>Název položky</v>
          </cell>
          <cell r="D6" t="str">
            <v>MJ</v>
          </cell>
          <cell r="E6" t="str">
            <v>množství</v>
          </cell>
          <cell r="F6" t="str">
            <v>cena / MJ</v>
          </cell>
          <cell r="G6" t="str">
            <v>celkem (Kč)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List Polytan SE"/>
      <sheetName val="Rozpočet Polytan SE"/>
      <sheetName val="KrycíList Polytan WS+SE"/>
      <sheetName val="Rozpočet Polytan WS+SE"/>
      <sheetName val="Výpočet ceny PLT"/>
      <sheetName val="Vybavení DS"/>
      <sheetName val="Výpočet vybaveníPL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ISSO"/>
      <sheetName val="Zakazka ISSO"/>
      <sheetName val="Zakazka PGS pro ISSO"/>
      <sheetName val="Krycí list"/>
      <sheetName val="Rekapitulace"/>
      <sheetName val="Položky"/>
      <sheetName val="Položky OK"/>
      <sheetName val="Položky PGS"/>
      <sheetName val="Výpočet ceny PLT"/>
      <sheetName val="Výpočet ceny UT JUTA-SoD"/>
      <sheetName val="Vybavení 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tavba upr."/>
      <sheetName val="01 soutěž PRGS"/>
      <sheetName val="01 porovnání"/>
      <sheetName val="02 soutěž PRGS"/>
      <sheetName val="03 soutěž PRGS"/>
      <sheetName val="Harmonogram KLatovy"/>
      <sheetName val="Výpočet ceny Polytan"/>
      <sheetName val="Vybavení, odv.žlaby"/>
      <sheetName val="Vybavení, odv.žlaby proSoD  PLT"/>
      <sheetName val="Vybavení"/>
      <sheetName val="Odvodnění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 Stavo"/>
      <sheetName val="Nabídka FATO"/>
      <sheetName val="Nabídka Bohemiastav"/>
      <sheetName val="Kam.systém"/>
      <sheetName val="Přeložka vodovodu KL"/>
      <sheetName val="Přeložka vodovodu-položky"/>
      <sheetName val="SO 01 Vlastní hřiště"/>
      <sheetName val="SO 02 Sadové úpravy"/>
      <sheetName val="Stavo pro SoD"/>
      <sheetName val="Výpočet ceny PLT"/>
      <sheetName val="Výpočet vybavení"/>
      <sheetName val="Stavo pro SoD opravená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SO 02"/>
      <sheetName val="Rekapitulace SO 02"/>
      <sheetName val="Položky SO 02"/>
      <sheetName val="Krycí list SO 03"/>
      <sheetName val="Rekapitulace SO 03"/>
      <sheetName val="Položky SO 03"/>
      <sheetName val="Krycí list SO 05"/>
      <sheetName val="Rekapitulace SO 05"/>
      <sheetName val="Položky SO 05"/>
      <sheetName val="Výpočet ceny PLT"/>
    </sheetNames>
    <sheetDataSet>
      <sheetData sheetId="0">
        <row r="5">
          <cell r="A5" t="str">
            <v>2</v>
          </cell>
          <cell r="C5" t="str">
            <v>SO02 Atletická rovinka</v>
          </cell>
        </row>
        <row r="7">
          <cell r="A7" t="str">
            <v>2009/03/01</v>
          </cell>
          <cell r="C7" t="str">
            <v>ZŠ Heyrovského</v>
          </cell>
        </row>
        <row r="30">
          <cell r="C30">
            <v>19</v>
          </cell>
        </row>
        <row r="32">
          <cell r="C32">
            <v>0</v>
          </cell>
        </row>
      </sheetData>
      <sheetData sheetId="1">
        <row r="18">
          <cell r="E18">
            <v>0</v>
          </cell>
          <cell r="F18">
            <v>233464</v>
          </cell>
          <cell r="G18">
            <v>0</v>
          </cell>
          <cell r="H18">
            <v>0</v>
          </cell>
          <cell r="I18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Rekapitulace"/>
      <sheetName val="Objekty"/>
      <sheetName val="Krycí list SO 01"/>
      <sheetName val="Rekapitulace SO 01"/>
      <sheetName val="Položky SO 01"/>
      <sheetName val="Krycí list SO 02"/>
      <sheetName val="Rekapitulace SO 02"/>
      <sheetName val="Položky SO 02"/>
      <sheetName val="Krycí list SO 03"/>
      <sheetName val="Rekapitulace SO 03"/>
      <sheetName val="Položky SO 03"/>
      <sheetName val="Krycí list SO 04"/>
      <sheetName val="Rekapitulace SO 04"/>
      <sheetName val="Položky SO 04"/>
      <sheetName val="Výpočet PLT UP"/>
      <sheetName val="Výpočet ceny PLT UT"/>
      <sheetName val="Krycí list SO 09"/>
      <sheetName val="Rekapitulace SO 09"/>
      <sheetName val="Položky SO 09"/>
      <sheetName val="Kamerový systém SO 10"/>
      <sheetName val="Rekapitulace nabídky PGS"/>
    </sheetNames>
    <sheetDataSet>
      <sheetData sheetId="0">
        <row r="5">
          <cell r="D5" t="str">
            <v>2010-011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SO 02</v>
          </cell>
        </row>
      </sheetData>
      <sheetData sheetId="7">
        <row r="20">
          <cell r="E2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 SO 01+SO 02"/>
      <sheetName val="Krycí list  SO 01"/>
      <sheetName val="Rekapitulace SO 01"/>
      <sheetName val="Položky SO 01"/>
      <sheetName val="Položky SO 01 (2)"/>
      <sheetName val="Položky SO 01 (3)"/>
      <sheetName val="Položky SO 01 (4)"/>
      <sheetName val="Položky SO 01 (5)"/>
      <sheetName val="Krycí list SO 02"/>
      <sheetName val="Rekapitulace SO 02"/>
      <sheetName val="Položky SO 02"/>
      <sheetName val="Položky SO 02 (2)"/>
      <sheetName val="Výpočet ceny PLT"/>
      <sheetName val="Výpočet ceny PLT (2)"/>
      <sheetName val="Výpočet ceny PLT (3)"/>
      <sheetName val="Výpočet ceny PLT (4)"/>
      <sheetName val="Výpočet vybavení PLT"/>
      <sheetName val="Výpočet ceny JUTA SoD"/>
      <sheetName val="Vybavení DOR"/>
      <sheetName val="Vybavení DOR (2)"/>
      <sheetName val="Vybavení SPORT-CLUB"/>
    </sheetNames>
    <sheetDataSet>
      <sheetData sheetId="0" refreshError="1"/>
      <sheetData sheetId="1">
        <row r="4">
          <cell r="A4" t="str">
            <v>SO 01</v>
          </cell>
        </row>
      </sheetData>
      <sheetData sheetId="2">
        <row r="16">
          <cell r="E1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topLeftCell="A13" zoomScaleNormal="100" workbookViewId="0">
      <selection activeCell="G21" sqref="G21"/>
    </sheetView>
  </sheetViews>
  <sheetFormatPr defaultColWidth="8.85546875"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4.140625" style="3" customWidth="1"/>
    <col min="6" max="6" width="16.5703125" style="3" customWidth="1"/>
    <col min="7" max="7" width="15.28515625" style="3" customWidth="1"/>
    <col min="8" max="8" width="8.85546875" style="3"/>
    <col min="9" max="9" width="10.7109375" style="3" bestFit="1" customWidth="1"/>
    <col min="10" max="16384" width="8.85546875" style="3"/>
  </cols>
  <sheetData>
    <row r="1" spans="1:57" ht="24.75" customHeight="1" thickBot="1">
      <c r="A1" s="1" t="s">
        <v>122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 t="str">
        <f>'SO 02 Rekapitulace'!G2</f>
        <v>Zpracováno dne:</v>
      </c>
      <c r="E2" s="7">
        <f>'SO 02 Rekapitulace'!$I$2</f>
        <v>42009</v>
      </c>
      <c r="F2" s="8" t="s">
        <v>2</v>
      </c>
      <c r="G2" s="9"/>
    </row>
    <row r="3" spans="1:57" ht="3" hidden="1" customHeight="1">
      <c r="A3" s="10"/>
      <c r="B3" s="11"/>
      <c r="C3" s="12"/>
      <c r="D3" s="12"/>
      <c r="E3" s="13"/>
      <c r="F3" s="14"/>
      <c r="G3" s="15"/>
    </row>
    <row r="4" spans="1:57" ht="12" customHeight="1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spans="1:57" ht="12.95" customHeight="1">
      <c r="A5" s="18"/>
      <c r="B5" s="19"/>
      <c r="C5" s="341"/>
      <c r="D5" s="21"/>
      <c r="E5" s="19"/>
      <c r="F5" s="14" t="s">
        <v>6</v>
      </c>
      <c r="G5" s="15"/>
    </row>
    <row r="6" spans="1:57" ht="12.95" customHeight="1">
      <c r="A6" s="16" t="s">
        <v>7</v>
      </c>
      <c r="B6" s="11"/>
      <c r="C6" s="343" t="s">
        <v>8</v>
      </c>
      <c r="D6" s="12"/>
      <c r="E6" s="13"/>
      <c r="F6" s="22" t="s">
        <v>9</v>
      </c>
      <c r="G6" s="23"/>
      <c r="O6" s="24"/>
    </row>
    <row r="7" spans="1:57" ht="12.95" customHeight="1">
      <c r="A7" s="25"/>
      <c r="B7" s="26"/>
      <c r="C7" s="342" t="str">
        <f>'SO 02 Položky'!$C$3</f>
        <v>Sokolov-Arál zdraví, revitalizace ploch hřišť II.</v>
      </c>
      <c r="D7" s="28"/>
      <c r="E7" s="28"/>
      <c r="F7" s="29" t="s">
        <v>10</v>
      </c>
      <c r="G7" s="23"/>
    </row>
    <row r="8" spans="1:57">
      <c r="A8" s="30" t="s">
        <v>11</v>
      </c>
      <c r="B8" s="14"/>
      <c r="C8" s="345"/>
      <c r="D8" s="345"/>
      <c r="E8" s="346"/>
      <c r="F8" s="31" t="s">
        <v>12</v>
      </c>
      <c r="G8" s="32"/>
      <c r="H8" s="33"/>
      <c r="I8" s="34"/>
    </row>
    <row r="9" spans="1:57">
      <c r="A9" s="30" t="s">
        <v>13</v>
      </c>
      <c r="B9" s="14"/>
      <c r="C9" s="345"/>
      <c r="D9" s="345"/>
      <c r="E9" s="346"/>
      <c r="F9" s="14"/>
      <c r="G9" s="35"/>
      <c r="H9" s="36"/>
    </row>
    <row r="10" spans="1:57">
      <c r="A10" s="30" t="s">
        <v>14</v>
      </c>
      <c r="B10" s="14"/>
      <c r="C10" s="345"/>
      <c r="D10" s="345"/>
      <c r="E10" s="345"/>
      <c r="F10" s="37"/>
      <c r="G10" s="38"/>
      <c r="H10" s="39"/>
    </row>
    <row r="11" spans="1:57" ht="13.5" customHeight="1">
      <c r="A11" s="30" t="s">
        <v>15</v>
      </c>
      <c r="B11" s="14"/>
      <c r="C11" s="345"/>
      <c r="D11" s="345"/>
      <c r="E11" s="345"/>
      <c r="F11" s="40" t="s">
        <v>16</v>
      </c>
      <c r="G11" s="41"/>
      <c r="H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1"/>
      <c r="C12" s="347"/>
      <c r="D12" s="347"/>
      <c r="E12" s="347"/>
      <c r="F12" s="44" t="s">
        <v>18</v>
      </c>
      <c r="G12" s="45"/>
      <c r="H12" s="36"/>
    </row>
    <row r="13" spans="1:57" ht="28.5" customHeight="1" thickBot="1">
      <c r="A13" s="46" t="s">
        <v>19</v>
      </c>
      <c r="B13" s="47"/>
      <c r="C13" s="47"/>
      <c r="D13" s="47"/>
      <c r="E13" s="48"/>
      <c r="F13" s="48"/>
      <c r="G13" s="49"/>
      <c r="H13" s="36"/>
    </row>
    <row r="14" spans="1:57" ht="17.25" customHeight="1" thickBot="1">
      <c r="A14" s="50" t="s">
        <v>20</v>
      </c>
      <c r="B14" s="51"/>
      <c r="C14" s="52"/>
      <c r="D14" s="53" t="s">
        <v>21</v>
      </c>
      <c r="E14" s="54"/>
      <c r="F14" s="54"/>
      <c r="G14" s="52"/>
    </row>
    <row r="15" spans="1:57" ht="15.95" customHeight="1">
      <c r="A15" s="86" t="s">
        <v>115</v>
      </c>
      <c r="B15" s="340"/>
      <c r="C15" s="57">
        <f>'SO 01 Krycí list'!C22</f>
        <v>0</v>
      </c>
      <c r="D15" s="215" t="s">
        <v>115</v>
      </c>
      <c r="E15" s="59"/>
      <c r="F15" s="339"/>
      <c r="G15" s="57">
        <f>'SO 01 Krycí list'!G23</f>
        <v>0</v>
      </c>
    </row>
    <row r="16" spans="1:57" ht="15.95" customHeight="1">
      <c r="A16" s="215" t="s">
        <v>117</v>
      </c>
      <c r="B16" s="216"/>
      <c r="C16" s="57">
        <f>'SO 02-Krycí list'!C22</f>
        <v>0</v>
      </c>
      <c r="D16" s="215" t="s">
        <v>117</v>
      </c>
      <c r="E16" s="61"/>
      <c r="F16" s="338"/>
      <c r="G16" s="57">
        <f>'SO 02-Krycí list'!G23</f>
        <v>0</v>
      </c>
    </row>
    <row r="17" spans="1:7" ht="15.95" customHeight="1">
      <c r="A17" s="215" t="s">
        <v>118</v>
      </c>
      <c r="B17" s="216"/>
      <c r="C17" s="57">
        <f>'SO 03-Krycí list'!C23</f>
        <v>0</v>
      </c>
      <c r="D17" s="215" t="s">
        <v>118</v>
      </c>
      <c r="E17" s="61"/>
      <c r="F17" s="61"/>
      <c r="G17" s="57">
        <f>'SO 03-Krycí list'!G23</f>
        <v>0</v>
      </c>
    </row>
    <row r="18" spans="1:7" ht="15.95" customHeight="1">
      <c r="A18" s="217" t="s">
        <v>121</v>
      </c>
      <c r="B18" s="218"/>
      <c r="C18" s="57">
        <f>'SO 04-Krycí list'!C23</f>
        <v>0</v>
      </c>
      <c r="D18" s="217" t="s">
        <v>121</v>
      </c>
      <c r="E18" s="219"/>
      <c r="F18" s="61"/>
      <c r="G18" s="57">
        <f>'SO 04-Krycí list'!G23</f>
        <v>0</v>
      </c>
    </row>
    <row r="19" spans="1:7" ht="15.95" customHeight="1">
      <c r="A19" s="215"/>
      <c r="B19" s="216"/>
      <c r="C19" s="57"/>
      <c r="D19" s="10" t="s">
        <v>214</v>
      </c>
      <c r="E19" s="61"/>
      <c r="F19" s="219"/>
      <c r="G19" s="57">
        <v>0</v>
      </c>
    </row>
    <row r="20" spans="1:7" ht="32.25" customHeight="1" thickBot="1">
      <c r="A20" s="215"/>
      <c r="B20" s="216"/>
      <c r="C20" s="57"/>
      <c r="D20" s="354" t="s">
        <v>213</v>
      </c>
      <c r="E20" s="355"/>
      <c r="F20" s="356"/>
      <c r="G20" s="57">
        <v>0</v>
      </c>
    </row>
    <row r="21" spans="1:7" ht="15.95" customHeight="1" thickBot="1">
      <c r="A21" s="348" t="s">
        <v>29</v>
      </c>
      <c r="B21" s="349"/>
      <c r="C21" s="223">
        <f>SUM(C15:C18)</f>
        <v>0</v>
      </c>
      <c r="D21" s="220" t="s">
        <v>34</v>
      </c>
      <c r="E21" s="221"/>
      <c r="F21" s="222"/>
      <c r="G21" s="223">
        <f>SUM(G15:G20)</f>
        <v>0</v>
      </c>
    </row>
    <row r="22" spans="1:7">
      <c r="A22" s="72" t="s">
        <v>35</v>
      </c>
      <c r="B22" s="73"/>
      <c r="C22" s="74"/>
      <c r="D22" s="73" t="s">
        <v>36</v>
      </c>
      <c r="E22" s="73"/>
      <c r="F22" s="75" t="s">
        <v>37</v>
      </c>
      <c r="G22" s="76"/>
    </row>
    <row r="23" spans="1:7" ht="23.45" customHeight="1">
      <c r="A23" s="66" t="s">
        <v>38</v>
      </c>
      <c r="B23" s="67"/>
      <c r="C23" s="77" t="s">
        <v>39</v>
      </c>
      <c r="D23" s="67" t="s">
        <v>38</v>
      </c>
      <c r="E23" s="78"/>
      <c r="F23" s="79" t="s">
        <v>38</v>
      </c>
      <c r="G23" s="80"/>
    </row>
    <row r="24" spans="1:7" ht="24" customHeight="1">
      <c r="A24" s="66" t="s">
        <v>40</v>
      </c>
      <c r="B24" s="81"/>
      <c r="C24" s="82">
        <f>E2</f>
        <v>42009</v>
      </c>
      <c r="D24" s="67" t="s">
        <v>40</v>
      </c>
      <c r="E24" s="78"/>
      <c r="F24" s="79" t="s">
        <v>40</v>
      </c>
      <c r="G24" s="80"/>
    </row>
    <row r="25" spans="1:7">
      <c r="A25" s="66"/>
      <c r="B25" s="83"/>
      <c r="C25" s="77"/>
      <c r="D25" s="67"/>
      <c r="E25" s="78"/>
      <c r="F25" s="79"/>
      <c r="G25" s="80"/>
    </row>
    <row r="26" spans="1:7">
      <c r="A26" s="66" t="s">
        <v>41</v>
      </c>
      <c r="B26" s="67"/>
      <c r="C26" s="77"/>
      <c r="D26" s="79" t="s">
        <v>42</v>
      </c>
      <c r="E26" s="77"/>
      <c r="F26" s="84" t="s">
        <v>42</v>
      </c>
      <c r="G26" s="80"/>
    </row>
    <row r="27" spans="1:7" ht="69" customHeight="1">
      <c r="A27" s="66"/>
      <c r="B27" s="67"/>
      <c r="C27" s="85"/>
      <c r="D27" s="86"/>
      <c r="E27" s="85"/>
      <c r="F27" s="67"/>
      <c r="G27" s="80"/>
    </row>
    <row r="28" spans="1:7">
      <c r="A28" s="87" t="s">
        <v>43</v>
      </c>
      <c r="B28" s="88"/>
      <c r="C28" s="89">
        <v>21</v>
      </c>
      <c r="D28" s="88" t="s">
        <v>44</v>
      </c>
      <c r="E28" s="90"/>
      <c r="F28" s="350">
        <f>C21+G21</f>
        <v>0</v>
      </c>
      <c r="G28" s="351"/>
    </row>
    <row r="29" spans="1:7">
      <c r="A29" s="87" t="s">
        <v>45</v>
      </c>
      <c r="B29" s="88"/>
      <c r="C29" s="89">
        <v>21</v>
      </c>
      <c r="D29" s="88" t="s">
        <v>46</v>
      </c>
      <c r="E29" s="90"/>
      <c r="F29" s="350">
        <f>ROUND(PRODUCT(F28,C29/100),0)</f>
        <v>0</v>
      </c>
      <c r="G29" s="351"/>
    </row>
    <row r="30" spans="1:7">
      <c r="A30" s="87" t="s">
        <v>43</v>
      </c>
      <c r="B30" s="88"/>
      <c r="C30" s="89">
        <v>15</v>
      </c>
      <c r="D30" s="88" t="s">
        <v>46</v>
      </c>
      <c r="E30" s="90"/>
      <c r="F30" s="350">
        <v>0</v>
      </c>
      <c r="G30" s="351"/>
    </row>
    <row r="31" spans="1:7">
      <c r="A31" s="87" t="s">
        <v>45</v>
      </c>
      <c r="B31" s="91"/>
      <c r="C31" s="92">
        <v>15</v>
      </c>
      <c r="D31" s="88" t="s">
        <v>46</v>
      </c>
      <c r="E31" s="62"/>
      <c r="F31" s="350">
        <f>ROUND(PRODUCT(F30,C31/100),0)</f>
        <v>0</v>
      </c>
      <c r="G31" s="351"/>
    </row>
    <row r="32" spans="1:7" s="96" customFormat="1" ht="19.5" customHeight="1" thickBot="1">
      <c r="A32" s="93" t="s">
        <v>47</v>
      </c>
      <c r="B32" s="94"/>
      <c r="C32" s="94"/>
      <c r="D32" s="94"/>
      <c r="E32" s="95"/>
      <c r="F32" s="352">
        <f>ROUND(SUM(F28:F31),0)</f>
        <v>0</v>
      </c>
      <c r="G32" s="353"/>
    </row>
    <row r="34" spans="1:8">
      <c r="A34" s="97" t="s">
        <v>48</v>
      </c>
      <c r="B34" s="97"/>
      <c r="C34" s="97"/>
      <c r="D34" s="97"/>
      <c r="E34" s="97"/>
      <c r="F34" s="97"/>
      <c r="G34" s="97"/>
      <c r="H34" s="3" t="s">
        <v>49</v>
      </c>
    </row>
    <row r="35" spans="1:8" ht="14.25" customHeight="1">
      <c r="A35" s="97"/>
      <c r="B35" s="344"/>
      <c r="C35" s="344"/>
      <c r="D35" s="344"/>
      <c r="E35" s="344"/>
      <c r="F35" s="344"/>
      <c r="G35" s="344"/>
      <c r="H35" s="3" t="s">
        <v>49</v>
      </c>
    </row>
    <row r="36" spans="1:8" ht="12.75" customHeight="1">
      <c r="A36" s="98"/>
      <c r="B36" s="344"/>
      <c r="C36" s="344"/>
      <c r="D36" s="344"/>
      <c r="E36" s="344"/>
      <c r="F36" s="344"/>
      <c r="G36" s="344"/>
      <c r="H36" s="3" t="s">
        <v>49</v>
      </c>
    </row>
    <row r="37" spans="1:8">
      <c r="A37" s="98"/>
      <c r="B37" s="344"/>
      <c r="C37" s="344"/>
      <c r="D37" s="344"/>
      <c r="E37" s="344"/>
      <c r="F37" s="344"/>
      <c r="G37" s="344"/>
      <c r="H37" s="3" t="s">
        <v>49</v>
      </c>
    </row>
    <row r="38" spans="1:8">
      <c r="A38" s="98"/>
      <c r="B38" s="344"/>
      <c r="C38" s="344"/>
      <c r="D38" s="344"/>
      <c r="E38" s="344"/>
      <c r="F38" s="344"/>
      <c r="G38" s="344"/>
      <c r="H38" s="3" t="s">
        <v>49</v>
      </c>
    </row>
    <row r="39" spans="1:8">
      <c r="A39" s="98"/>
      <c r="B39" s="344"/>
      <c r="C39" s="344"/>
      <c r="D39" s="344"/>
      <c r="E39" s="344"/>
      <c r="F39" s="344"/>
      <c r="G39" s="344"/>
      <c r="H39" s="3" t="s">
        <v>49</v>
      </c>
    </row>
    <row r="40" spans="1:8">
      <c r="A40" s="98"/>
      <c r="B40" s="344"/>
      <c r="C40" s="344"/>
      <c r="D40" s="344"/>
      <c r="E40" s="344"/>
      <c r="F40" s="344"/>
      <c r="G40" s="344"/>
      <c r="H40" s="3" t="s">
        <v>49</v>
      </c>
    </row>
    <row r="41" spans="1:8">
      <c r="A41" s="98"/>
      <c r="B41" s="344"/>
      <c r="C41" s="344"/>
      <c r="D41" s="344"/>
      <c r="E41" s="344"/>
      <c r="F41" s="344"/>
      <c r="G41" s="344"/>
      <c r="H41" s="3" t="s">
        <v>49</v>
      </c>
    </row>
    <row r="42" spans="1:8">
      <c r="A42" s="98"/>
      <c r="B42" s="344"/>
      <c r="C42" s="344"/>
      <c r="D42" s="344"/>
      <c r="E42" s="344"/>
      <c r="F42" s="344"/>
      <c r="G42" s="344"/>
      <c r="H42" s="3" t="s">
        <v>49</v>
      </c>
    </row>
    <row r="43" spans="1:8" ht="0.75" customHeight="1">
      <c r="A43" s="98"/>
      <c r="B43" s="344"/>
      <c r="C43" s="344"/>
      <c r="D43" s="344"/>
      <c r="E43" s="344"/>
      <c r="F43" s="344"/>
      <c r="G43" s="344"/>
      <c r="H43" s="3" t="s">
        <v>49</v>
      </c>
    </row>
    <row r="44" spans="1:8">
      <c r="B44" s="357"/>
      <c r="C44" s="357"/>
      <c r="D44" s="357"/>
      <c r="E44" s="357"/>
      <c r="F44" s="357"/>
      <c r="G44" s="357"/>
    </row>
    <row r="45" spans="1:8">
      <c r="B45" s="357"/>
      <c r="C45" s="357"/>
      <c r="D45" s="357"/>
      <c r="E45" s="357"/>
      <c r="F45" s="357"/>
      <c r="G45" s="357"/>
    </row>
    <row r="46" spans="1:8">
      <c r="B46" s="357"/>
      <c r="C46" s="357"/>
      <c r="D46" s="357"/>
      <c r="E46" s="357"/>
      <c r="F46" s="357"/>
      <c r="G46" s="357"/>
    </row>
    <row r="47" spans="1:8">
      <c r="B47" s="357"/>
      <c r="C47" s="357"/>
      <c r="D47" s="357"/>
      <c r="E47" s="357"/>
      <c r="F47" s="357"/>
      <c r="G47" s="357"/>
    </row>
    <row r="48" spans="1:8">
      <c r="B48" s="357"/>
      <c r="C48" s="357"/>
      <c r="D48" s="357"/>
      <c r="E48" s="357"/>
      <c r="F48" s="357"/>
      <c r="G48" s="357"/>
    </row>
    <row r="49" spans="2:7">
      <c r="B49" s="357"/>
      <c r="C49" s="357"/>
      <c r="D49" s="357"/>
      <c r="E49" s="357"/>
      <c r="F49" s="357"/>
      <c r="G49" s="357"/>
    </row>
    <row r="50" spans="2:7">
      <c r="B50" s="357"/>
      <c r="C50" s="357"/>
      <c r="D50" s="357"/>
      <c r="E50" s="357"/>
      <c r="F50" s="357"/>
      <c r="G50" s="357"/>
    </row>
    <row r="51" spans="2:7">
      <c r="B51" s="357"/>
      <c r="C51" s="357"/>
      <c r="D51" s="357"/>
      <c r="E51" s="357"/>
      <c r="F51" s="357"/>
      <c r="G51" s="357"/>
    </row>
    <row r="52" spans="2:7">
      <c r="B52" s="357"/>
      <c r="C52" s="357"/>
      <c r="D52" s="357"/>
      <c r="E52" s="357"/>
      <c r="F52" s="357"/>
      <c r="G52" s="357"/>
    </row>
    <row r="53" spans="2:7">
      <c r="B53" s="357"/>
      <c r="C53" s="357"/>
      <c r="D53" s="357"/>
      <c r="E53" s="357"/>
      <c r="F53" s="357"/>
      <c r="G53" s="357"/>
    </row>
  </sheetData>
  <mergeCells count="23">
    <mergeCell ref="B50:G50"/>
    <mergeCell ref="B51:G51"/>
    <mergeCell ref="B52:G52"/>
    <mergeCell ref="B53:G53"/>
    <mergeCell ref="B44:G44"/>
    <mergeCell ref="B45:G45"/>
    <mergeCell ref="B46:G46"/>
    <mergeCell ref="B47:G47"/>
    <mergeCell ref="B48:G48"/>
    <mergeCell ref="B49:G49"/>
    <mergeCell ref="B35:G43"/>
    <mergeCell ref="C8:E8"/>
    <mergeCell ref="C9:E9"/>
    <mergeCell ref="C10:E10"/>
    <mergeCell ref="C11:E11"/>
    <mergeCell ref="C12:E12"/>
    <mergeCell ref="A21:B21"/>
    <mergeCell ref="F28:G28"/>
    <mergeCell ref="F29:G29"/>
    <mergeCell ref="F30:G30"/>
    <mergeCell ref="F31:G31"/>
    <mergeCell ref="F32:G32"/>
    <mergeCell ref="D20:F20"/>
  </mergeCells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zoomScaleNormal="100" workbookViewId="0">
      <selection activeCell="G22" sqref="G22"/>
    </sheetView>
  </sheetViews>
  <sheetFormatPr defaultColWidth="8.85546875"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4.140625" style="3" customWidth="1"/>
    <col min="6" max="6" width="16.5703125" style="3" customWidth="1"/>
    <col min="7" max="7" width="15.28515625" style="3" customWidth="1"/>
    <col min="8" max="8" width="2.7109375" style="3" customWidth="1"/>
    <col min="9" max="9" width="10.7109375" style="3" bestFit="1" customWidth="1"/>
    <col min="10" max="16384" width="8.8554687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 t="str">
        <f>'SO 01 Rekapitulace '!G2</f>
        <v>Zpracováno dne:</v>
      </c>
      <c r="E2" s="7">
        <f>'SO 01 Rekapitulace '!$I$2</f>
        <v>42014</v>
      </c>
      <c r="F2" s="8" t="s">
        <v>2</v>
      </c>
      <c r="G2" s="9"/>
    </row>
    <row r="3" spans="1:57" ht="3" hidden="1" customHeight="1">
      <c r="A3" s="10"/>
      <c r="B3" s="11"/>
      <c r="C3" s="12"/>
      <c r="D3" s="12"/>
      <c r="E3" s="13"/>
      <c r="F3" s="14"/>
      <c r="G3" s="15"/>
    </row>
    <row r="4" spans="1:57" ht="12" customHeight="1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spans="1:57" ht="12.95" customHeight="1" thickBot="1">
      <c r="A5" s="18"/>
      <c r="B5" s="19"/>
      <c r="C5" s="20" t="str">
        <f>'SO 01 Položky'!$C$4</f>
        <v>SO 01 Revitalizace plochy - volejbal</v>
      </c>
      <c r="D5" s="21"/>
      <c r="E5" s="19"/>
      <c r="F5" s="14" t="s">
        <v>6</v>
      </c>
      <c r="G5" s="15"/>
    </row>
    <row r="6" spans="1:57" ht="12.95" customHeight="1" thickTop="1" thickBot="1">
      <c r="A6" s="16" t="s">
        <v>7</v>
      </c>
      <c r="B6" s="11"/>
      <c r="C6" s="12" t="s">
        <v>8</v>
      </c>
      <c r="D6" s="12"/>
      <c r="E6" s="13"/>
      <c r="F6" s="22" t="s">
        <v>9</v>
      </c>
      <c r="G6" s="23"/>
      <c r="O6" s="24"/>
    </row>
    <row r="7" spans="1:57" ht="12.95" customHeight="1" thickTop="1">
      <c r="A7" s="25"/>
      <c r="B7" s="26"/>
      <c r="C7" s="27" t="str">
        <f>'SO 01 Položky'!$C$3</f>
        <v>Sokolov-Arál zdraví, revitalizace ploch hřišť II.</v>
      </c>
      <c r="D7" s="28"/>
      <c r="E7" s="28"/>
      <c r="F7" s="29" t="s">
        <v>10</v>
      </c>
      <c r="G7" s="23"/>
    </row>
    <row r="8" spans="1:57">
      <c r="A8" s="30" t="s">
        <v>11</v>
      </c>
      <c r="B8" s="14"/>
      <c r="C8" s="345"/>
      <c r="D8" s="345"/>
      <c r="E8" s="346"/>
      <c r="F8" s="31" t="s">
        <v>12</v>
      </c>
      <c r="G8" s="32"/>
      <c r="H8" s="33"/>
      <c r="I8" s="34"/>
    </row>
    <row r="9" spans="1:57">
      <c r="A9" s="30" t="s">
        <v>13</v>
      </c>
      <c r="B9" s="14"/>
      <c r="C9" s="345"/>
      <c r="D9" s="345"/>
      <c r="E9" s="346"/>
      <c r="F9" s="14"/>
      <c r="G9" s="35"/>
      <c r="H9" s="36"/>
    </row>
    <row r="10" spans="1:57">
      <c r="A10" s="30" t="s">
        <v>14</v>
      </c>
      <c r="B10" s="14"/>
      <c r="C10" s="345"/>
      <c r="D10" s="345"/>
      <c r="E10" s="345"/>
      <c r="F10" s="37"/>
      <c r="G10" s="38"/>
      <c r="H10" s="39"/>
    </row>
    <row r="11" spans="1:57" ht="13.5" customHeight="1">
      <c r="A11" s="30" t="s">
        <v>15</v>
      </c>
      <c r="B11" s="14"/>
      <c r="C11" s="345"/>
      <c r="D11" s="345"/>
      <c r="E11" s="345"/>
      <c r="F11" s="40" t="s">
        <v>16</v>
      </c>
      <c r="G11" s="41"/>
      <c r="H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1"/>
      <c r="C12" s="347"/>
      <c r="D12" s="347"/>
      <c r="E12" s="347"/>
      <c r="F12" s="44" t="s">
        <v>18</v>
      </c>
      <c r="G12" s="45"/>
      <c r="H12" s="36"/>
    </row>
    <row r="13" spans="1:57" ht="28.5" customHeight="1" thickBot="1">
      <c r="A13" s="46" t="s">
        <v>19</v>
      </c>
      <c r="B13" s="47"/>
      <c r="C13" s="47"/>
      <c r="D13" s="47"/>
      <c r="E13" s="48"/>
      <c r="F13" s="48"/>
      <c r="G13" s="49"/>
      <c r="H13" s="36"/>
    </row>
    <row r="14" spans="1:57" ht="17.25" customHeight="1" thickBot="1">
      <c r="A14" s="50" t="s">
        <v>20</v>
      </c>
      <c r="B14" s="51"/>
      <c r="C14" s="52"/>
      <c r="D14" s="53" t="s">
        <v>21</v>
      </c>
      <c r="E14" s="54"/>
      <c r="F14" s="54"/>
      <c r="G14" s="52"/>
    </row>
    <row r="15" spans="1:57" ht="15.95" customHeight="1">
      <c r="A15" s="55"/>
      <c r="B15" s="56" t="s">
        <v>22</v>
      </c>
      <c r="C15" s="57">
        <f>'SO 01 Rekapitulace '!E12</f>
        <v>0</v>
      </c>
      <c r="D15" s="58" t="str">
        <f>'SO 01 Rekapitulace '!A17</f>
        <v>Ztížené výrobní podmínky</v>
      </c>
      <c r="E15" s="59"/>
      <c r="F15" s="60"/>
      <c r="G15" s="57">
        <f>'SO 01 Rekapitulace '!I17</f>
        <v>0</v>
      </c>
    </row>
    <row r="16" spans="1:57" ht="15.95" customHeight="1">
      <c r="A16" s="55" t="s">
        <v>23</v>
      </c>
      <c r="B16" s="56" t="s">
        <v>24</v>
      </c>
      <c r="C16" s="57">
        <f>'SO 01 Rekapitulace '!F12</f>
        <v>0</v>
      </c>
      <c r="D16" s="10" t="str">
        <f>'SO 01 Rekapitulace '!A18</f>
        <v>Oborová přirážka</v>
      </c>
      <c r="E16" s="61"/>
      <c r="F16" s="62"/>
      <c r="G16" s="57">
        <f>'SO 01 Rekapitulace '!I18</f>
        <v>0</v>
      </c>
    </row>
    <row r="17" spans="1:7" ht="15.95" customHeight="1">
      <c r="A17" s="55" t="s">
        <v>25</v>
      </c>
      <c r="B17" s="56" t="s">
        <v>26</v>
      </c>
      <c r="C17" s="57">
        <f>'SO 01 Rekapitulace '!H12</f>
        <v>0</v>
      </c>
      <c r="D17" s="10" t="str">
        <f>'SO 01 Rekapitulace '!A19</f>
        <v>Přesun stavebních kapacit</v>
      </c>
      <c r="E17" s="61"/>
      <c r="F17" s="62"/>
      <c r="G17" s="57">
        <f>'SO 01 Rekapitulace '!I19</f>
        <v>0</v>
      </c>
    </row>
    <row r="18" spans="1:7" ht="15.95" customHeight="1">
      <c r="A18" s="63" t="s">
        <v>27</v>
      </c>
      <c r="B18" s="64" t="s">
        <v>28</v>
      </c>
      <c r="C18" s="57">
        <f>'SO 01 Rekapitulace '!G12</f>
        <v>0</v>
      </c>
      <c r="D18" s="10" t="str">
        <f>'SO 01 Rekapitulace '!A20</f>
        <v>Mimostaveništní doprava</v>
      </c>
      <c r="E18" s="61"/>
      <c r="F18" s="62"/>
      <c r="G18" s="57">
        <f>'SO 01 Rekapitulace '!I20</f>
        <v>0</v>
      </c>
    </row>
    <row r="19" spans="1:7" ht="15.95" customHeight="1">
      <c r="A19" s="65" t="s">
        <v>29</v>
      </c>
      <c r="B19" s="56"/>
      <c r="C19" s="57">
        <f>SUM(C15:C18)</f>
        <v>0</v>
      </c>
      <c r="D19" s="10" t="str">
        <f>'SO 01 Rekapitulace '!A21</f>
        <v>Zařízení staveniště</v>
      </c>
      <c r="E19" s="61"/>
      <c r="F19" s="62"/>
      <c r="G19" s="57">
        <f>'SO 01 Rekapitulace '!I21</f>
        <v>0</v>
      </c>
    </row>
    <row r="20" spans="1:7" ht="15.95" customHeight="1">
      <c r="A20" s="65"/>
      <c r="B20" s="56"/>
      <c r="C20" s="57"/>
      <c r="D20" s="10" t="str">
        <f>'SO 01 Rekapitulace '!A22</f>
        <v>Provoz investora</v>
      </c>
      <c r="E20" s="61"/>
      <c r="F20" s="62"/>
      <c r="G20" s="57">
        <f>'SO 01 Rekapitulace '!I22</f>
        <v>0</v>
      </c>
    </row>
    <row r="21" spans="1:7" ht="15.95" customHeight="1">
      <c r="A21" s="65" t="s">
        <v>30</v>
      </c>
      <c r="B21" s="56"/>
      <c r="C21" s="57">
        <f>'SO 01 Rekapitulace '!I12</f>
        <v>0</v>
      </c>
      <c r="D21" s="10" t="str">
        <f>'SO 01 Rekapitulace '!A23</f>
        <v>Kompletační činnost (IČD)</v>
      </c>
      <c r="E21" s="61"/>
      <c r="F21" s="62"/>
      <c r="G21" s="57">
        <f>'SO 01 Rekapitulace '!I23</f>
        <v>0</v>
      </c>
    </row>
    <row r="22" spans="1:7" ht="15.95" customHeight="1">
      <c r="A22" s="66" t="s">
        <v>31</v>
      </c>
      <c r="B22" s="67"/>
      <c r="C22" s="57">
        <f>C19+C21</f>
        <v>0</v>
      </c>
      <c r="D22" s="10" t="s">
        <v>32</v>
      </c>
      <c r="E22" s="61"/>
      <c r="F22" s="62"/>
      <c r="G22" s="57">
        <f>'SO 01 Rekapitulace '!I24+'SO 01 Rekapitulace '!I25</f>
        <v>0</v>
      </c>
    </row>
    <row r="23" spans="1:7" ht="15.95" customHeight="1" thickBot="1">
      <c r="A23" s="358" t="s">
        <v>33</v>
      </c>
      <c r="B23" s="359"/>
      <c r="C23" s="68">
        <f>C22+G23</f>
        <v>0</v>
      </c>
      <c r="D23" s="69" t="s">
        <v>34</v>
      </c>
      <c r="E23" s="70"/>
      <c r="F23" s="71"/>
      <c r="G23" s="57">
        <f>SUM(G15:G22)</f>
        <v>0</v>
      </c>
    </row>
    <row r="24" spans="1:7">
      <c r="A24" s="72" t="s">
        <v>35</v>
      </c>
      <c r="B24" s="73"/>
      <c r="C24" s="74"/>
      <c r="D24" s="73" t="s">
        <v>36</v>
      </c>
      <c r="E24" s="73"/>
      <c r="F24" s="75" t="s">
        <v>37</v>
      </c>
      <c r="G24" s="76"/>
    </row>
    <row r="25" spans="1:7" ht="23.45" customHeight="1">
      <c r="A25" s="66" t="s">
        <v>38</v>
      </c>
      <c r="B25" s="67"/>
      <c r="C25" s="77" t="s">
        <v>39</v>
      </c>
      <c r="D25" s="67" t="s">
        <v>38</v>
      </c>
      <c r="E25" s="78"/>
      <c r="F25" s="79" t="s">
        <v>38</v>
      </c>
      <c r="G25" s="80"/>
    </row>
    <row r="26" spans="1:7" ht="24" customHeight="1">
      <c r="A26" s="66" t="s">
        <v>40</v>
      </c>
      <c r="B26" s="81"/>
      <c r="C26" s="82">
        <f>E2</f>
        <v>42014</v>
      </c>
      <c r="D26" s="67" t="s">
        <v>40</v>
      </c>
      <c r="E26" s="78"/>
      <c r="F26" s="79" t="s">
        <v>40</v>
      </c>
      <c r="G26" s="80"/>
    </row>
    <row r="27" spans="1:7">
      <c r="A27" s="66"/>
      <c r="B27" s="83"/>
      <c r="C27" s="77"/>
      <c r="D27" s="67"/>
      <c r="E27" s="78"/>
      <c r="F27" s="79"/>
      <c r="G27" s="80"/>
    </row>
    <row r="28" spans="1:7">
      <c r="A28" s="66" t="s">
        <v>41</v>
      </c>
      <c r="B28" s="67"/>
      <c r="C28" s="77"/>
      <c r="D28" s="79" t="s">
        <v>42</v>
      </c>
      <c r="E28" s="77"/>
      <c r="F28" s="84" t="s">
        <v>42</v>
      </c>
      <c r="G28" s="80"/>
    </row>
    <row r="29" spans="1:7" ht="69" customHeight="1">
      <c r="A29" s="66"/>
      <c r="B29" s="67"/>
      <c r="C29" s="85"/>
      <c r="D29" s="86"/>
      <c r="E29" s="85"/>
      <c r="F29" s="67"/>
      <c r="G29" s="80"/>
    </row>
    <row r="30" spans="1:7">
      <c r="A30" s="87" t="s">
        <v>43</v>
      </c>
      <c r="B30" s="88"/>
      <c r="C30" s="89">
        <v>21</v>
      </c>
      <c r="D30" s="88" t="s">
        <v>44</v>
      </c>
      <c r="E30" s="90"/>
      <c r="F30" s="350">
        <f>C23-F32</f>
        <v>0</v>
      </c>
      <c r="G30" s="351"/>
    </row>
    <row r="31" spans="1:7">
      <c r="A31" s="87" t="s">
        <v>45</v>
      </c>
      <c r="B31" s="88"/>
      <c r="C31" s="89">
        <v>21</v>
      </c>
      <c r="D31" s="88" t="s">
        <v>46</v>
      </c>
      <c r="E31" s="90"/>
      <c r="F31" s="350">
        <f>ROUND(PRODUCT(F30,C31/100),0)</f>
        <v>0</v>
      </c>
      <c r="G31" s="351"/>
    </row>
    <row r="32" spans="1:7">
      <c r="A32" s="87" t="s">
        <v>43</v>
      </c>
      <c r="B32" s="88"/>
      <c r="C32" s="89">
        <v>15</v>
      </c>
      <c r="D32" s="88" t="s">
        <v>46</v>
      </c>
      <c r="E32" s="90"/>
      <c r="F32" s="350">
        <v>0</v>
      </c>
      <c r="G32" s="351"/>
    </row>
    <row r="33" spans="1:8">
      <c r="A33" s="87" t="s">
        <v>45</v>
      </c>
      <c r="B33" s="91"/>
      <c r="C33" s="92">
        <v>15</v>
      </c>
      <c r="D33" s="88" t="s">
        <v>46</v>
      </c>
      <c r="E33" s="62"/>
      <c r="F33" s="350">
        <f>ROUND(PRODUCT(F32,C33/100),0)</f>
        <v>0</v>
      </c>
      <c r="G33" s="351"/>
    </row>
    <row r="34" spans="1:8" s="96" customFormat="1" ht="19.5" customHeight="1" thickBot="1">
      <c r="A34" s="93" t="s">
        <v>47</v>
      </c>
      <c r="B34" s="94"/>
      <c r="C34" s="94"/>
      <c r="D34" s="94"/>
      <c r="E34" s="95"/>
      <c r="F34" s="352">
        <f>ROUND(SUM(F30:F33),0)</f>
        <v>0</v>
      </c>
      <c r="G34" s="353"/>
    </row>
    <row r="36" spans="1:8">
      <c r="A36" s="97" t="s">
        <v>48</v>
      </c>
      <c r="B36" s="97"/>
      <c r="C36" s="97"/>
      <c r="D36" s="97"/>
      <c r="E36" s="97"/>
      <c r="F36" s="97"/>
      <c r="G36" s="97"/>
      <c r="H36" s="3" t="s">
        <v>49</v>
      </c>
    </row>
    <row r="37" spans="1:8" ht="14.25" customHeight="1">
      <c r="A37" s="97"/>
      <c r="B37" s="344"/>
      <c r="C37" s="344"/>
      <c r="D37" s="344"/>
      <c r="E37" s="344"/>
      <c r="F37" s="344"/>
      <c r="G37" s="344"/>
      <c r="H37" s="3" t="s">
        <v>49</v>
      </c>
    </row>
    <row r="38" spans="1:8" ht="12.75" customHeight="1">
      <c r="A38" s="98"/>
      <c r="B38" s="344"/>
      <c r="C38" s="344"/>
      <c r="D38" s="344"/>
      <c r="E38" s="344"/>
      <c r="F38" s="344"/>
      <c r="G38" s="344"/>
      <c r="H38" s="3" t="s">
        <v>49</v>
      </c>
    </row>
    <row r="39" spans="1:8">
      <c r="A39" s="98"/>
      <c r="B39" s="344"/>
      <c r="C39" s="344"/>
      <c r="D39" s="344"/>
      <c r="E39" s="344"/>
      <c r="F39" s="344"/>
      <c r="G39" s="344"/>
      <c r="H39" s="3" t="s">
        <v>49</v>
      </c>
    </row>
    <row r="40" spans="1:8">
      <c r="A40" s="98"/>
      <c r="B40" s="344"/>
      <c r="C40" s="344"/>
      <c r="D40" s="344"/>
      <c r="E40" s="344"/>
      <c r="F40" s="344"/>
      <c r="G40" s="344"/>
      <c r="H40" s="3" t="s">
        <v>49</v>
      </c>
    </row>
    <row r="41" spans="1:8">
      <c r="A41" s="98"/>
      <c r="B41" s="344"/>
      <c r="C41" s="344"/>
      <c r="D41" s="344"/>
      <c r="E41" s="344"/>
      <c r="F41" s="344"/>
      <c r="G41" s="344"/>
      <c r="H41" s="3" t="s">
        <v>49</v>
      </c>
    </row>
    <row r="42" spans="1:8">
      <c r="A42" s="98"/>
      <c r="B42" s="344"/>
      <c r="C42" s="344"/>
      <c r="D42" s="344"/>
      <c r="E42" s="344"/>
      <c r="F42" s="344"/>
      <c r="G42" s="344"/>
      <c r="H42" s="3" t="s">
        <v>49</v>
      </c>
    </row>
    <row r="43" spans="1:8">
      <c r="A43" s="98"/>
      <c r="B43" s="344"/>
      <c r="C43" s="344"/>
      <c r="D43" s="344"/>
      <c r="E43" s="344"/>
      <c r="F43" s="344"/>
      <c r="G43" s="344"/>
      <c r="H43" s="3" t="s">
        <v>49</v>
      </c>
    </row>
    <row r="44" spans="1:8">
      <c r="A44" s="98"/>
      <c r="B44" s="344"/>
      <c r="C44" s="344"/>
      <c r="D44" s="344"/>
      <c r="E44" s="344"/>
      <c r="F44" s="344"/>
      <c r="G44" s="344"/>
      <c r="H44" s="3" t="s">
        <v>49</v>
      </c>
    </row>
    <row r="45" spans="1:8" ht="0.75" customHeight="1">
      <c r="A45" s="98"/>
      <c r="B45" s="344"/>
      <c r="C45" s="344"/>
      <c r="D45" s="344"/>
      <c r="E45" s="344"/>
      <c r="F45" s="344"/>
      <c r="G45" s="344"/>
      <c r="H45" s="3" t="s">
        <v>49</v>
      </c>
    </row>
    <row r="46" spans="1:8">
      <c r="B46" s="357"/>
      <c r="C46" s="357"/>
      <c r="D46" s="357"/>
      <c r="E46" s="357"/>
      <c r="F46" s="357"/>
      <c r="G46" s="357"/>
    </row>
    <row r="47" spans="1:8">
      <c r="B47" s="357"/>
      <c r="C47" s="357"/>
      <c r="D47" s="357"/>
      <c r="E47" s="357"/>
      <c r="F47" s="357"/>
      <c r="G47" s="357"/>
    </row>
    <row r="48" spans="1:8">
      <c r="B48" s="357"/>
      <c r="C48" s="357"/>
      <c r="D48" s="357"/>
      <c r="E48" s="357"/>
      <c r="F48" s="357"/>
      <c r="G48" s="357"/>
    </row>
    <row r="49" spans="2:7">
      <c r="B49" s="357"/>
      <c r="C49" s="357"/>
      <c r="D49" s="357"/>
      <c r="E49" s="357"/>
      <c r="F49" s="357"/>
      <c r="G49" s="357"/>
    </row>
    <row r="50" spans="2:7">
      <c r="B50" s="357"/>
      <c r="C50" s="357"/>
      <c r="D50" s="357"/>
      <c r="E50" s="357"/>
      <c r="F50" s="357"/>
      <c r="G50" s="357"/>
    </row>
    <row r="51" spans="2:7">
      <c r="B51" s="357"/>
      <c r="C51" s="357"/>
      <c r="D51" s="357"/>
      <c r="E51" s="357"/>
      <c r="F51" s="357"/>
      <c r="G51" s="357"/>
    </row>
    <row r="52" spans="2:7">
      <c r="B52" s="357"/>
      <c r="C52" s="357"/>
      <c r="D52" s="357"/>
      <c r="E52" s="357"/>
      <c r="F52" s="357"/>
      <c r="G52" s="357"/>
    </row>
    <row r="53" spans="2:7">
      <c r="B53" s="357"/>
      <c r="C53" s="357"/>
      <c r="D53" s="357"/>
      <c r="E53" s="357"/>
      <c r="F53" s="357"/>
      <c r="G53" s="357"/>
    </row>
    <row r="54" spans="2:7">
      <c r="B54" s="357"/>
      <c r="C54" s="357"/>
      <c r="D54" s="357"/>
      <c r="E54" s="357"/>
      <c r="F54" s="357"/>
      <c r="G54" s="357"/>
    </row>
    <row r="55" spans="2:7">
      <c r="B55" s="357"/>
      <c r="C55" s="357"/>
      <c r="D55" s="357"/>
      <c r="E55" s="357"/>
      <c r="F55" s="357"/>
      <c r="G55" s="35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scale="84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7"/>
  <sheetViews>
    <sheetView zoomScaleNormal="100" workbookViewId="0">
      <selection activeCell="F26" sqref="F26"/>
    </sheetView>
  </sheetViews>
  <sheetFormatPr defaultColWidth="8.85546875" defaultRowHeight="12.75"/>
  <cols>
    <col min="1" max="1" width="5.85546875" style="3" customWidth="1"/>
    <col min="2" max="2" width="6.140625" style="3" customWidth="1"/>
    <col min="3" max="3" width="11.42578125" style="3" customWidth="1"/>
    <col min="4" max="4" width="25.71093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16384" width="8.85546875" style="3"/>
  </cols>
  <sheetData>
    <row r="1" spans="1:57" ht="13.5" thickTop="1">
      <c r="A1" s="360" t="s">
        <v>50</v>
      </c>
      <c r="B1" s="361"/>
      <c r="C1" s="99" t="str">
        <f>'SO 01 Položky'!$C$3</f>
        <v>Sokolov-Arál zdraví, revitalizace ploch hřišť II.</v>
      </c>
      <c r="D1" s="100"/>
      <c r="E1" s="101"/>
      <c r="F1" s="100"/>
      <c r="G1" s="102" t="s">
        <v>51</v>
      </c>
      <c r="H1" s="103"/>
      <c r="I1" s="104" t="str">
        <f>'SO 01 Položky'!G3</f>
        <v>J.Kovář</v>
      </c>
    </row>
    <row r="2" spans="1:57" ht="13.5" thickBot="1">
      <c r="A2" s="362" t="s">
        <v>52</v>
      </c>
      <c r="B2" s="363"/>
      <c r="C2" s="105" t="str">
        <f>'SO 01 Položky'!$C$4</f>
        <v>SO 01 Revitalizace plochy - volejbal</v>
      </c>
      <c r="D2" s="106"/>
      <c r="E2" s="107"/>
      <c r="F2" s="106"/>
      <c r="G2" s="108" t="s">
        <v>53</v>
      </c>
      <c r="H2" s="109"/>
      <c r="I2" s="110">
        <f>'SO 01 Položky'!G4</f>
        <v>42014</v>
      </c>
    </row>
    <row r="3" spans="1:57" ht="13.5" thickTop="1">
      <c r="A3" s="78"/>
      <c r="B3" s="78"/>
      <c r="C3" s="78"/>
      <c r="D3" s="78"/>
      <c r="E3" s="78"/>
      <c r="F3" s="67"/>
      <c r="G3" s="78"/>
      <c r="H3" s="78"/>
      <c r="I3" s="78"/>
    </row>
    <row r="4" spans="1:57" ht="19.5" customHeight="1">
      <c r="A4" s="111" t="s">
        <v>54</v>
      </c>
      <c r="B4" s="112"/>
      <c r="C4" s="112"/>
      <c r="D4" s="112"/>
      <c r="E4" s="113"/>
      <c r="F4" s="112"/>
      <c r="G4" s="112"/>
      <c r="H4" s="112"/>
      <c r="I4" s="112"/>
    </row>
    <row r="5" spans="1:57" ht="13.5" thickBot="1">
      <c r="A5" s="78"/>
      <c r="B5" s="78"/>
      <c r="C5" s="78"/>
      <c r="D5" s="78"/>
      <c r="E5" s="78"/>
      <c r="F5" s="78"/>
      <c r="G5" s="78"/>
      <c r="H5" s="78"/>
      <c r="I5" s="78"/>
    </row>
    <row r="6" spans="1:57" s="36" customFormat="1" ht="13.5" thickBot="1">
      <c r="A6" s="114"/>
      <c r="B6" s="115" t="s">
        <v>55</v>
      </c>
      <c r="C6" s="115"/>
      <c r="D6" s="116"/>
      <c r="E6" s="117" t="s">
        <v>56</v>
      </c>
      <c r="F6" s="118" t="s">
        <v>57</v>
      </c>
      <c r="G6" s="118" t="s">
        <v>58</v>
      </c>
      <c r="H6" s="118" t="s">
        <v>59</v>
      </c>
      <c r="I6" s="119" t="s">
        <v>30</v>
      </c>
    </row>
    <row r="7" spans="1:57" s="36" customFormat="1">
      <c r="A7" s="120" t="str">
        <f>'SO 01 Položky'!B7</f>
        <v>041</v>
      </c>
      <c r="B7" s="121" t="str">
        <f>'SO 01 Položky'!C7</f>
        <v>Zemní práce, bourací a přípravné práce</v>
      </c>
      <c r="C7" s="67"/>
      <c r="D7" s="122"/>
      <c r="E7" s="123">
        <f>'SO 01 Položky'!G30</f>
        <v>0</v>
      </c>
      <c r="F7" s="124"/>
      <c r="G7" s="124"/>
      <c r="H7" s="124"/>
      <c r="I7" s="125"/>
    </row>
    <row r="8" spans="1:57" s="36" customFormat="1">
      <c r="A8" s="120" t="str">
        <f>'SO 01 Položky'!B31</f>
        <v>050</v>
      </c>
      <c r="B8" s="121" t="str">
        <f>'SO 01 Položky'!C31</f>
        <v>Konstrukční vrstvy</v>
      </c>
      <c r="C8" s="67"/>
      <c r="D8" s="122"/>
      <c r="E8" s="123">
        <f>'SO 01 Položky'!G46</f>
        <v>0</v>
      </c>
      <c r="F8" s="124"/>
      <c r="G8" s="124"/>
      <c r="H8" s="124"/>
      <c r="I8" s="125"/>
    </row>
    <row r="9" spans="1:57" s="36" customFormat="1">
      <c r="A9" s="120" t="str">
        <f>'SO 01 Položky'!B47</f>
        <v>100</v>
      </c>
      <c r="B9" s="121" t="str">
        <f>'SO 01 Položky'!C47</f>
        <v xml:space="preserve">Sportovní povrchy </v>
      </c>
      <c r="C9" s="67"/>
      <c r="D9" s="122"/>
      <c r="E9" s="123">
        <f>'SO 01 Položky'!G52</f>
        <v>0</v>
      </c>
      <c r="F9" s="124"/>
      <c r="G9" s="124"/>
      <c r="H9" s="124"/>
      <c r="I9" s="125"/>
    </row>
    <row r="10" spans="1:57" s="36" customFormat="1">
      <c r="A10" s="120" t="str">
        <f>'SO 01 Položky'!$B$53</f>
        <v>88</v>
      </c>
      <c r="B10" s="121" t="str">
        <f>'SO 01 Položky'!$C$53</f>
        <v>Potrubí z drenážek</v>
      </c>
      <c r="C10" s="67"/>
      <c r="D10" s="122"/>
      <c r="E10" s="123">
        <f>'SO 01 Položky'!$G$66</f>
        <v>0</v>
      </c>
      <c r="F10" s="124"/>
      <c r="G10" s="124"/>
      <c r="H10" s="124"/>
      <c r="I10" s="125"/>
    </row>
    <row r="11" spans="1:57" s="36" customFormat="1" ht="13.5" thickBot="1">
      <c r="A11" s="120" t="str">
        <f>'SO 01 Položky'!$B$67</f>
        <v>075</v>
      </c>
      <c r="B11" s="121" t="str">
        <f>'SO 01 Položky'!$C$67</f>
        <v>Vybavení sportoviště</v>
      </c>
      <c r="C11" s="67"/>
      <c r="D11" s="122"/>
      <c r="E11" s="123">
        <f>'SO 01 Položky'!$G$70</f>
        <v>0</v>
      </c>
      <c r="F11" s="124"/>
      <c r="G11" s="124"/>
      <c r="H11" s="124"/>
      <c r="I11" s="125"/>
    </row>
    <row r="12" spans="1:57" s="132" customFormat="1" ht="13.5" thickBot="1">
      <c r="A12" s="126"/>
      <c r="B12" s="127" t="s">
        <v>60</v>
      </c>
      <c r="C12" s="127"/>
      <c r="D12" s="128"/>
      <c r="E12" s="129">
        <f>SUM(E7:E11)</f>
        <v>0</v>
      </c>
      <c r="F12" s="130">
        <f>SUM(F7:F11)</f>
        <v>0</v>
      </c>
      <c r="G12" s="130">
        <f>SUM(G7:G11)</f>
        <v>0</v>
      </c>
      <c r="H12" s="130">
        <f>SUM(H7:H11)</f>
        <v>0</v>
      </c>
      <c r="I12" s="131">
        <f>SUM(I7:I11)</f>
        <v>0</v>
      </c>
    </row>
    <row r="13" spans="1:57">
      <c r="A13" s="67"/>
      <c r="B13" s="67"/>
      <c r="C13" s="67"/>
      <c r="D13" s="67"/>
      <c r="E13" s="67"/>
      <c r="F13" s="67"/>
      <c r="G13" s="67"/>
      <c r="H13" s="67"/>
      <c r="I13" s="67"/>
    </row>
    <row r="14" spans="1:57" ht="19.5" customHeight="1">
      <c r="A14" s="112" t="s">
        <v>61</v>
      </c>
      <c r="B14" s="112"/>
      <c r="C14" s="112"/>
      <c r="D14" s="112"/>
      <c r="E14" s="112"/>
      <c r="F14" s="112"/>
      <c r="G14" s="133"/>
      <c r="H14" s="112"/>
      <c r="I14" s="112"/>
      <c r="BA14" s="42"/>
      <c r="BB14" s="42"/>
      <c r="BC14" s="42"/>
      <c r="BD14" s="42"/>
      <c r="BE14" s="42"/>
    </row>
    <row r="15" spans="1:57" ht="13.5" thickBot="1">
      <c r="A15" s="78"/>
      <c r="B15" s="78"/>
      <c r="C15" s="78"/>
      <c r="D15" s="78"/>
      <c r="E15" s="78"/>
      <c r="F15" s="78"/>
      <c r="G15" s="78"/>
      <c r="H15" s="78"/>
      <c r="I15" s="78"/>
    </row>
    <row r="16" spans="1:57">
      <c r="A16" s="72" t="s">
        <v>62</v>
      </c>
      <c r="B16" s="73"/>
      <c r="C16" s="73"/>
      <c r="D16" s="134"/>
      <c r="E16" s="135" t="s">
        <v>63</v>
      </c>
      <c r="F16" s="136" t="s">
        <v>64</v>
      </c>
      <c r="G16" s="137" t="s">
        <v>65</v>
      </c>
      <c r="H16" s="138"/>
      <c r="I16" s="139" t="s">
        <v>63</v>
      </c>
    </row>
    <row r="17" spans="1:53">
      <c r="A17" s="65" t="s">
        <v>66</v>
      </c>
      <c r="B17" s="56"/>
      <c r="C17" s="56"/>
      <c r="D17" s="140"/>
      <c r="E17" s="141">
        <v>0</v>
      </c>
      <c r="F17" s="142">
        <v>0</v>
      </c>
      <c r="G17" s="143">
        <f>E12</f>
        <v>0</v>
      </c>
      <c r="H17" s="144"/>
      <c r="I17" s="145">
        <f t="shared" ref="I17:I25" si="0">E17+F17*G17/100</f>
        <v>0</v>
      </c>
      <c r="BA17" s="3">
        <v>0</v>
      </c>
    </row>
    <row r="18" spans="1:53">
      <c r="A18" s="65" t="s">
        <v>67</v>
      </c>
      <c r="B18" s="56"/>
      <c r="C18" s="56"/>
      <c r="D18" s="140"/>
      <c r="E18" s="141">
        <v>0</v>
      </c>
      <c r="F18" s="142">
        <v>0</v>
      </c>
      <c r="G18" s="143">
        <f>E12</f>
        <v>0</v>
      </c>
      <c r="H18" s="144"/>
      <c r="I18" s="145">
        <f t="shared" si="0"/>
        <v>0</v>
      </c>
      <c r="BA18" s="3">
        <v>0</v>
      </c>
    </row>
    <row r="19" spans="1:53">
      <c r="A19" s="65" t="s">
        <v>68</v>
      </c>
      <c r="B19" s="56"/>
      <c r="C19" s="56"/>
      <c r="D19" s="140"/>
      <c r="E19" s="141">
        <v>0</v>
      </c>
      <c r="F19" s="142">
        <v>0</v>
      </c>
      <c r="G19" s="143">
        <f>E12</f>
        <v>0</v>
      </c>
      <c r="H19" s="144"/>
      <c r="I19" s="145">
        <f t="shared" si="0"/>
        <v>0</v>
      </c>
      <c r="BA19" s="3">
        <v>0</v>
      </c>
    </row>
    <row r="20" spans="1:53">
      <c r="A20" s="65" t="s">
        <v>69</v>
      </c>
      <c r="B20" s="56"/>
      <c r="C20" s="56"/>
      <c r="D20" s="140"/>
      <c r="E20" s="141">
        <v>0</v>
      </c>
      <c r="F20" s="142">
        <v>0</v>
      </c>
      <c r="G20" s="143">
        <f>E12</f>
        <v>0</v>
      </c>
      <c r="H20" s="144"/>
      <c r="I20" s="145">
        <f t="shared" si="0"/>
        <v>0</v>
      </c>
      <c r="BA20" s="3">
        <v>0</v>
      </c>
    </row>
    <row r="21" spans="1:53">
      <c r="A21" s="65" t="s">
        <v>70</v>
      </c>
      <c r="B21" s="56"/>
      <c r="C21" s="56"/>
      <c r="D21" s="140"/>
      <c r="E21" s="141">
        <v>0</v>
      </c>
      <c r="F21" s="142">
        <v>0</v>
      </c>
      <c r="G21" s="143">
        <f>E12</f>
        <v>0</v>
      </c>
      <c r="H21" s="144"/>
      <c r="I21" s="145">
        <f t="shared" si="0"/>
        <v>0</v>
      </c>
      <c r="BA21" s="3">
        <v>1</v>
      </c>
    </row>
    <row r="22" spans="1:53">
      <c r="A22" s="65" t="s">
        <v>71</v>
      </c>
      <c r="B22" s="56"/>
      <c r="C22" s="56"/>
      <c r="D22" s="140"/>
      <c r="E22" s="141">
        <v>0</v>
      </c>
      <c r="F22" s="142">
        <v>0</v>
      </c>
      <c r="G22" s="143">
        <f>E12</f>
        <v>0</v>
      </c>
      <c r="H22" s="144"/>
      <c r="I22" s="145">
        <f t="shared" si="0"/>
        <v>0</v>
      </c>
      <c r="BA22" s="3">
        <v>1</v>
      </c>
    </row>
    <row r="23" spans="1:53">
      <c r="A23" s="65" t="s">
        <v>72</v>
      </c>
      <c r="B23" s="56"/>
      <c r="C23" s="56"/>
      <c r="D23" s="140"/>
      <c r="E23" s="141">
        <v>0</v>
      </c>
      <c r="F23" s="142">
        <v>0</v>
      </c>
      <c r="G23" s="143">
        <f>E12</f>
        <v>0</v>
      </c>
      <c r="H23" s="144"/>
      <c r="I23" s="145">
        <f t="shared" si="0"/>
        <v>0</v>
      </c>
      <c r="BA23" s="3">
        <v>2</v>
      </c>
    </row>
    <row r="24" spans="1:53">
      <c r="A24" s="65" t="s">
        <v>73</v>
      </c>
      <c r="B24" s="56"/>
      <c r="C24" s="56"/>
      <c r="D24" s="140"/>
      <c r="E24" s="141">
        <v>0</v>
      </c>
      <c r="F24" s="142">
        <v>0</v>
      </c>
      <c r="G24" s="143">
        <f>E12</f>
        <v>0</v>
      </c>
      <c r="H24" s="144"/>
      <c r="I24" s="145">
        <f t="shared" si="0"/>
        <v>0</v>
      </c>
      <c r="BA24" s="3">
        <v>2</v>
      </c>
    </row>
    <row r="25" spans="1:53">
      <c r="A25" s="65" t="s">
        <v>74</v>
      </c>
      <c r="B25" s="56"/>
      <c r="C25" s="56"/>
      <c r="D25" s="140"/>
      <c r="E25" s="141">
        <v>0</v>
      </c>
      <c r="F25" s="142">
        <v>0</v>
      </c>
      <c r="G25" s="143">
        <f>E12</f>
        <v>0</v>
      </c>
      <c r="H25" s="144"/>
      <c r="I25" s="145">
        <f t="shared" si="0"/>
        <v>0</v>
      </c>
      <c r="BA25" s="3">
        <v>2</v>
      </c>
    </row>
    <row r="26" spans="1:53" ht="13.5" thickBot="1">
      <c r="A26" s="146"/>
      <c r="B26" s="147" t="s">
        <v>75</v>
      </c>
      <c r="C26" s="148"/>
      <c r="D26" s="149"/>
      <c r="E26" s="150"/>
      <c r="F26" s="151"/>
      <c r="G26" s="151"/>
      <c r="H26" s="364">
        <f>SUM(I17:I25)</f>
        <v>0</v>
      </c>
      <c r="I26" s="365"/>
    </row>
    <row r="28" spans="1:53">
      <c r="B28" s="132"/>
      <c r="F28" s="152"/>
      <c r="G28" s="153"/>
      <c r="H28" s="153"/>
      <c r="I28" s="154"/>
    </row>
    <row r="29" spans="1:53">
      <c r="F29" s="152"/>
      <c r="G29" s="153"/>
      <c r="H29" s="153"/>
      <c r="I29" s="154"/>
    </row>
    <row r="30" spans="1:53">
      <c r="F30" s="152"/>
      <c r="G30" s="153"/>
      <c r="H30" s="153"/>
      <c r="I30" s="154"/>
    </row>
    <row r="31" spans="1:53">
      <c r="F31" s="152"/>
      <c r="G31" s="153"/>
      <c r="H31" s="153"/>
      <c r="I31" s="154"/>
    </row>
    <row r="32" spans="1:53">
      <c r="F32" s="152"/>
      <c r="G32" s="153"/>
      <c r="H32" s="153"/>
      <c r="I32" s="154"/>
    </row>
    <row r="33" spans="6:9">
      <c r="F33" s="152"/>
      <c r="G33" s="153"/>
      <c r="H33" s="153"/>
      <c r="I33" s="154"/>
    </row>
    <row r="34" spans="6:9">
      <c r="F34" s="152"/>
      <c r="G34" s="153"/>
      <c r="H34" s="153"/>
      <c r="I34" s="154"/>
    </row>
    <row r="35" spans="6:9">
      <c r="F35" s="152"/>
      <c r="G35" s="153"/>
      <c r="H35" s="153"/>
      <c r="I35" s="154"/>
    </row>
    <row r="36" spans="6:9">
      <c r="F36" s="152"/>
      <c r="G36" s="153"/>
      <c r="H36" s="153"/>
      <c r="I36" s="154"/>
    </row>
    <row r="37" spans="6:9">
      <c r="F37" s="152"/>
      <c r="G37" s="153"/>
      <c r="H37" s="153"/>
      <c r="I37" s="154"/>
    </row>
    <row r="38" spans="6:9">
      <c r="F38" s="152"/>
      <c r="G38" s="153"/>
      <c r="H38" s="153"/>
      <c r="I38" s="154"/>
    </row>
    <row r="39" spans="6:9">
      <c r="F39" s="152"/>
      <c r="G39" s="153"/>
      <c r="H39" s="153"/>
      <c r="I39" s="154"/>
    </row>
    <row r="40" spans="6:9">
      <c r="F40" s="152"/>
      <c r="G40" s="153"/>
      <c r="H40" s="153"/>
      <c r="I40" s="154"/>
    </row>
    <row r="41" spans="6:9">
      <c r="F41" s="152"/>
      <c r="G41" s="153"/>
      <c r="H41" s="153"/>
      <c r="I41" s="154"/>
    </row>
    <row r="42" spans="6:9">
      <c r="F42" s="152"/>
      <c r="G42" s="153"/>
      <c r="H42" s="153"/>
      <c r="I42" s="154"/>
    </row>
    <row r="43" spans="6:9">
      <c r="F43" s="152"/>
      <c r="G43" s="153"/>
      <c r="H43" s="153"/>
      <c r="I43" s="154"/>
    </row>
    <row r="44" spans="6:9">
      <c r="F44" s="152"/>
      <c r="G44" s="153"/>
      <c r="H44" s="153"/>
      <c r="I44" s="154"/>
    </row>
    <row r="45" spans="6:9">
      <c r="F45" s="152"/>
      <c r="G45" s="153"/>
      <c r="H45" s="153"/>
      <c r="I45" s="154"/>
    </row>
    <row r="46" spans="6:9">
      <c r="F46" s="152"/>
      <c r="G46" s="153"/>
      <c r="H46" s="153"/>
      <c r="I46" s="154"/>
    </row>
    <row r="47" spans="6:9">
      <c r="F47" s="152"/>
      <c r="G47" s="153"/>
      <c r="H47" s="153"/>
      <c r="I47" s="154"/>
    </row>
    <row r="48" spans="6:9">
      <c r="F48" s="152"/>
      <c r="G48" s="153"/>
      <c r="H48" s="153"/>
      <c r="I48" s="154"/>
    </row>
    <row r="49" spans="6:9">
      <c r="F49" s="152"/>
      <c r="G49" s="153"/>
      <c r="H49" s="153"/>
      <c r="I49" s="154"/>
    </row>
    <row r="50" spans="6:9">
      <c r="F50" s="152"/>
      <c r="G50" s="153"/>
      <c r="H50" s="153"/>
      <c r="I50" s="154"/>
    </row>
    <row r="51" spans="6:9">
      <c r="F51" s="152"/>
      <c r="G51" s="153"/>
      <c r="H51" s="153"/>
      <c r="I51" s="154"/>
    </row>
    <row r="52" spans="6:9">
      <c r="F52" s="152"/>
      <c r="G52" s="153"/>
      <c r="H52" s="153"/>
      <c r="I52" s="154"/>
    </row>
    <row r="53" spans="6:9">
      <c r="F53" s="152"/>
      <c r="G53" s="153"/>
      <c r="H53" s="153"/>
      <c r="I53" s="154"/>
    </row>
    <row r="54" spans="6:9">
      <c r="F54" s="152"/>
      <c r="G54" s="153"/>
      <c r="H54" s="153"/>
      <c r="I54" s="154"/>
    </row>
    <row r="55" spans="6:9">
      <c r="F55" s="152"/>
      <c r="G55" s="153"/>
      <c r="H55" s="153"/>
      <c r="I55" s="154"/>
    </row>
    <row r="56" spans="6:9">
      <c r="F56" s="152"/>
      <c r="G56" s="153"/>
      <c r="H56" s="153"/>
      <c r="I56" s="154"/>
    </row>
    <row r="57" spans="6:9">
      <c r="F57" s="152"/>
      <c r="G57" s="153"/>
      <c r="H57" s="153"/>
      <c r="I57" s="154"/>
    </row>
    <row r="58" spans="6:9">
      <c r="F58" s="152"/>
      <c r="G58" s="153"/>
      <c r="H58" s="153"/>
      <c r="I58" s="154"/>
    </row>
    <row r="59" spans="6:9">
      <c r="F59" s="152"/>
      <c r="G59" s="153"/>
      <c r="H59" s="153"/>
      <c r="I59" s="154"/>
    </row>
    <row r="60" spans="6:9">
      <c r="F60" s="152"/>
      <c r="G60" s="153"/>
      <c r="H60" s="153"/>
      <c r="I60" s="154"/>
    </row>
    <row r="61" spans="6:9">
      <c r="F61" s="152"/>
      <c r="G61" s="153"/>
      <c r="H61" s="153"/>
      <c r="I61" s="154"/>
    </row>
    <row r="62" spans="6:9">
      <c r="F62" s="152"/>
      <c r="G62" s="153"/>
      <c r="H62" s="153"/>
      <c r="I62" s="154"/>
    </row>
    <row r="63" spans="6:9">
      <c r="F63" s="152"/>
      <c r="G63" s="153"/>
      <c r="H63" s="153"/>
      <c r="I63" s="154"/>
    </row>
    <row r="64" spans="6:9">
      <c r="F64" s="152"/>
      <c r="G64" s="153"/>
      <c r="H64" s="153"/>
      <c r="I64" s="154"/>
    </row>
    <row r="65" spans="6:9">
      <c r="F65" s="152"/>
      <c r="G65" s="153"/>
      <c r="H65" s="153"/>
      <c r="I65" s="154"/>
    </row>
    <row r="66" spans="6:9">
      <c r="F66" s="152"/>
      <c r="G66" s="153"/>
      <c r="H66" s="153"/>
      <c r="I66" s="154"/>
    </row>
    <row r="67" spans="6:9">
      <c r="F67" s="152"/>
      <c r="G67" s="153"/>
      <c r="H67" s="153"/>
      <c r="I67" s="154"/>
    </row>
    <row r="68" spans="6:9">
      <c r="F68" s="152"/>
      <c r="G68" s="153"/>
      <c r="H68" s="153"/>
      <c r="I68" s="154"/>
    </row>
    <row r="69" spans="6:9">
      <c r="F69" s="152"/>
      <c r="G69" s="153"/>
      <c r="H69" s="153"/>
      <c r="I69" s="154"/>
    </row>
    <row r="70" spans="6:9">
      <c r="F70" s="152"/>
      <c r="G70" s="153"/>
      <c r="H70" s="153"/>
      <c r="I70" s="154"/>
    </row>
    <row r="71" spans="6:9">
      <c r="F71" s="152"/>
      <c r="G71" s="153"/>
      <c r="H71" s="153"/>
      <c r="I71" s="154"/>
    </row>
    <row r="72" spans="6:9">
      <c r="F72" s="152"/>
      <c r="G72" s="153"/>
      <c r="H72" s="153"/>
      <c r="I72" s="154"/>
    </row>
    <row r="73" spans="6:9">
      <c r="F73" s="152"/>
      <c r="G73" s="153"/>
      <c r="H73" s="153"/>
      <c r="I73" s="154"/>
    </row>
    <row r="74" spans="6:9">
      <c r="F74" s="152"/>
      <c r="G74" s="153"/>
      <c r="H74" s="153"/>
      <c r="I74" s="154"/>
    </row>
    <row r="75" spans="6:9">
      <c r="F75" s="152"/>
      <c r="G75" s="153"/>
      <c r="H75" s="153"/>
      <c r="I75" s="154"/>
    </row>
    <row r="76" spans="6:9">
      <c r="F76" s="152"/>
      <c r="G76" s="153"/>
      <c r="H76" s="153"/>
      <c r="I76" s="154"/>
    </row>
    <row r="77" spans="6:9">
      <c r="F77" s="152"/>
      <c r="G77" s="153"/>
      <c r="H77" s="153"/>
      <c r="I77" s="154"/>
    </row>
  </sheetData>
  <mergeCells count="3">
    <mergeCell ref="A1:B1"/>
    <mergeCell ref="A2:B2"/>
    <mergeCell ref="H26:I26"/>
  </mergeCells>
  <pageMargins left="0.59055118110236227" right="0.39370078740157483" top="0.59055118110236227" bottom="0.98425196850393704" header="0.19685039370078741" footer="0.51181102362204722"/>
  <pageSetup paperSize="9" scale="8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3"/>
  <sheetViews>
    <sheetView showGridLines="0" showZeros="0" topLeftCell="A34" zoomScaleNormal="100" workbookViewId="0">
      <selection activeCell="C55" sqref="C55"/>
    </sheetView>
  </sheetViews>
  <sheetFormatPr defaultColWidth="9.140625" defaultRowHeight="12.75" outlineLevelRow="1"/>
  <cols>
    <col min="1" max="1" width="4.42578125" style="155" customWidth="1"/>
    <col min="2" max="2" width="10.85546875" style="155" customWidth="1"/>
    <col min="3" max="3" width="56.7109375" style="155" customWidth="1"/>
    <col min="4" max="4" width="5.5703125" style="155" customWidth="1"/>
    <col min="5" max="5" width="8.5703125" style="214" customWidth="1"/>
    <col min="6" max="6" width="9.85546875" style="155" customWidth="1"/>
    <col min="7" max="7" width="13.85546875" style="155" customWidth="1"/>
    <col min="8" max="16384" width="9.140625" style="155"/>
  </cols>
  <sheetData>
    <row r="1" spans="1:75" ht="15.75">
      <c r="A1" s="366" t="s">
        <v>76</v>
      </c>
      <c r="B1" s="366"/>
      <c r="C1" s="366"/>
      <c r="D1" s="366"/>
      <c r="E1" s="366"/>
      <c r="F1" s="366"/>
      <c r="G1" s="366"/>
    </row>
    <row r="2" spans="1:75" ht="14.25" customHeight="1" thickBot="1">
      <c r="A2" s="156"/>
      <c r="B2" s="157"/>
      <c r="C2" s="158"/>
      <c r="D2" s="158"/>
      <c r="E2" s="159"/>
      <c r="F2" s="158"/>
      <c r="G2" s="158"/>
    </row>
    <row r="3" spans="1:75" ht="13.5" thickTop="1">
      <c r="A3" s="360" t="s">
        <v>50</v>
      </c>
      <c r="B3" s="361"/>
      <c r="C3" s="99" t="s">
        <v>126</v>
      </c>
      <c r="D3" s="160"/>
      <c r="E3" s="102" t="s">
        <v>51</v>
      </c>
      <c r="F3" s="161"/>
      <c r="G3" s="162" t="s">
        <v>39</v>
      </c>
    </row>
    <row r="4" spans="1:75" ht="13.5" thickBot="1">
      <c r="A4" s="367" t="s">
        <v>52</v>
      </c>
      <c r="B4" s="363"/>
      <c r="C4" s="105" t="s">
        <v>135</v>
      </c>
      <c r="D4" s="163"/>
      <c r="E4" s="108" t="s">
        <v>53</v>
      </c>
      <c r="F4" s="164"/>
      <c r="G4" s="165">
        <v>42014</v>
      </c>
    </row>
    <row r="5" spans="1:75" ht="13.5" thickTop="1">
      <c r="A5" s="166"/>
      <c r="B5" s="156"/>
      <c r="C5" s="156"/>
      <c r="D5" s="156"/>
      <c r="E5" s="167"/>
      <c r="F5" s="156"/>
      <c r="G5" s="168"/>
    </row>
    <row r="6" spans="1:75">
      <c r="A6" s="169" t="s">
        <v>77</v>
      </c>
      <c r="B6" s="170"/>
      <c r="C6" s="170" t="s">
        <v>78</v>
      </c>
      <c r="D6" s="170" t="s">
        <v>79</v>
      </c>
      <c r="E6" s="171" t="s">
        <v>80</v>
      </c>
      <c r="F6" s="170" t="s">
        <v>81</v>
      </c>
      <c r="G6" s="172" t="s">
        <v>82</v>
      </c>
    </row>
    <row r="7" spans="1:75">
      <c r="A7" s="173" t="s">
        <v>83</v>
      </c>
      <c r="B7" s="174" t="s">
        <v>84</v>
      </c>
      <c r="C7" s="175" t="s">
        <v>99</v>
      </c>
      <c r="D7" s="176"/>
      <c r="E7" s="177"/>
      <c r="F7" s="177"/>
      <c r="G7" s="178"/>
      <c r="H7" s="179"/>
      <c r="J7" s="180">
        <v>1</v>
      </c>
    </row>
    <row r="8" spans="1:75">
      <c r="A8" s="181">
        <v>1</v>
      </c>
      <c r="B8" s="182"/>
      <c r="C8" s="183" t="s">
        <v>100</v>
      </c>
      <c r="D8" s="184" t="s">
        <v>87</v>
      </c>
      <c r="E8" s="185">
        <v>96</v>
      </c>
      <c r="F8" s="185"/>
      <c r="G8" s="186">
        <f t="shared" ref="G8:G18" si="0">E8*F8</f>
        <v>0</v>
      </c>
      <c r="J8" s="180"/>
      <c r="BV8" s="187"/>
      <c r="BW8" s="187"/>
    </row>
    <row r="9" spans="1:75" outlineLevel="1">
      <c r="A9" s="319"/>
      <c r="B9" s="320"/>
      <c r="C9" s="321" t="s">
        <v>158</v>
      </c>
      <c r="D9" s="322"/>
      <c r="E9" s="323"/>
      <c r="F9" s="324"/>
      <c r="G9" s="325"/>
      <c r="J9" s="180"/>
      <c r="BV9" s="187"/>
      <c r="BW9" s="187"/>
    </row>
    <row r="10" spans="1:75">
      <c r="A10" s="181">
        <f>A8+1</f>
        <v>2</v>
      </c>
      <c r="B10" s="182"/>
      <c r="C10" s="183" t="s">
        <v>101</v>
      </c>
      <c r="D10" s="184" t="s">
        <v>88</v>
      </c>
      <c r="E10" s="185">
        <v>15.071999999999999</v>
      </c>
      <c r="F10" s="185"/>
      <c r="G10" s="186">
        <f t="shared" si="0"/>
        <v>0</v>
      </c>
      <c r="J10" s="180"/>
      <c r="BV10" s="187"/>
      <c r="BW10" s="187"/>
    </row>
    <row r="11" spans="1:75" outlineLevel="1">
      <c r="A11" s="319"/>
      <c r="B11" s="320"/>
      <c r="C11" s="321" t="s">
        <v>157</v>
      </c>
      <c r="D11" s="322"/>
      <c r="E11" s="323"/>
      <c r="F11" s="324"/>
      <c r="G11" s="325"/>
      <c r="J11" s="180"/>
      <c r="BV11" s="187"/>
      <c r="BW11" s="187"/>
    </row>
    <row r="12" spans="1:75">
      <c r="A12" s="181">
        <f>A10+1</f>
        <v>3</v>
      </c>
      <c r="B12" s="182"/>
      <c r="C12" s="183" t="s">
        <v>102</v>
      </c>
      <c r="D12" s="184" t="s">
        <v>88</v>
      </c>
      <c r="E12" s="185">
        <f>E10</f>
        <v>15.071999999999999</v>
      </c>
      <c r="F12" s="185"/>
      <c r="G12" s="186">
        <f t="shared" si="0"/>
        <v>0</v>
      </c>
      <c r="J12" s="180"/>
      <c r="BV12" s="187"/>
      <c r="BW12" s="187"/>
    </row>
    <row r="13" spans="1:75">
      <c r="A13" s="181">
        <f t="shared" ref="A13" si="1">A12+1</f>
        <v>4</v>
      </c>
      <c r="B13" s="182"/>
      <c r="C13" s="183" t="s">
        <v>103</v>
      </c>
      <c r="D13" s="184" t="s">
        <v>88</v>
      </c>
      <c r="E13" s="185">
        <f>E10</f>
        <v>15.071999999999999</v>
      </c>
      <c r="F13" s="185"/>
      <c r="G13" s="186">
        <f t="shared" si="0"/>
        <v>0</v>
      </c>
      <c r="J13" s="180"/>
      <c r="BV13" s="187"/>
      <c r="BW13" s="187"/>
    </row>
    <row r="14" spans="1:75">
      <c r="A14" s="181">
        <f>A13+1</f>
        <v>5</v>
      </c>
      <c r="B14" s="182"/>
      <c r="C14" s="183" t="s">
        <v>139</v>
      </c>
      <c r="D14" s="184" t="s">
        <v>86</v>
      </c>
      <c r="E14" s="185">
        <v>194.48</v>
      </c>
      <c r="F14" s="185"/>
      <c r="G14" s="186">
        <f t="shared" si="0"/>
        <v>0</v>
      </c>
      <c r="J14" s="180"/>
      <c r="BV14" s="187"/>
      <c r="BW14" s="187"/>
    </row>
    <row r="15" spans="1:75" outlineLevel="1">
      <c r="A15" s="319"/>
      <c r="B15" s="320"/>
      <c r="C15" s="321" t="s">
        <v>159</v>
      </c>
      <c r="D15" s="322"/>
      <c r="E15" s="323"/>
      <c r="F15" s="324"/>
      <c r="G15" s="325"/>
      <c r="J15" s="180"/>
      <c r="BV15" s="187"/>
      <c r="BW15" s="187"/>
    </row>
    <row r="16" spans="1:75">
      <c r="A16" s="181">
        <f>A14+1</f>
        <v>6</v>
      </c>
      <c r="B16" s="182"/>
      <c r="C16" s="183" t="s">
        <v>174</v>
      </c>
      <c r="D16" s="184" t="s">
        <v>86</v>
      </c>
      <c r="E16" s="185">
        <v>3.5</v>
      </c>
      <c r="F16" s="185"/>
      <c r="G16" s="186">
        <f t="shared" si="0"/>
        <v>0</v>
      </c>
      <c r="J16" s="180"/>
      <c r="BV16" s="187"/>
      <c r="BW16" s="187"/>
    </row>
    <row r="17" spans="1:99" outlineLevel="1">
      <c r="A17" s="319"/>
      <c r="B17" s="320"/>
      <c r="C17" s="321" t="s">
        <v>176</v>
      </c>
      <c r="D17" s="322"/>
      <c r="E17" s="323"/>
      <c r="F17" s="324"/>
      <c r="G17" s="325"/>
      <c r="J17" s="180"/>
      <c r="BV17" s="187"/>
      <c r="BW17" s="187"/>
    </row>
    <row r="18" spans="1:99">
      <c r="A18" s="181">
        <f>A16+1</f>
        <v>7</v>
      </c>
      <c r="B18" s="182"/>
      <c r="C18" s="183" t="s">
        <v>175</v>
      </c>
      <c r="D18" s="184" t="s">
        <v>87</v>
      </c>
      <c r="E18" s="185">
        <v>153</v>
      </c>
      <c r="F18" s="185"/>
      <c r="G18" s="186">
        <f t="shared" si="0"/>
        <v>0</v>
      </c>
      <c r="J18" s="180"/>
      <c r="BV18" s="187"/>
      <c r="BW18" s="187"/>
    </row>
    <row r="19" spans="1:99" outlineLevel="1">
      <c r="A19" s="319"/>
      <c r="B19" s="320"/>
      <c r="C19" s="321" t="s">
        <v>177</v>
      </c>
      <c r="D19" s="322"/>
      <c r="E19" s="323"/>
      <c r="F19" s="324"/>
      <c r="G19" s="325"/>
      <c r="J19" s="180"/>
      <c r="BV19" s="187"/>
      <c r="BW19" s="187"/>
    </row>
    <row r="20" spans="1:99" ht="13.5" customHeight="1">
      <c r="A20" s="181">
        <f>A18+1</f>
        <v>8</v>
      </c>
      <c r="B20" s="182"/>
      <c r="C20" s="183" t="s">
        <v>127</v>
      </c>
      <c r="D20" s="184" t="s">
        <v>86</v>
      </c>
      <c r="E20" s="185">
        <v>221.86500000000001</v>
      </c>
      <c r="F20" s="185"/>
      <c r="G20" s="186">
        <f t="shared" ref="G20:G26" si="2">E20*F20</f>
        <v>0</v>
      </c>
      <c r="J20" s="180">
        <v>2</v>
      </c>
      <c r="V20" s="155">
        <v>1</v>
      </c>
      <c r="W20" s="155">
        <v>1</v>
      </c>
      <c r="X20" s="155">
        <v>1</v>
      </c>
      <c r="AU20" s="155">
        <v>1</v>
      </c>
      <c r="AV20" s="155">
        <f>IF(AU20=1,G20,0)</f>
        <v>0</v>
      </c>
      <c r="AW20" s="155">
        <f>IF(AU20=2,G20,0)</f>
        <v>0</v>
      </c>
      <c r="AX20" s="155">
        <f>IF(AU20=3,G20,0)</f>
        <v>0</v>
      </c>
      <c r="AY20" s="155">
        <f>IF(AU20=4,G20,0)</f>
        <v>0</v>
      </c>
      <c r="AZ20" s="155">
        <f>IF(AU20=5,G20,0)</f>
        <v>0</v>
      </c>
      <c r="BV20" s="187">
        <v>1</v>
      </c>
      <c r="BW20" s="187">
        <v>1</v>
      </c>
      <c r="CU20" s="155">
        <v>0</v>
      </c>
    </row>
    <row r="21" spans="1:99" ht="25.5" customHeight="1" outlineLevel="1">
      <c r="A21" s="319"/>
      <c r="B21" s="320"/>
      <c r="C21" s="321" t="s">
        <v>195</v>
      </c>
      <c r="D21" s="322"/>
      <c r="E21" s="323"/>
      <c r="F21" s="324"/>
      <c r="G21" s="325"/>
      <c r="J21" s="180"/>
      <c r="BV21" s="187"/>
      <c r="BW21" s="187"/>
    </row>
    <row r="22" spans="1:99">
      <c r="A22" s="181">
        <f>A20+1</f>
        <v>9</v>
      </c>
      <c r="B22" s="182"/>
      <c r="C22" s="183" t="s">
        <v>128</v>
      </c>
      <c r="D22" s="184" t="s">
        <v>86</v>
      </c>
      <c r="E22" s="185">
        <f>E20</f>
        <v>221.86500000000001</v>
      </c>
      <c r="F22" s="185"/>
      <c r="G22" s="186">
        <f t="shared" si="2"/>
        <v>0</v>
      </c>
      <c r="J22" s="180">
        <v>2</v>
      </c>
      <c r="V22" s="155">
        <v>1</v>
      </c>
      <c r="W22" s="155">
        <v>1</v>
      </c>
      <c r="X22" s="155">
        <v>1</v>
      </c>
      <c r="AU22" s="155">
        <v>1</v>
      </c>
      <c r="AV22" s="155">
        <f>IF(AU22=1,G22,0)</f>
        <v>0</v>
      </c>
      <c r="AW22" s="155">
        <f>IF(AU22=2,G22,0)</f>
        <v>0</v>
      </c>
      <c r="AX22" s="155">
        <f>IF(AU22=3,G22,0)</f>
        <v>0</v>
      </c>
      <c r="AY22" s="155">
        <f>IF(AU22=4,G22,0)</f>
        <v>0</v>
      </c>
      <c r="AZ22" s="155">
        <f>IF(AU22=5,G22,0)</f>
        <v>0</v>
      </c>
      <c r="BV22" s="187">
        <v>1</v>
      </c>
      <c r="BW22" s="187">
        <v>1</v>
      </c>
      <c r="CU22" s="155">
        <v>0</v>
      </c>
    </row>
    <row r="23" spans="1:99" ht="27.75" customHeight="1" outlineLevel="1">
      <c r="A23" s="319"/>
      <c r="B23" s="320"/>
      <c r="C23" s="321" t="s">
        <v>195</v>
      </c>
      <c r="D23" s="322"/>
      <c r="E23" s="323"/>
      <c r="F23" s="324"/>
      <c r="G23" s="325"/>
      <c r="J23" s="180"/>
      <c r="BV23" s="187"/>
      <c r="BW23" s="187"/>
    </row>
    <row r="24" spans="1:99">
      <c r="A24" s="181">
        <f>A22+1</f>
        <v>10</v>
      </c>
      <c r="B24" s="182"/>
      <c r="C24" s="183" t="s">
        <v>129</v>
      </c>
      <c r="D24" s="184" t="s">
        <v>88</v>
      </c>
      <c r="E24" s="185">
        <v>399.35700000000003</v>
      </c>
      <c r="F24" s="185"/>
      <c r="G24" s="186">
        <f t="shared" si="2"/>
        <v>0</v>
      </c>
      <c r="J24" s="180">
        <v>2</v>
      </c>
      <c r="V24" s="155">
        <v>12</v>
      </c>
      <c r="W24" s="155">
        <v>1</v>
      </c>
      <c r="X24" s="155">
        <v>29</v>
      </c>
      <c r="AU24" s="155">
        <v>1</v>
      </c>
      <c r="AV24" s="155">
        <f>IF(AU24=1,G24,0)</f>
        <v>0</v>
      </c>
      <c r="AW24" s="155">
        <f>IF(AU24=2,G24,0)</f>
        <v>0</v>
      </c>
      <c r="AX24" s="155">
        <f>IF(AU24=3,G24,0)</f>
        <v>0</v>
      </c>
      <c r="AY24" s="155">
        <f>IF(AU24=4,G24,0)</f>
        <v>0</v>
      </c>
      <c r="AZ24" s="155">
        <f>IF(AU24=5,G24,0)</f>
        <v>0</v>
      </c>
      <c r="BV24" s="187">
        <v>12</v>
      </c>
      <c r="BW24" s="187">
        <v>1</v>
      </c>
      <c r="CU24" s="155">
        <v>8.3199999999999996E-2</v>
      </c>
    </row>
    <row r="25" spans="1:99" outlineLevel="1">
      <c r="A25" s="319"/>
      <c r="B25" s="320"/>
      <c r="C25" s="321" t="s">
        <v>196</v>
      </c>
      <c r="D25" s="322"/>
      <c r="E25" s="323"/>
      <c r="F25" s="324"/>
      <c r="G25" s="325"/>
      <c r="J25" s="180"/>
      <c r="BV25" s="187"/>
      <c r="BW25" s="187"/>
    </row>
    <row r="26" spans="1:99" ht="13.9" customHeight="1">
      <c r="A26" s="181">
        <f>A24+1</f>
        <v>11</v>
      </c>
      <c r="B26" s="182"/>
      <c r="C26" s="183" t="s">
        <v>130</v>
      </c>
      <c r="D26" s="184" t="s">
        <v>85</v>
      </c>
      <c r="E26" s="185">
        <v>572</v>
      </c>
      <c r="F26" s="185"/>
      <c r="G26" s="186">
        <f t="shared" si="2"/>
        <v>0</v>
      </c>
      <c r="J26" s="180">
        <v>2</v>
      </c>
      <c r="V26" s="155">
        <v>12</v>
      </c>
      <c r="W26" s="155">
        <v>1</v>
      </c>
      <c r="X26" s="155">
        <v>30</v>
      </c>
      <c r="AU26" s="155">
        <v>1</v>
      </c>
      <c r="AV26" s="155">
        <f>IF(AU26=1,G26,0)</f>
        <v>0</v>
      </c>
      <c r="AW26" s="155">
        <f>IF(AU26=2,G26,0)</f>
        <v>0</v>
      </c>
      <c r="AX26" s="155">
        <f>IF(AU26=3,G26,0)</f>
        <v>0</v>
      </c>
      <c r="AY26" s="155">
        <f>IF(AU26=4,G26,0)</f>
        <v>0</v>
      </c>
      <c r="AZ26" s="155">
        <f>IF(AU26=5,G26,0)</f>
        <v>0</v>
      </c>
      <c r="BV26" s="187">
        <v>12</v>
      </c>
      <c r="BW26" s="187">
        <v>1</v>
      </c>
      <c r="CU26" s="155">
        <v>1.4600000000001501E-2</v>
      </c>
    </row>
    <row r="27" spans="1:99" outlineLevel="1">
      <c r="A27" s="319"/>
      <c r="B27" s="320"/>
      <c r="C27" s="321" t="s">
        <v>160</v>
      </c>
      <c r="D27" s="322"/>
      <c r="E27" s="323"/>
      <c r="F27" s="324"/>
      <c r="G27" s="325"/>
      <c r="J27" s="180"/>
      <c r="BV27" s="187"/>
      <c r="BW27" s="187"/>
    </row>
    <row r="28" spans="1:99">
      <c r="A28" s="181">
        <f>A26+1</f>
        <v>12</v>
      </c>
      <c r="B28" s="182"/>
      <c r="C28" s="183" t="s">
        <v>113</v>
      </c>
      <c r="D28" s="184" t="s">
        <v>96</v>
      </c>
      <c r="E28" s="185">
        <v>4</v>
      </c>
      <c r="F28" s="185"/>
      <c r="G28" s="186">
        <f t="shared" ref="G28" si="3">E28*F28</f>
        <v>0</v>
      </c>
      <c r="J28" s="180"/>
      <c r="BV28" s="187"/>
      <c r="BW28" s="187"/>
    </row>
    <row r="29" spans="1:99" outlineLevel="1">
      <c r="A29" s="319"/>
      <c r="B29" s="320"/>
      <c r="C29" s="321" t="s">
        <v>161</v>
      </c>
      <c r="D29" s="322"/>
      <c r="E29" s="323"/>
      <c r="F29" s="324"/>
      <c r="G29" s="325"/>
      <c r="J29" s="180"/>
      <c r="BV29" s="187"/>
      <c r="BW29" s="187"/>
    </row>
    <row r="30" spans="1:99">
      <c r="A30" s="189"/>
      <c r="B30" s="190" t="s">
        <v>89</v>
      </c>
      <c r="C30" s="191" t="str">
        <f>CONCATENATE(B7," ",C7)</f>
        <v>041 Zemní práce, bourací a přípravné práce</v>
      </c>
      <c r="D30" s="192"/>
      <c r="E30" s="193"/>
      <c r="F30" s="194"/>
      <c r="G30" s="195">
        <f>SUM(G7:G28)</f>
        <v>0</v>
      </c>
      <c r="J30" s="180">
        <v>4</v>
      </c>
      <c r="AV30" s="196">
        <f>SUM(AV7:AV26)</f>
        <v>0</v>
      </c>
      <c r="AW30" s="196">
        <f>SUM(AW7:AW26)</f>
        <v>0</v>
      </c>
      <c r="AX30" s="196">
        <f>SUM(AX7:AX26)</f>
        <v>0</v>
      </c>
      <c r="AY30" s="196">
        <f>SUM(AY7:AY26)</f>
        <v>0</v>
      </c>
      <c r="AZ30" s="196">
        <f>SUM(AZ7:AZ26)</f>
        <v>0</v>
      </c>
    </row>
    <row r="31" spans="1:99" ht="13.9" customHeight="1">
      <c r="A31" s="173" t="s">
        <v>83</v>
      </c>
      <c r="B31" s="197" t="s">
        <v>90</v>
      </c>
      <c r="C31" s="198" t="s">
        <v>107</v>
      </c>
      <c r="D31" s="176"/>
      <c r="E31" s="177"/>
      <c r="F31" s="177"/>
      <c r="G31" s="178"/>
      <c r="H31" s="179"/>
      <c r="J31" s="180">
        <v>1</v>
      </c>
    </row>
    <row r="32" spans="1:99">
      <c r="A32" s="181">
        <f>A28+1</f>
        <v>13</v>
      </c>
      <c r="B32" s="182"/>
      <c r="C32" s="183" t="s">
        <v>131</v>
      </c>
      <c r="D32" s="184" t="s">
        <v>85</v>
      </c>
      <c r="E32" s="185">
        <v>572</v>
      </c>
      <c r="F32" s="185"/>
      <c r="G32" s="186">
        <f t="shared" ref="G32:G44" si="4">E32*F32</f>
        <v>0</v>
      </c>
      <c r="J32" s="180">
        <v>2</v>
      </c>
      <c r="V32" s="155">
        <v>1</v>
      </c>
      <c r="W32" s="155">
        <v>1</v>
      </c>
      <c r="X32" s="155">
        <v>1</v>
      </c>
      <c r="AU32" s="155">
        <v>1</v>
      </c>
      <c r="AV32" s="155">
        <f>IF(AU32=1,G32,0)</f>
        <v>0</v>
      </c>
      <c r="AW32" s="155">
        <f>IF(AU32=2,G32,0)</f>
        <v>0</v>
      </c>
      <c r="AX32" s="155">
        <f>IF(AU32=3,G32,0)</f>
        <v>0</v>
      </c>
      <c r="AY32" s="155">
        <f>IF(AU32=4,G32,0)</f>
        <v>0</v>
      </c>
      <c r="AZ32" s="155">
        <f>IF(AU32=5,G32,0)</f>
        <v>0</v>
      </c>
      <c r="BV32" s="187">
        <v>1</v>
      </c>
      <c r="BW32" s="187">
        <v>1</v>
      </c>
      <c r="CU32" s="155">
        <v>0</v>
      </c>
    </row>
    <row r="33" spans="1:99" outlineLevel="1">
      <c r="A33" s="319"/>
      <c r="B33" s="320"/>
      <c r="C33" s="321" t="s">
        <v>162</v>
      </c>
      <c r="D33" s="322"/>
      <c r="E33" s="323"/>
      <c r="F33" s="324"/>
      <c r="G33" s="325"/>
      <c r="J33" s="180"/>
      <c r="BV33" s="187"/>
      <c r="BW33" s="187"/>
    </row>
    <row r="34" spans="1:99" ht="13.9" customHeight="1">
      <c r="A34" s="181">
        <f>A32+1</f>
        <v>14</v>
      </c>
      <c r="B34" s="182"/>
      <c r="C34" s="183" t="s">
        <v>132</v>
      </c>
      <c r="D34" s="184" t="s">
        <v>85</v>
      </c>
      <c r="E34" s="185">
        <v>572</v>
      </c>
      <c r="F34" s="185"/>
      <c r="G34" s="186">
        <f t="shared" si="4"/>
        <v>0</v>
      </c>
      <c r="J34" s="180">
        <v>2</v>
      </c>
      <c r="V34" s="155">
        <v>1</v>
      </c>
      <c r="W34" s="155">
        <v>1</v>
      </c>
      <c r="X34" s="155">
        <v>1</v>
      </c>
      <c r="AU34" s="155">
        <v>1</v>
      </c>
      <c r="AV34" s="155">
        <f>IF(AU34=1,G34,0)</f>
        <v>0</v>
      </c>
      <c r="AW34" s="155">
        <f>IF(AU34=2,G34,0)</f>
        <v>0</v>
      </c>
      <c r="AX34" s="155">
        <f>IF(AU34=3,G34,0)</f>
        <v>0</v>
      </c>
      <c r="AY34" s="155">
        <f>IF(AU34=4,G34,0)</f>
        <v>0</v>
      </c>
      <c r="AZ34" s="155">
        <f>IF(AU34=5,G34,0)</f>
        <v>0</v>
      </c>
      <c r="BV34" s="187">
        <v>1</v>
      </c>
      <c r="BW34" s="187">
        <v>1</v>
      </c>
      <c r="CU34" s="155">
        <v>0</v>
      </c>
    </row>
    <row r="35" spans="1:99" ht="13.9" customHeight="1" outlineLevel="1">
      <c r="A35" s="319"/>
      <c r="B35" s="320"/>
      <c r="C35" s="321" t="s">
        <v>162</v>
      </c>
      <c r="D35" s="322"/>
      <c r="E35" s="323"/>
      <c r="F35" s="324"/>
      <c r="G35" s="325"/>
      <c r="J35" s="180"/>
      <c r="BV35" s="187"/>
      <c r="BW35" s="187"/>
    </row>
    <row r="36" spans="1:99">
      <c r="A36" s="181">
        <f>A34+1</f>
        <v>15</v>
      </c>
      <c r="B36" s="182"/>
      <c r="C36" s="183" t="s">
        <v>133</v>
      </c>
      <c r="D36" s="184" t="s">
        <v>85</v>
      </c>
      <c r="E36" s="185">
        <v>572</v>
      </c>
      <c r="F36" s="185"/>
      <c r="G36" s="186">
        <f t="shared" si="4"/>
        <v>0</v>
      </c>
      <c r="J36" s="180">
        <v>2</v>
      </c>
      <c r="V36" s="155">
        <v>1</v>
      </c>
      <c r="W36" s="155">
        <v>1</v>
      </c>
      <c r="X36" s="155">
        <v>1</v>
      </c>
      <c r="AU36" s="155">
        <v>1</v>
      </c>
      <c r="AV36" s="155">
        <f>IF(AU36=1,G36,0)</f>
        <v>0</v>
      </c>
      <c r="AW36" s="155">
        <f>IF(AU36=2,G36,0)</f>
        <v>0</v>
      </c>
      <c r="AX36" s="155">
        <f>IF(AU36=3,G36,0)</f>
        <v>0</v>
      </c>
      <c r="AY36" s="155">
        <f>IF(AU36=4,G36,0)</f>
        <v>0</v>
      </c>
      <c r="AZ36" s="155">
        <f>IF(AU36=5,G36,0)</f>
        <v>0</v>
      </c>
      <c r="BV36" s="187">
        <v>1</v>
      </c>
      <c r="BW36" s="187">
        <v>1</v>
      </c>
      <c r="CU36" s="155">
        <v>0</v>
      </c>
    </row>
    <row r="37" spans="1:99" outlineLevel="1">
      <c r="A37" s="319"/>
      <c r="B37" s="320"/>
      <c r="C37" s="321" t="s">
        <v>162</v>
      </c>
      <c r="D37" s="322"/>
      <c r="E37" s="323"/>
      <c r="F37" s="324"/>
      <c r="G37" s="325"/>
      <c r="J37" s="180"/>
      <c r="BV37" s="187"/>
      <c r="BW37" s="187"/>
    </row>
    <row r="38" spans="1:99">
      <c r="A38" s="181">
        <f>A36+1</f>
        <v>16</v>
      </c>
      <c r="B38" s="182"/>
      <c r="C38" s="183" t="s">
        <v>125</v>
      </c>
      <c r="D38" s="184" t="s">
        <v>85</v>
      </c>
      <c r="E38" s="185">
        <v>572</v>
      </c>
      <c r="F38" s="185"/>
      <c r="G38" s="186">
        <f t="shared" si="4"/>
        <v>0</v>
      </c>
      <c r="J38" s="180">
        <v>2</v>
      </c>
      <c r="V38" s="155">
        <v>1</v>
      </c>
      <c r="W38" s="155">
        <v>1</v>
      </c>
      <c r="X38" s="155">
        <v>1</v>
      </c>
      <c r="AU38" s="155">
        <v>1</v>
      </c>
      <c r="AV38" s="155">
        <f>IF(AU38=1,G38,0)</f>
        <v>0</v>
      </c>
      <c r="AW38" s="155">
        <f>IF(AU38=2,G38,0)</f>
        <v>0</v>
      </c>
      <c r="AX38" s="155">
        <f>IF(AU38=3,G38,0)</f>
        <v>0</v>
      </c>
      <c r="AY38" s="155">
        <f>IF(AU38=4,G38,0)</f>
        <v>0</v>
      </c>
      <c r="AZ38" s="155">
        <f>IF(AU38=5,G38,0)</f>
        <v>0</v>
      </c>
      <c r="BV38" s="187">
        <v>1</v>
      </c>
      <c r="BW38" s="187">
        <v>1</v>
      </c>
      <c r="CU38" s="155">
        <v>0</v>
      </c>
    </row>
    <row r="39" spans="1:99" outlineLevel="1">
      <c r="A39" s="319"/>
      <c r="B39" s="320"/>
      <c r="C39" s="321" t="s">
        <v>162</v>
      </c>
      <c r="D39" s="322"/>
      <c r="E39" s="323"/>
      <c r="F39" s="324"/>
      <c r="G39" s="325"/>
      <c r="J39" s="180"/>
      <c r="BV39" s="187"/>
      <c r="BW39" s="187"/>
    </row>
    <row r="40" spans="1:99">
      <c r="A40" s="181">
        <f>A38+1</f>
        <v>17</v>
      </c>
      <c r="B40" s="182"/>
      <c r="C40" s="183" t="s">
        <v>95</v>
      </c>
      <c r="D40" s="184" t="s">
        <v>86</v>
      </c>
      <c r="E40" s="185">
        <v>1.6319999999999999</v>
      </c>
      <c r="F40" s="185"/>
      <c r="G40" s="186">
        <f t="shared" si="4"/>
        <v>0</v>
      </c>
      <c r="J40" s="180"/>
      <c r="BV40" s="187"/>
      <c r="BW40" s="187"/>
    </row>
    <row r="41" spans="1:99" outlineLevel="1">
      <c r="A41" s="319"/>
      <c r="B41" s="320"/>
      <c r="C41" s="321" t="s">
        <v>163</v>
      </c>
      <c r="D41" s="322"/>
      <c r="E41" s="323"/>
      <c r="F41" s="324"/>
      <c r="G41" s="325"/>
      <c r="J41" s="180"/>
      <c r="BV41" s="187"/>
      <c r="BW41" s="187"/>
    </row>
    <row r="42" spans="1:99">
      <c r="A42" s="181">
        <f>A40+1</f>
        <v>18</v>
      </c>
      <c r="B42" s="182"/>
      <c r="C42" s="183" t="s">
        <v>91</v>
      </c>
      <c r="D42" s="184" t="s">
        <v>87</v>
      </c>
      <c r="E42" s="185">
        <v>96</v>
      </c>
      <c r="F42" s="185"/>
      <c r="G42" s="186">
        <f t="shared" si="4"/>
        <v>0</v>
      </c>
      <c r="J42" s="180"/>
      <c r="BV42" s="187"/>
      <c r="BW42" s="187"/>
    </row>
    <row r="43" spans="1:99" ht="14.45" customHeight="1" outlineLevel="1">
      <c r="A43" s="319"/>
      <c r="B43" s="320"/>
      <c r="C43" s="321" t="s">
        <v>158</v>
      </c>
      <c r="D43" s="322"/>
      <c r="E43" s="323"/>
      <c r="F43" s="324"/>
      <c r="G43" s="325"/>
      <c r="J43" s="180"/>
      <c r="BV43" s="187"/>
      <c r="BW43" s="187"/>
    </row>
    <row r="44" spans="1:99">
      <c r="A44" s="181">
        <f t="shared" ref="A44" si="5">A42+1</f>
        <v>19</v>
      </c>
      <c r="B44" s="182"/>
      <c r="C44" s="183" t="s">
        <v>92</v>
      </c>
      <c r="D44" s="184" t="s">
        <v>93</v>
      </c>
      <c r="E44" s="185">
        <v>96</v>
      </c>
      <c r="F44" s="185"/>
      <c r="G44" s="186">
        <f t="shared" si="4"/>
        <v>0</v>
      </c>
      <c r="J44" s="180"/>
      <c r="BV44" s="187"/>
      <c r="BW44" s="187"/>
    </row>
    <row r="45" spans="1:99" outlineLevel="1">
      <c r="A45" s="319"/>
      <c r="B45" s="320"/>
      <c r="C45" s="321" t="s">
        <v>158</v>
      </c>
      <c r="D45" s="322"/>
      <c r="E45" s="323"/>
      <c r="F45" s="324"/>
      <c r="G45" s="325"/>
      <c r="J45" s="180"/>
      <c r="BV45" s="187"/>
      <c r="BW45" s="187"/>
    </row>
    <row r="46" spans="1:99">
      <c r="A46" s="189"/>
      <c r="B46" s="190" t="s">
        <v>89</v>
      </c>
      <c r="C46" s="191" t="str">
        <f>CONCATENATE(B31," ",C31)</f>
        <v>050 Konstrukční vrstvy</v>
      </c>
      <c r="D46" s="192"/>
      <c r="E46" s="193"/>
      <c r="F46" s="194"/>
      <c r="G46" s="195">
        <f>SUM(G31:G44)</f>
        <v>0</v>
      </c>
      <c r="J46" s="180">
        <v>4</v>
      </c>
      <c r="AV46" s="196">
        <f>SUM(AV31:AV38)</f>
        <v>0</v>
      </c>
      <c r="AW46" s="196">
        <f>SUM(AW31:AW38)</f>
        <v>0</v>
      </c>
      <c r="AX46" s="196">
        <f>SUM(AX31:AX38)</f>
        <v>0</v>
      </c>
      <c r="AY46" s="196">
        <f>SUM(AY31:AY38)</f>
        <v>0</v>
      </c>
      <c r="AZ46" s="196">
        <f>SUM(AZ31:AZ38)</f>
        <v>0</v>
      </c>
    </row>
    <row r="47" spans="1:99">
      <c r="A47" s="173" t="s">
        <v>83</v>
      </c>
      <c r="B47" s="206" t="s">
        <v>98</v>
      </c>
      <c r="C47" s="207" t="s">
        <v>215</v>
      </c>
      <c r="D47" s="176"/>
      <c r="E47" s="177"/>
      <c r="F47" s="177"/>
      <c r="G47" s="178"/>
      <c r="H47" s="179"/>
      <c r="J47" s="180">
        <v>1</v>
      </c>
    </row>
    <row r="48" spans="1:99" ht="15" customHeight="1">
      <c r="A48" s="181">
        <f>A44+1</f>
        <v>20</v>
      </c>
      <c r="B48" s="208"/>
      <c r="C48" s="209" t="s">
        <v>109</v>
      </c>
      <c r="D48" s="210" t="s">
        <v>85</v>
      </c>
      <c r="E48" s="211">
        <v>572</v>
      </c>
      <c r="F48" s="212"/>
      <c r="G48" s="212">
        <f t="shared" ref="G48" si="6">E48*F48</f>
        <v>0</v>
      </c>
      <c r="J48" s="180">
        <v>2</v>
      </c>
      <c r="V48" s="155">
        <v>1</v>
      </c>
      <c r="W48" s="155">
        <v>1</v>
      </c>
      <c r="X48" s="155">
        <v>1</v>
      </c>
      <c r="AU48" s="155">
        <v>1</v>
      </c>
      <c r="AV48" s="155">
        <f>IF(AU48=1,G48,0)</f>
        <v>0</v>
      </c>
      <c r="AW48" s="155">
        <f>IF(AU48=2,G48,0)</f>
        <v>0</v>
      </c>
      <c r="AX48" s="155">
        <f>IF(AU48=3,G48,0)</f>
        <v>0</v>
      </c>
      <c r="AY48" s="155">
        <f>IF(AU48=4,G48,0)</f>
        <v>0</v>
      </c>
      <c r="AZ48" s="155">
        <f>IF(AU48=5,G48,0)</f>
        <v>0</v>
      </c>
      <c r="BV48" s="187">
        <v>1</v>
      </c>
      <c r="BW48" s="187">
        <v>1</v>
      </c>
      <c r="CU48" s="155">
        <v>2.5000000000000001E-4</v>
      </c>
    </row>
    <row r="49" spans="1:75" ht="15" customHeight="1" outlineLevel="1">
      <c r="A49" s="330"/>
      <c r="B49" s="331"/>
      <c r="C49" s="332" t="s">
        <v>162</v>
      </c>
      <c r="D49" s="333"/>
      <c r="E49" s="334"/>
      <c r="F49" s="335"/>
      <c r="G49" s="335"/>
      <c r="J49" s="180"/>
      <c r="BV49" s="187"/>
      <c r="BW49" s="187"/>
    </row>
    <row r="50" spans="1:75" ht="15" customHeight="1">
      <c r="A50" s="181">
        <f>A48+1</f>
        <v>21</v>
      </c>
      <c r="B50" s="208"/>
      <c r="C50" s="209" t="s">
        <v>119</v>
      </c>
      <c r="D50" s="210" t="s">
        <v>120</v>
      </c>
      <c r="E50" s="211">
        <v>200</v>
      </c>
      <c r="F50" s="212"/>
      <c r="G50" s="212">
        <f>E50*F50</f>
        <v>0</v>
      </c>
      <c r="J50" s="180"/>
      <c r="BV50" s="187"/>
      <c r="BW50" s="187"/>
    </row>
    <row r="51" spans="1:75" ht="15" customHeight="1" outlineLevel="1">
      <c r="A51" s="330"/>
      <c r="B51" s="331"/>
      <c r="C51" s="332" t="s">
        <v>164</v>
      </c>
      <c r="D51" s="333"/>
      <c r="E51" s="334"/>
      <c r="F51" s="334">
        <v>0</v>
      </c>
      <c r="G51" s="335"/>
      <c r="J51" s="180"/>
      <c r="BV51" s="187"/>
      <c r="BW51" s="187"/>
    </row>
    <row r="52" spans="1:75">
      <c r="A52" s="189"/>
      <c r="B52" s="190" t="s">
        <v>89</v>
      </c>
      <c r="C52" s="191" t="str">
        <f>CONCATENATE(B47," ",C47)</f>
        <v xml:space="preserve">100 Sportovní povrchy </v>
      </c>
      <c r="D52" s="192"/>
      <c r="E52" s="193"/>
      <c r="F52" s="194" t="s">
        <v>49</v>
      </c>
      <c r="G52" s="195">
        <f>SUM(G48:G50)</f>
        <v>0</v>
      </c>
      <c r="J52" s="180">
        <v>4</v>
      </c>
      <c r="AV52" s="196">
        <f>SUM(AV47:AV48)</f>
        <v>0</v>
      </c>
      <c r="AW52" s="196">
        <f>SUM(AW47:AW48)</f>
        <v>0</v>
      </c>
      <c r="AX52" s="196">
        <f>SUM(AX47:AX48)</f>
        <v>0</v>
      </c>
      <c r="AY52" s="196">
        <f>SUM(AY47:AY48)</f>
        <v>0</v>
      </c>
      <c r="AZ52" s="196">
        <f>SUM(AZ47:AZ48)</f>
        <v>0</v>
      </c>
    </row>
    <row r="53" spans="1:75">
      <c r="A53" s="328" t="s">
        <v>83</v>
      </c>
      <c r="B53" s="329" t="s">
        <v>166</v>
      </c>
      <c r="C53" s="207" t="s">
        <v>167</v>
      </c>
      <c r="D53" s="176"/>
      <c r="E53" s="177"/>
      <c r="F53" s="177"/>
      <c r="G53" s="178"/>
      <c r="H53" s="179"/>
      <c r="J53" s="180">
        <v>1</v>
      </c>
    </row>
    <row r="54" spans="1:75">
      <c r="A54" s="181">
        <f>A50+1</f>
        <v>22</v>
      </c>
      <c r="B54" s="182"/>
      <c r="C54" s="183" t="s">
        <v>178</v>
      </c>
      <c r="D54" s="184" t="s">
        <v>87</v>
      </c>
      <c r="E54" s="185">
        <v>153</v>
      </c>
      <c r="F54" s="185"/>
      <c r="G54" s="186">
        <f t="shared" ref="G54:G64" si="7">ROUND(E54*F54,2)</f>
        <v>0</v>
      </c>
      <c r="H54" s="179"/>
      <c r="J54" s="180"/>
    </row>
    <row r="55" spans="1:75" outlineLevel="1">
      <c r="A55" s="319"/>
      <c r="B55" s="320"/>
      <c r="C55" s="321" t="s">
        <v>177</v>
      </c>
      <c r="D55" s="322"/>
      <c r="E55" s="323"/>
      <c r="F55" s="324"/>
      <c r="G55" s="325"/>
      <c r="H55" s="179"/>
      <c r="J55" s="180"/>
    </row>
    <row r="56" spans="1:75">
      <c r="A56" s="181">
        <f>A54+1</f>
        <v>23</v>
      </c>
      <c r="B56" s="182"/>
      <c r="C56" s="183" t="s">
        <v>180</v>
      </c>
      <c r="D56" s="184" t="s">
        <v>87</v>
      </c>
      <c r="E56" s="185">
        <v>153</v>
      </c>
      <c r="F56" s="185"/>
      <c r="G56" s="186">
        <f t="shared" si="7"/>
        <v>0</v>
      </c>
      <c r="H56" s="179"/>
      <c r="J56" s="180"/>
    </row>
    <row r="57" spans="1:75" outlineLevel="1">
      <c r="A57" s="319"/>
      <c r="B57" s="320"/>
      <c r="C57" s="321" t="s">
        <v>177</v>
      </c>
      <c r="D57" s="322"/>
      <c r="E57" s="323"/>
      <c r="F57" s="324"/>
      <c r="G57" s="325"/>
      <c r="H57" s="179"/>
      <c r="J57" s="180"/>
    </row>
    <row r="58" spans="1:75">
      <c r="A58" s="181">
        <f>A56+1</f>
        <v>24</v>
      </c>
      <c r="B58" s="182"/>
      <c r="C58" s="183" t="s">
        <v>168</v>
      </c>
      <c r="D58" s="184" t="s">
        <v>169</v>
      </c>
      <c r="E58" s="185">
        <v>1</v>
      </c>
      <c r="F58" s="185"/>
      <c r="G58" s="186">
        <f t="shared" si="7"/>
        <v>0</v>
      </c>
      <c r="H58" s="179"/>
      <c r="J58" s="180"/>
    </row>
    <row r="59" spans="1:75" outlineLevel="1">
      <c r="A59" s="319"/>
      <c r="B59" s="320"/>
      <c r="C59" s="321" t="s">
        <v>179</v>
      </c>
      <c r="D59" s="322"/>
      <c r="E59" s="323"/>
      <c r="F59" s="324"/>
      <c r="G59" s="325"/>
      <c r="H59" s="179"/>
      <c r="J59" s="180"/>
    </row>
    <row r="60" spans="1:75">
      <c r="A60" s="181">
        <f>A58+1</f>
        <v>25</v>
      </c>
      <c r="B60" s="182"/>
      <c r="C60" s="183" t="s">
        <v>170</v>
      </c>
      <c r="D60" s="184" t="s">
        <v>87</v>
      </c>
      <c r="E60" s="185">
        <v>153</v>
      </c>
      <c r="F60" s="185"/>
      <c r="G60" s="186">
        <f t="shared" si="7"/>
        <v>0</v>
      </c>
      <c r="H60" s="179"/>
      <c r="J60" s="180"/>
    </row>
    <row r="61" spans="1:75" outlineLevel="1">
      <c r="A61" s="319"/>
      <c r="B61" s="320"/>
      <c r="C61" s="321" t="s">
        <v>177</v>
      </c>
      <c r="D61" s="322"/>
      <c r="E61" s="323"/>
      <c r="F61" s="324"/>
      <c r="G61" s="325"/>
      <c r="H61" s="179"/>
      <c r="J61" s="180"/>
    </row>
    <row r="62" spans="1:75">
      <c r="A62" s="181">
        <f>A60+1</f>
        <v>26</v>
      </c>
      <c r="B62" s="182"/>
      <c r="C62" s="183" t="s">
        <v>171</v>
      </c>
      <c r="D62" s="184" t="s">
        <v>172</v>
      </c>
      <c r="E62" s="185">
        <v>5.0490000000000004</v>
      </c>
      <c r="F62" s="185"/>
      <c r="G62" s="186">
        <f t="shared" si="7"/>
        <v>0</v>
      </c>
      <c r="H62" s="179"/>
      <c r="J62" s="180"/>
    </row>
    <row r="63" spans="1:75" outlineLevel="1">
      <c r="A63" s="319"/>
      <c r="B63" s="320"/>
      <c r="C63" s="321" t="s">
        <v>181</v>
      </c>
      <c r="D63" s="322"/>
      <c r="E63" s="323"/>
      <c r="F63" s="324"/>
      <c r="G63" s="325"/>
      <c r="H63" s="179"/>
      <c r="J63" s="180"/>
    </row>
    <row r="64" spans="1:75">
      <c r="A64" s="181">
        <f>A62+1</f>
        <v>27</v>
      </c>
      <c r="B64" s="182"/>
      <c r="C64" s="183" t="s">
        <v>173</v>
      </c>
      <c r="D64" s="184" t="s">
        <v>172</v>
      </c>
      <c r="E64" s="185">
        <v>47.19</v>
      </c>
      <c r="F64" s="185"/>
      <c r="G64" s="186">
        <f t="shared" si="7"/>
        <v>0</v>
      </c>
      <c r="H64" s="179"/>
      <c r="J64" s="180"/>
    </row>
    <row r="65" spans="1:99" outlineLevel="1">
      <c r="A65" s="319"/>
      <c r="B65" s="320"/>
      <c r="C65" s="321" t="s">
        <v>197</v>
      </c>
      <c r="D65" s="322"/>
      <c r="E65" s="323"/>
      <c r="F65" s="324"/>
      <c r="G65" s="325"/>
      <c r="H65" s="179"/>
      <c r="J65" s="180"/>
    </row>
    <row r="66" spans="1:99">
      <c r="A66" s="189"/>
      <c r="B66" s="190" t="s">
        <v>89</v>
      </c>
      <c r="C66" s="191" t="str">
        <f>CONCATENATE(B53," ",C53)</f>
        <v>88 Potrubí z drenážek</v>
      </c>
      <c r="D66" s="192"/>
      <c r="E66" s="193"/>
      <c r="F66" s="194"/>
      <c r="G66" s="195">
        <f>SUM(G54:G64)</f>
        <v>0</v>
      </c>
      <c r="J66" s="180">
        <v>2</v>
      </c>
      <c r="V66" s="155">
        <v>3</v>
      </c>
      <c r="W66" s="155">
        <v>1</v>
      </c>
      <c r="X66" s="155">
        <v>59217310</v>
      </c>
      <c r="AU66" s="155">
        <v>1</v>
      </c>
      <c r="AV66" s="155">
        <f>IF(AU66=1,G66,0)</f>
        <v>0</v>
      </c>
      <c r="AW66" s="155">
        <f>IF(AU66=2,G66,0)</f>
        <v>0</v>
      </c>
      <c r="AX66" s="155">
        <f>IF(AU66=3,G66,0)</f>
        <v>0</v>
      </c>
      <c r="AY66" s="155">
        <f>IF(AU66=4,G66,0)</f>
        <v>0</v>
      </c>
      <c r="AZ66" s="155">
        <f>IF(AU66=5,G66,0)</f>
        <v>0</v>
      </c>
      <c r="BV66" s="187">
        <v>3</v>
      </c>
      <c r="BW66" s="187">
        <v>1</v>
      </c>
      <c r="CU66" s="155">
        <v>1.4E-2</v>
      </c>
    </row>
    <row r="67" spans="1:99">
      <c r="A67" s="173" t="s">
        <v>83</v>
      </c>
      <c r="B67" s="206" t="s">
        <v>97</v>
      </c>
      <c r="C67" s="207" t="s">
        <v>110</v>
      </c>
      <c r="D67" s="213"/>
      <c r="E67" s="213"/>
      <c r="F67" s="224"/>
      <c r="G67" s="178"/>
    </row>
    <row r="68" spans="1:99">
      <c r="A68" s="181">
        <f>A64+1</f>
        <v>28</v>
      </c>
      <c r="B68" s="182"/>
      <c r="C68" s="183" t="s">
        <v>165</v>
      </c>
      <c r="D68" s="184" t="s">
        <v>94</v>
      </c>
      <c r="E68" s="213">
        <v>2</v>
      </c>
      <c r="F68" s="185"/>
      <c r="G68" s="186">
        <f>E68*F68</f>
        <v>0</v>
      </c>
    </row>
    <row r="69" spans="1:99" outlineLevel="1">
      <c r="A69" s="181"/>
      <c r="B69" s="182"/>
      <c r="C69" s="188" t="s">
        <v>123</v>
      </c>
      <c r="D69" s="184"/>
      <c r="E69" s="185"/>
      <c r="F69" s="185">
        <v>0</v>
      </c>
      <c r="G69" s="186"/>
    </row>
    <row r="70" spans="1:99">
      <c r="A70" s="189"/>
      <c r="B70" s="190" t="s">
        <v>89</v>
      </c>
      <c r="C70" s="191" t="str">
        <f>CONCATENATE(B67," ",C67)</f>
        <v>075 Vybavení sportoviště</v>
      </c>
      <c r="D70" s="192"/>
      <c r="E70" s="193"/>
      <c r="F70" s="194"/>
      <c r="G70" s="195">
        <f>SUM(G67:G69)</f>
        <v>0</v>
      </c>
    </row>
    <row r="71" spans="1:99">
      <c r="B71" s="326"/>
    </row>
    <row r="72" spans="1:99">
      <c r="F72" s="155" t="s">
        <v>112</v>
      </c>
      <c r="G72" s="195">
        <f>G30+G46+G52+G66+G70</f>
        <v>0</v>
      </c>
    </row>
    <row r="73" spans="1:99">
      <c r="G73" s="327"/>
    </row>
    <row r="74" spans="1:99">
      <c r="E74" s="155"/>
    </row>
    <row r="75" spans="1:99">
      <c r="E75" s="155"/>
    </row>
    <row r="76" spans="1:99">
      <c r="E76" s="155"/>
    </row>
    <row r="77" spans="1:99">
      <c r="E77" s="155"/>
    </row>
    <row r="78" spans="1:99">
      <c r="E78" s="155"/>
    </row>
    <row r="79" spans="1:99">
      <c r="E79" s="155"/>
    </row>
    <row r="80" spans="1:99">
      <c r="E80" s="155"/>
    </row>
    <row r="81" spans="5:5">
      <c r="E81" s="155"/>
    </row>
    <row r="82" spans="5:5">
      <c r="E82" s="155"/>
    </row>
    <row r="83" spans="5:5">
      <c r="E83" s="155"/>
    </row>
  </sheetData>
  <mergeCells count="3">
    <mergeCell ref="A1:G1"/>
    <mergeCell ref="A3:B3"/>
    <mergeCell ref="A4:B4"/>
  </mergeCells>
  <printOptions gridLinesSet="0"/>
  <pageMargins left="0.59055118110236227" right="0.39370078740157483" top="0.59055118110236227" bottom="0.98425196850393704" header="0.19685039370078741" footer="0.51181102362204722"/>
  <pageSetup paperSize="9" scale="81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zoomScaleNormal="100" workbookViewId="0">
      <selection activeCell="G22" sqref="G22"/>
    </sheetView>
  </sheetViews>
  <sheetFormatPr defaultColWidth="8.85546875"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4.140625" style="3" customWidth="1"/>
    <col min="6" max="6" width="16.5703125" style="3" customWidth="1"/>
    <col min="7" max="7" width="15.28515625" style="3" customWidth="1"/>
    <col min="8" max="8" width="8.85546875" style="3"/>
    <col min="9" max="9" width="10.7109375" style="3" bestFit="1" customWidth="1"/>
    <col min="10" max="16384" width="8.8554687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 t="str">
        <f>'SO 02 Rekapitulace'!G2</f>
        <v>Zpracováno dne:</v>
      </c>
      <c r="E2" s="7">
        <f>'SO 02 Rekapitulace'!$I$2</f>
        <v>42009</v>
      </c>
      <c r="F2" s="8" t="s">
        <v>2</v>
      </c>
      <c r="G2" s="9"/>
    </row>
    <row r="3" spans="1:57" ht="3" hidden="1" customHeight="1">
      <c r="A3" s="10"/>
      <c r="B3" s="11"/>
      <c r="C3" s="12"/>
      <c r="D3" s="12"/>
      <c r="E3" s="13"/>
      <c r="F3" s="14"/>
      <c r="G3" s="15"/>
    </row>
    <row r="4" spans="1:57" ht="12" customHeight="1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spans="1:57" ht="12.95" customHeight="1" thickBot="1">
      <c r="A5" s="18" t="s">
        <v>117</v>
      </c>
      <c r="B5" s="19"/>
      <c r="C5" s="20" t="str">
        <f>'SO 02 Položky'!$C$4</f>
        <v>SO 02 Revitalizace plochy- nohejbal</v>
      </c>
      <c r="D5" s="21"/>
      <c r="E5" s="19"/>
      <c r="F5" s="14" t="s">
        <v>6</v>
      </c>
      <c r="G5" s="15"/>
    </row>
    <row r="6" spans="1:57" ht="12.95" customHeight="1" thickTop="1" thickBot="1">
      <c r="A6" s="16" t="s">
        <v>7</v>
      </c>
      <c r="B6" s="11"/>
      <c r="C6" s="12" t="s">
        <v>8</v>
      </c>
      <c r="D6" s="12"/>
      <c r="E6" s="13"/>
      <c r="F6" s="22" t="s">
        <v>9</v>
      </c>
      <c r="G6" s="23"/>
      <c r="O6" s="24"/>
    </row>
    <row r="7" spans="1:57" ht="12.95" customHeight="1" thickTop="1">
      <c r="A7" s="25"/>
      <c r="B7" s="26"/>
      <c r="C7" s="27" t="str">
        <f>'SO 02 Položky'!$C$3</f>
        <v>Sokolov-Arál zdraví, revitalizace ploch hřišť II.</v>
      </c>
      <c r="D7" s="28"/>
      <c r="E7" s="28"/>
      <c r="F7" s="29" t="s">
        <v>10</v>
      </c>
      <c r="G7" s="23"/>
    </row>
    <row r="8" spans="1:57">
      <c r="A8" s="30" t="s">
        <v>11</v>
      </c>
      <c r="B8" s="14"/>
      <c r="C8" s="345"/>
      <c r="D8" s="345"/>
      <c r="E8" s="346"/>
      <c r="F8" s="31" t="s">
        <v>12</v>
      </c>
      <c r="G8" s="32"/>
      <c r="H8" s="33"/>
      <c r="I8" s="34"/>
    </row>
    <row r="9" spans="1:57">
      <c r="A9" s="30" t="s">
        <v>13</v>
      </c>
      <c r="B9" s="14"/>
      <c r="C9" s="345"/>
      <c r="D9" s="345"/>
      <c r="E9" s="346"/>
      <c r="F9" s="14"/>
      <c r="G9" s="35"/>
      <c r="H9" s="36"/>
    </row>
    <row r="10" spans="1:57">
      <c r="A10" s="30" t="s">
        <v>14</v>
      </c>
      <c r="B10" s="14"/>
      <c r="C10" s="345"/>
      <c r="D10" s="345"/>
      <c r="E10" s="345"/>
      <c r="F10" s="37"/>
      <c r="G10" s="38"/>
      <c r="H10" s="39"/>
    </row>
    <row r="11" spans="1:57" ht="13.5" customHeight="1">
      <c r="A11" s="30" t="s">
        <v>15</v>
      </c>
      <c r="B11" s="14"/>
      <c r="C11" s="345"/>
      <c r="D11" s="345"/>
      <c r="E11" s="345"/>
      <c r="F11" s="40" t="s">
        <v>16</v>
      </c>
      <c r="G11" s="41"/>
      <c r="H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1"/>
      <c r="C12" s="347"/>
      <c r="D12" s="347"/>
      <c r="E12" s="347"/>
      <c r="F12" s="44" t="s">
        <v>18</v>
      </c>
      <c r="G12" s="45"/>
      <c r="H12" s="36"/>
    </row>
    <row r="13" spans="1:57" ht="28.5" customHeight="1" thickBot="1">
      <c r="A13" s="46" t="s">
        <v>19</v>
      </c>
      <c r="B13" s="47"/>
      <c r="C13" s="47"/>
      <c r="D13" s="47"/>
      <c r="E13" s="48"/>
      <c r="F13" s="48"/>
      <c r="G13" s="49"/>
      <c r="H13" s="36"/>
    </row>
    <row r="14" spans="1:57" ht="17.25" customHeight="1" thickBot="1">
      <c r="A14" s="50" t="s">
        <v>20</v>
      </c>
      <c r="B14" s="51"/>
      <c r="C14" s="52"/>
      <c r="D14" s="53" t="s">
        <v>21</v>
      </c>
      <c r="E14" s="54"/>
      <c r="F14" s="54"/>
      <c r="G14" s="52"/>
    </row>
    <row r="15" spans="1:57" ht="15.95" customHeight="1">
      <c r="A15" s="55"/>
      <c r="B15" s="56" t="s">
        <v>22</v>
      </c>
      <c r="C15" s="57">
        <f>'SO 02 Rekapitulace'!E11</f>
        <v>0</v>
      </c>
      <c r="D15" s="58" t="str">
        <f>'SO 02 Rekapitulace'!A16</f>
        <v>Ztížené výrobní podmínky</v>
      </c>
      <c r="E15" s="59"/>
      <c r="F15" s="60"/>
      <c r="G15" s="57">
        <f>'SO 02 Rekapitulace'!I16</f>
        <v>0</v>
      </c>
    </row>
    <row r="16" spans="1:57" ht="15.95" customHeight="1">
      <c r="A16" s="55" t="s">
        <v>23</v>
      </c>
      <c r="B16" s="56" t="s">
        <v>24</v>
      </c>
      <c r="C16" s="57">
        <f>'SO 02 Rekapitulace'!F11</f>
        <v>0</v>
      </c>
      <c r="D16" s="10" t="str">
        <f>'SO 02 Rekapitulace'!A17</f>
        <v>Oborová přirážka</v>
      </c>
      <c r="E16" s="61"/>
      <c r="F16" s="62"/>
      <c r="G16" s="57">
        <f>'SO 02 Rekapitulace'!I17</f>
        <v>0</v>
      </c>
    </row>
    <row r="17" spans="1:7" ht="15.95" customHeight="1">
      <c r="A17" s="55" t="s">
        <v>25</v>
      </c>
      <c r="B17" s="56" t="s">
        <v>26</v>
      </c>
      <c r="C17" s="57">
        <f>'SO 02 Rekapitulace'!H11</f>
        <v>0</v>
      </c>
      <c r="D17" s="10" t="str">
        <f>'SO 02 Rekapitulace'!A18</f>
        <v>Přesun stavebních kapacit</v>
      </c>
      <c r="E17" s="61"/>
      <c r="F17" s="62"/>
      <c r="G17" s="57">
        <f>'SO 02 Rekapitulace'!I18</f>
        <v>0</v>
      </c>
    </row>
    <row r="18" spans="1:7" ht="15.95" customHeight="1">
      <c r="A18" s="63" t="s">
        <v>27</v>
      </c>
      <c r="B18" s="64" t="s">
        <v>28</v>
      </c>
      <c r="C18" s="57">
        <f>'SO 02 Rekapitulace'!G11</f>
        <v>0</v>
      </c>
      <c r="D18" s="10" t="str">
        <f>'SO 02 Rekapitulace'!A19</f>
        <v>Mimostaveništní doprava</v>
      </c>
      <c r="E18" s="61"/>
      <c r="F18" s="62"/>
      <c r="G18" s="57">
        <f>'SO 02 Rekapitulace'!I19</f>
        <v>0</v>
      </c>
    </row>
    <row r="19" spans="1:7" ht="15.95" customHeight="1">
      <c r="A19" s="65" t="s">
        <v>29</v>
      </c>
      <c r="B19" s="56"/>
      <c r="C19" s="57">
        <f>SUM(C15:C18)</f>
        <v>0</v>
      </c>
      <c r="D19" s="10" t="str">
        <f>'SO 02 Rekapitulace'!A20</f>
        <v>Zařízení staveniště</v>
      </c>
      <c r="E19" s="61"/>
      <c r="F19" s="62"/>
      <c r="G19" s="57">
        <f>'SO 02 Rekapitulace'!I20</f>
        <v>0</v>
      </c>
    </row>
    <row r="20" spans="1:7" ht="15.95" customHeight="1">
      <c r="A20" s="65"/>
      <c r="B20" s="56"/>
      <c r="C20" s="57"/>
      <c r="D20" s="10" t="str">
        <f>'SO 02 Rekapitulace'!A21</f>
        <v>Provoz investora</v>
      </c>
      <c r="E20" s="61"/>
      <c r="F20" s="62"/>
      <c r="G20" s="57">
        <f>'SO 02 Rekapitulace'!I21</f>
        <v>0</v>
      </c>
    </row>
    <row r="21" spans="1:7" ht="15.95" customHeight="1">
      <c r="A21" s="65" t="s">
        <v>30</v>
      </c>
      <c r="B21" s="56"/>
      <c r="C21" s="57">
        <f>'SO 02 Rekapitulace'!I11</f>
        <v>0</v>
      </c>
      <c r="D21" s="10" t="str">
        <f>'SO 02 Rekapitulace'!A22</f>
        <v>Kompletační činnost (IČD)</v>
      </c>
      <c r="E21" s="61"/>
      <c r="F21" s="62"/>
      <c r="G21" s="57">
        <f>'SO 02 Rekapitulace'!I22</f>
        <v>0</v>
      </c>
    </row>
    <row r="22" spans="1:7" ht="15.95" customHeight="1">
      <c r="A22" s="66" t="s">
        <v>31</v>
      </c>
      <c r="B22" s="67"/>
      <c r="C22" s="57">
        <f>C19+C21</f>
        <v>0</v>
      </c>
      <c r="D22" s="10" t="s">
        <v>32</v>
      </c>
      <c r="E22" s="61"/>
      <c r="F22" s="62"/>
      <c r="G22" s="57">
        <f>'SO 02 Rekapitulace'!I23+'SO 02 Rekapitulace'!I24</f>
        <v>0</v>
      </c>
    </row>
    <row r="23" spans="1:7" ht="15.95" customHeight="1" thickBot="1">
      <c r="A23" s="358" t="s">
        <v>33</v>
      </c>
      <c r="B23" s="359"/>
      <c r="C23" s="68">
        <f>C22+G23</f>
        <v>0</v>
      </c>
      <c r="D23" s="69" t="s">
        <v>34</v>
      </c>
      <c r="E23" s="70"/>
      <c r="F23" s="71"/>
      <c r="G23" s="57">
        <f>SUM(G15:G22)</f>
        <v>0</v>
      </c>
    </row>
    <row r="24" spans="1:7">
      <c r="A24" s="72" t="s">
        <v>35</v>
      </c>
      <c r="B24" s="73"/>
      <c r="C24" s="74"/>
      <c r="D24" s="73" t="s">
        <v>36</v>
      </c>
      <c r="E24" s="73"/>
      <c r="F24" s="75" t="s">
        <v>37</v>
      </c>
      <c r="G24" s="76"/>
    </row>
    <row r="25" spans="1:7" ht="23.45" customHeight="1">
      <c r="A25" s="66" t="s">
        <v>38</v>
      </c>
      <c r="B25" s="67"/>
      <c r="C25" s="77" t="s">
        <v>39</v>
      </c>
      <c r="D25" s="67" t="s">
        <v>38</v>
      </c>
      <c r="E25" s="78"/>
      <c r="F25" s="79" t="s">
        <v>38</v>
      </c>
      <c r="G25" s="80"/>
    </row>
    <row r="26" spans="1:7" ht="24" customHeight="1">
      <c r="A26" s="66" t="s">
        <v>40</v>
      </c>
      <c r="B26" s="81"/>
      <c r="C26" s="82">
        <f>E2</f>
        <v>42009</v>
      </c>
      <c r="D26" s="67" t="s">
        <v>40</v>
      </c>
      <c r="E26" s="78"/>
      <c r="F26" s="79" t="s">
        <v>40</v>
      </c>
      <c r="G26" s="80"/>
    </row>
    <row r="27" spans="1:7">
      <c r="A27" s="66"/>
      <c r="B27" s="83"/>
      <c r="C27" s="77"/>
      <c r="D27" s="67"/>
      <c r="E27" s="78"/>
      <c r="F27" s="79"/>
      <c r="G27" s="80"/>
    </row>
    <row r="28" spans="1:7">
      <c r="A28" s="66" t="s">
        <v>41</v>
      </c>
      <c r="B28" s="67"/>
      <c r="C28" s="77"/>
      <c r="D28" s="79" t="s">
        <v>42</v>
      </c>
      <c r="E28" s="77"/>
      <c r="F28" s="84" t="s">
        <v>42</v>
      </c>
      <c r="G28" s="80"/>
    </row>
    <row r="29" spans="1:7" ht="69" customHeight="1">
      <c r="A29" s="66"/>
      <c r="B29" s="67"/>
      <c r="C29" s="85"/>
      <c r="D29" s="86"/>
      <c r="E29" s="85"/>
      <c r="F29" s="67"/>
      <c r="G29" s="80"/>
    </row>
    <row r="30" spans="1:7">
      <c r="A30" s="87" t="s">
        <v>43</v>
      </c>
      <c r="B30" s="88"/>
      <c r="C30" s="89">
        <v>21</v>
      </c>
      <c r="D30" s="88" t="s">
        <v>44</v>
      </c>
      <c r="E30" s="90"/>
      <c r="F30" s="350">
        <f>C23-F32</f>
        <v>0</v>
      </c>
      <c r="G30" s="351"/>
    </row>
    <row r="31" spans="1:7">
      <c r="A31" s="87" t="s">
        <v>45</v>
      </c>
      <c r="B31" s="88"/>
      <c r="C31" s="89">
        <v>21</v>
      </c>
      <c r="D31" s="88" t="s">
        <v>46</v>
      </c>
      <c r="E31" s="90"/>
      <c r="F31" s="350">
        <f>ROUND(PRODUCT(F30,C31/100),0)</f>
        <v>0</v>
      </c>
      <c r="G31" s="351"/>
    </row>
    <row r="32" spans="1:7">
      <c r="A32" s="87" t="s">
        <v>43</v>
      </c>
      <c r="B32" s="88"/>
      <c r="C32" s="89">
        <v>15</v>
      </c>
      <c r="D32" s="88" t="s">
        <v>46</v>
      </c>
      <c r="E32" s="90"/>
      <c r="F32" s="350">
        <v>0</v>
      </c>
      <c r="G32" s="351"/>
    </row>
    <row r="33" spans="1:8">
      <c r="A33" s="87" t="s">
        <v>45</v>
      </c>
      <c r="B33" s="91"/>
      <c r="C33" s="92">
        <v>15</v>
      </c>
      <c r="D33" s="88" t="s">
        <v>46</v>
      </c>
      <c r="E33" s="62"/>
      <c r="F33" s="350">
        <f>ROUND(PRODUCT(F32,C33/100),0)</f>
        <v>0</v>
      </c>
      <c r="G33" s="351"/>
    </row>
    <row r="34" spans="1:8" s="96" customFormat="1" ht="19.5" customHeight="1" thickBot="1">
      <c r="A34" s="93" t="s">
        <v>47</v>
      </c>
      <c r="B34" s="94"/>
      <c r="C34" s="94"/>
      <c r="D34" s="94"/>
      <c r="E34" s="95"/>
      <c r="F34" s="352">
        <f>ROUND(SUM(F30:F33),0)</f>
        <v>0</v>
      </c>
      <c r="G34" s="353"/>
    </row>
    <row r="36" spans="1:8">
      <c r="A36" s="97" t="s">
        <v>48</v>
      </c>
      <c r="B36" s="97"/>
      <c r="C36" s="97"/>
      <c r="D36" s="97"/>
      <c r="E36" s="97"/>
      <c r="F36" s="97"/>
      <c r="G36" s="97"/>
      <c r="H36" s="3" t="s">
        <v>49</v>
      </c>
    </row>
    <row r="37" spans="1:8" ht="14.25" customHeight="1">
      <c r="A37" s="97"/>
      <c r="B37" s="344"/>
      <c r="C37" s="344"/>
      <c r="D37" s="344"/>
      <c r="E37" s="344"/>
      <c r="F37" s="344"/>
      <c r="G37" s="344"/>
      <c r="H37" s="3" t="s">
        <v>49</v>
      </c>
    </row>
    <row r="38" spans="1:8" ht="12.75" customHeight="1">
      <c r="A38" s="98"/>
      <c r="B38" s="344"/>
      <c r="C38" s="344"/>
      <c r="D38" s="344"/>
      <c r="E38" s="344"/>
      <c r="F38" s="344"/>
      <c r="G38" s="344"/>
      <c r="H38" s="3" t="s">
        <v>49</v>
      </c>
    </row>
    <row r="39" spans="1:8">
      <c r="A39" s="98"/>
      <c r="B39" s="344"/>
      <c r="C39" s="344"/>
      <c r="D39" s="344"/>
      <c r="E39" s="344"/>
      <c r="F39" s="344"/>
      <c r="G39" s="344"/>
      <c r="H39" s="3" t="s">
        <v>49</v>
      </c>
    </row>
    <row r="40" spans="1:8">
      <c r="A40" s="98"/>
      <c r="B40" s="344"/>
      <c r="C40" s="344"/>
      <c r="D40" s="344"/>
      <c r="E40" s="344"/>
      <c r="F40" s="344"/>
      <c r="G40" s="344"/>
      <c r="H40" s="3" t="s">
        <v>49</v>
      </c>
    </row>
    <row r="41" spans="1:8">
      <c r="A41" s="98"/>
      <c r="B41" s="344"/>
      <c r="C41" s="344"/>
      <c r="D41" s="344"/>
      <c r="E41" s="344"/>
      <c r="F41" s="344"/>
      <c r="G41" s="344"/>
      <c r="H41" s="3" t="s">
        <v>49</v>
      </c>
    </row>
    <row r="42" spans="1:8">
      <c r="A42" s="98"/>
      <c r="B42" s="344"/>
      <c r="C42" s="344"/>
      <c r="D42" s="344"/>
      <c r="E42" s="344"/>
      <c r="F42" s="344"/>
      <c r="G42" s="344"/>
      <c r="H42" s="3" t="s">
        <v>49</v>
      </c>
    </row>
    <row r="43" spans="1:8">
      <c r="A43" s="98"/>
      <c r="B43" s="344"/>
      <c r="C43" s="344"/>
      <c r="D43" s="344"/>
      <c r="E43" s="344"/>
      <c r="F43" s="344"/>
      <c r="G43" s="344"/>
      <c r="H43" s="3" t="s">
        <v>49</v>
      </c>
    </row>
    <row r="44" spans="1:8">
      <c r="A44" s="98"/>
      <c r="B44" s="344"/>
      <c r="C44" s="344"/>
      <c r="D44" s="344"/>
      <c r="E44" s="344"/>
      <c r="F44" s="344"/>
      <c r="G44" s="344"/>
      <c r="H44" s="3" t="s">
        <v>49</v>
      </c>
    </row>
    <row r="45" spans="1:8" ht="0.75" customHeight="1">
      <c r="A45" s="98"/>
      <c r="B45" s="344"/>
      <c r="C45" s="344"/>
      <c r="D45" s="344"/>
      <c r="E45" s="344"/>
      <c r="F45" s="344"/>
      <c r="G45" s="344"/>
      <c r="H45" s="3" t="s">
        <v>49</v>
      </c>
    </row>
    <row r="46" spans="1:8">
      <c r="B46" s="357"/>
      <c r="C46" s="357"/>
      <c r="D46" s="357"/>
      <c r="E46" s="357"/>
      <c r="F46" s="357"/>
      <c r="G46" s="357"/>
    </row>
    <row r="47" spans="1:8">
      <c r="B47" s="357"/>
      <c r="C47" s="357"/>
      <c r="D47" s="357"/>
      <c r="E47" s="357"/>
      <c r="F47" s="357"/>
      <c r="G47" s="357"/>
    </row>
    <row r="48" spans="1:8">
      <c r="B48" s="357"/>
      <c r="C48" s="357"/>
      <c r="D48" s="357"/>
      <c r="E48" s="357"/>
      <c r="F48" s="357"/>
      <c r="G48" s="357"/>
    </row>
    <row r="49" spans="2:7">
      <c r="B49" s="357"/>
      <c r="C49" s="357"/>
      <c r="D49" s="357"/>
      <c r="E49" s="357"/>
      <c r="F49" s="357"/>
      <c r="G49" s="357"/>
    </row>
    <row r="50" spans="2:7">
      <c r="B50" s="357"/>
      <c r="C50" s="357"/>
      <c r="D50" s="357"/>
      <c r="E50" s="357"/>
      <c r="F50" s="357"/>
      <c r="G50" s="357"/>
    </row>
    <row r="51" spans="2:7">
      <c r="B51" s="357"/>
      <c r="C51" s="357"/>
      <c r="D51" s="357"/>
      <c r="E51" s="357"/>
      <c r="F51" s="357"/>
      <c r="G51" s="357"/>
    </row>
    <row r="52" spans="2:7">
      <c r="B52" s="357"/>
      <c r="C52" s="357"/>
      <c r="D52" s="357"/>
      <c r="E52" s="357"/>
      <c r="F52" s="357"/>
      <c r="G52" s="357"/>
    </row>
    <row r="53" spans="2:7">
      <c r="B53" s="357"/>
      <c r="C53" s="357"/>
      <c r="D53" s="357"/>
      <c r="E53" s="357"/>
      <c r="F53" s="357"/>
      <c r="G53" s="357"/>
    </row>
    <row r="54" spans="2:7">
      <c r="B54" s="357"/>
      <c r="C54" s="357"/>
      <c r="D54" s="357"/>
      <c r="E54" s="357"/>
      <c r="F54" s="357"/>
      <c r="G54" s="357"/>
    </row>
    <row r="55" spans="2:7">
      <c r="B55" s="357"/>
      <c r="C55" s="357"/>
      <c r="D55" s="357"/>
      <c r="E55" s="357"/>
      <c r="F55" s="357"/>
      <c r="G55" s="357"/>
    </row>
  </sheetData>
  <mergeCells count="22">
    <mergeCell ref="A23:B23"/>
    <mergeCell ref="C8:E8"/>
    <mergeCell ref="C9:E9"/>
    <mergeCell ref="C10:E10"/>
    <mergeCell ref="C11:E11"/>
    <mergeCell ref="C12:E12"/>
    <mergeCell ref="B50:G50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zoomScaleNormal="100" workbookViewId="0">
      <selection activeCell="F25" sqref="F25"/>
    </sheetView>
  </sheetViews>
  <sheetFormatPr defaultColWidth="8.85546875" defaultRowHeight="12.75"/>
  <cols>
    <col min="1" max="1" width="5.85546875" style="3" customWidth="1"/>
    <col min="2" max="2" width="6.140625" style="3" customWidth="1"/>
    <col min="3" max="3" width="11.42578125" style="3" customWidth="1"/>
    <col min="4" max="4" width="25.71093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16384" width="8.85546875" style="3"/>
  </cols>
  <sheetData>
    <row r="1" spans="1:57" ht="13.5" thickTop="1">
      <c r="A1" s="360" t="s">
        <v>50</v>
      </c>
      <c r="B1" s="361"/>
      <c r="C1" s="99" t="str">
        <f>'SO 02 Položky'!$C$3</f>
        <v>Sokolov-Arál zdraví, revitalizace ploch hřišť II.</v>
      </c>
      <c r="D1" s="100"/>
      <c r="E1" s="101"/>
      <c r="F1" s="100"/>
      <c r="G1" s="102" t="s">
        <v>51</v>
      </c>
      <c r="H1" s="103"/>
      <c r="I1" s="104" t="str">
        <f>'SO 02 Položky'!G3</f>
        <v>J.Kovář</v>
      </c>
    </row>
    <row r="2" spans="1:57" ht="13.5" thickBot="1">
      <c r="A2" s="362" t="s">
        <v>52</v>
      </c>
      <c r="B2" s="363"/>
      <c r="C2" s="105" t="str">
        <f>'SO 02 Položky'!$C$4</f>
        <v>SO 02 Revitalizace plochy- nohejbal</v>
      </c>
      <c r="D2" s="106"/>
      <c r="E2" s="107"/>
      <c r="F2" s="106"/>
      <c r="G2" s="108" t="s">
        <v>53</v>
      </c>
      <c r="H2" s="109"/>
      <c r="I2" s="110">
        <f>'SO 02 Položky'!G4</f>
        <v>42009</v>
      </c>
    </row>
    <row r="3" spans="1:57" ht="13.5" thickTop="1">
      <c r="A3" s="78"/>
      <c r="B3" s="78"/>
      <c r="C3" s="78"/>
      <c r="D3" s="78"/>
      <c r="E3" s="78"/>
      <c r="F3" s="67"/>
      <c r="G3" s="78"/>
      <c r="H3" s="78"/>
      <c r="I3" s="78"/>
    </row>
    <row r="4" spans="1:57" ht="19.5" customHeight="1">
      <c r="A4" s="111" t="s">
        <v>54</v>
      </c>
      <c r="B4" s="112"/>
      <c r="C4" s="112"/>
      <c r="D4" s="112"/>
      <c r="E4" s="113"/>
      <c r="F4" s="112"/>
      <c r="G4" s="112"/>
      <c r="H4" s="112"/>
      <c r="I4" s="112"/>
    </row>
    <row r="5" spans="1:57" ht="13.5" thickBot="1">
      <c r="A5" s="78"/>
      <c r="B5" s="78"/>
      <c r="C5" s="78"/>
      <c r="D5" s="78"/>
      <c r="E5" s="78"/>
      <c r="F5" s="78"/>
      <c r="G5" s="78"/>
      <c r="H5" s="78"/>
      <c r="I5" s="78"/>
    </row>
    <row r="6" spans="1:57" s="36" customFormat="1" ht="13.5" thickBot="1">
      <c r="A6" s="114"/>
      <c r="B6" s="115" t="s">
        <v>55</v>
      </c>
      <c r="C6" s="115"/>
      <c r="D6" s="116"/>
      <c r="E6" s="117" t="s">
        <v>56</v>
      </c>
      <c r="F6" s="118" t="s">
        <v>57</v>
      </c>
      <c r="G6" s="118" t="s">
        <v>58</v>
      </c>
      <c r="H6" s="118" t="s">
        <v>59</v>
      </c>
      <c r="I6" s="119" t="s">
        <v>30</v>
      </c>
    </row>
    <row r="7" spans="1:57" s="36" customFormat="1">
      <c r="A7" s="120" t="str">
        <f>'SO 02 Položky'!B7</f>
        <v>041</v>
      </c>
      <c r="B7" s="121" t="str">
        <f>'SO 02 Položky'!C7</f>
        <v>Zemní práce, bourací a přípravné práce</v>
      </c>
      <c r="C7" s="67"/>
      <c r="D7" s="122"/>
      <c r="E7" s="123">
        <f>'SO 02 Položky'!G18</f>
        <v>0</v>
      </c>
      <c r="F7" s="124"/>
      <c r="G7" s="124"/>
      <c r="H7" s="124"/>
      <c r="I7" s="125"/>
    </row>
    <row r="8" spans="1:57" s="36" customFormat="1">
      <c r="A8" s="120" t="str">
        <f>'SO 02 Položky'!B19</f>
        <v>050</v>
      </c>
      <c r="B8" s="121" t="str">
        <f>'SO 02 Položky'!C19</f>
        <v>Konstrukční vrstvy</v>
      </c>
      <c r="C8" s="67"/>
      <c r="D8" s="122"/>
      <c r="E8" s="123">
        <f>'SO 02 Položky'!G28</f>
        <v>0</v>
      </c>
      <c r="F8" s="124"/>
      <c r="G8" s="124"/>
      <c r="H8" s="124"/>
      <c r="I8" s="125"/>
    </row>
    <row r="9" spans="1:57" s="36" customFormat="1">
      <c r="A9" s="120" t="str">
        <f>'SO 02 Položky'!B29</f>
        <v>100</v>
      </c>
      <c r="B9" s="121" t="str">
        <f>'SO 02 Položky'!C29</f>
        <v>Sportovní povrchy</v>
      </c>
      <c r="C9" s="67"/>
      <c r="D9" s="122"/>
      <c r="E9" s="123">
        <f>'SO 02 Položky'!G34</f>
        <v>0</v>
      </c>
      <c r="F9" s="124"/>
      <c r="G9" s="124"/>
      <c r="H9" s="124"/>
      <c r="I9" s="125"/>
    </row>
    <row r="10" spans="1:57" s="36" customFormat="1" ht="13.5" thickBot="1">
      <c r="A10" s="120" t="str">
        <f>'SO 02 Položky'!B35</f>
        <v>075</v>
      </c>
      <c r="B10" s="121" t="str">
        <f>'SO 02 Položky'!C35</f>
        <v>Vybavení sportoviště</v>
      </c>
      <c r="C10" s="67"/>
      <c r="D10" s="122"/>
      <c r="E10" s="123">
        <f>'SO 02 Položky'!$G$38</f>
        <v>0</v>
      </c>
      <c r="F10" s="124"/>
      <c r="G10" s="124"/>
      <c r="H10" s="124"/>
      <c r="I10" s="125"/>
    </row>
    <row r="11" spans="1:57" s="132" customFormat="1" ht="13.5" thickBot="1">
      <c r="A11" s="126"/>
      <c r="B11" s="127" t="s">
        <v>60</v>
      </c>
      <c r="C11" s="127"/>
      <c r="D11" s="128"/>
      <c r="E11" s="129">
        <f>SUM(E7:E10)</f>
        <v>0</v>
      </c>
      <c r="F11" s="130">
        <f>SUM(F7:F10)</f>
        <v>0</v>
      </c>
      <c r="G11" s="130">
        <f>SUM(G7:G10)</f>
        <v>0</v>
      </c>
      <c r="H11" s="130">
        <f>SUM(H7:H10)</f>
        <v>0</v>
      </c>
      <c r="I11" s="131">
        <f>SUM(I7:I10)</f>
        <v>0</v>
      </c>
    </row>
    <row r="12" spans="1:57">
      <c r="A12" s="67"/>
      <c r="B12" s="67"/>
      <c r="C12" s="67"/>
      <c r="D12" s="67"/>
      <c r="E12" s="67"/>
      <c r="F12" s="67"/>
      <c r="G12" s="67"/>
      <c r="H12" s="67"/>
      <c r="I12" s="67"/>
    </row>
    <row r="13" spans="1:57" ht="19.5" customHeight="1">
      <c r="A13" s="112" t="s">
        <v>61</v>
      </c>
      <c r="B13" s="112"/>
      <c r="C13" s="112"/>
      <c r="D13" s="112"/>
      <c r="E13" s="112"/>
      <c r="F13" s="112"/>
      <c r="G13" s="133"/>
      <c r="H13" s="112"/>
      <c r="I13" s="112"/>
      <c r="BA13" s="42"/>
      <c r="BB13" s="42"/>
      <c r="BC13" s="42"/>
      <c r="BD13" s="42"/>
      <c r="BE13" s="42"/>
    </row>
    <row r="14" spans="1:57" ht="13.5" thickBot="1">
      <c r="A14" s="78"/>
      <c r="B14" s="78"/>
      <c r="C14" s="78"/>
      <c r="D14" s="78"/>
      <c r="E14" s="78"/>
      <c r="F14" s="78"/>
      <c r="G14" s="78"/>
      <c r="H14" s="78"/>
      <c r="I14" s="78"/>
    </row>
    <row r="15" spans="1:57">
      <c r="A15" s="72" t="s">
        <v>62</v>
      </c>
      <c r="B15" s="73"/>
      <c r="C15" s="73"/>
      <c r="D15" s="134"/>
      <c r="E15" s="135" t="s">
        <v>63</v>
      </c>
      <c r="F15" s="136" t="s">
        <v>64</v>
      </c>
      <c r="G15" s="137" t="s">
        <v>65</v>
      </c>
      <c r="H15" s="138"/>
      <c r="I15" s="139" t="s">
        <v>63</v>
      </c>
    </row>
    <row r="16" spans="1:57">
      <c r="A16" s="65" t="s">
        <v>66</v>
      </c>
      <c r="B16" s="56"/>
      <c r="C16" s="56"/>
      <c r="D16" s="140"/>
      <c r="E16" s="141">
        <v>0</v>
      </c>
      <c r="F16" s="142">
        <v>0</v>
      </c>
      <c r="G16" s="143">
        <f>E11</f>
        <v>0</v>
      </c>
      <c r="H16" s="144"/>
      <c r="I16" s="145">
        <f t="shared" ref="I16:I24" si="0">E16+F16*G16/100</f>
        <v>0</v>
      </c>
      <c r="BA16" s="3">
        <v>0</v>
      </c>
    </row>
    <row r="17" spans="1:53">
      <c r="A17" s="65" t="s">
        <v>67</v>
      </c>
      <c r="B17" s="56"/>
      <c r="C17" s="56"/>
      <c r="D17" s="140"/>
      <c r="E17" s="141">
        <v>0</v>
      </c>
      <c r="F17" s="142">
        <v>0</v>
      </c>
      <c r="G17" s="143">
        <f>E11</f>
        <v>0</v>
      </c>
      <c r="H17" s="144"/>
      <c r="I17" s="145">
        <f t="shared" si="0"/>
        <v>0</v>
      </c>
      <c r="BA17" s="3">
        <v>0</v>
      </c>
    </row>
    <row r="18" spans="1:53">
      <c r="A18" s="65" t="s">
        <v>68</v>
      </c>
      <c r="B18" s="56"/>
      <c r="C18" s="56"/>
      <c r="D18" s="140"/>
      <c r="E18" s="141">
        <v>0</v>
      </c>
      <c r="F18" s="142">
        <v>0</v>
      </c>
      <c r="G18" s="143">
        <f>E11</f>
        <v>0</v>
      </c>
      <c r="H18" s="144"/>
      <c r="I18" s="145">
        <f t="shared" si="0"/>
        <v>0</v>
      </c>
      <c r="BA18" s="3">
        <v>0</v>
      </c>
    </row>
    <row r="19" spans="1:53">
      <c r="A19" s="65" t="s">
        <v>69</v>
      </c>
      <c r="B19" s="56"/>
      <c r="C19" s="56"/>
      <c r="D19" s="140"/>
      <c r="E19" s="141">
        <v>0</v>
      </c>
      <c r="F19" s="142">
        <v>0</v>
      </c>
      <c r="G19" s="143">
        <f>E11</f>
        <v>0</v>
      </c>
      <c r="H19" s="144"/>
      <c r="I19" s="145">
        <f t="shared" si="0"/>
        <v>0</v>
      </c>
      <c r="BA19" s="3">
        <v>0</v>
      </c>
    </row>
    <row r="20" spans="1:53">
      <c r="A20" s="65" t="s">
        <v>70</v>
      </c>
      <c r="B20" s="56"/>
      <c r="C20" s="56"/>
      <c r="D20" s="140"/>
      <c r="E20" s="141">
        <v>0</v>
      </c>
      <c r="F20" s="142">
        <v>0</v>
      </c>
      <c r="G20" s="143">
        <f>E11</f>
        <v>0</v>
      </c>
      <c r="H20" s="144"/>
      <c r="I20" s="145">
        <f t="shared" si="0"/>
        <v>0</v>
      </c>
      <c r="BA20" s="3">
        <v>1</v>
      </c>
    </row>
    <row r="21" spans="1:53">
      <c r="A21" s="65" t="s">
        <v>71</v>
      </c>
      <c r="B21" s="56"/>
      <c r="C21" s="56"/>
      <c r="D21" s="140"/>
      <c r="E21" s="141">
        <v>0</v>
      </c>
      <c r="F21" s="142">
        <v>0</v>
      </c>
      <c r="G21" s="143">
        <f>E11</f>
        <v>0</v>
      </c>
      <c r="H21" s="144"/>
      <c r="I21" s="145">
        <f t="shared" si="0"/>
        <v>0</v>
      </c>
      <c r="BA21" s="3">
        <v>1</v>
      </c>
    </row>
    <row r="22" spans="1:53">
      <c r="A22" s="65" t="s">
        <v>72</v>
      </c>
      <c r="B22" s="56"/>
      <c r="C22" s="56"/>
      <c r="D22" s="140"/>
      <c r="E22" s="141">
        <v>0</v>
      </c>
      <c r="F22" s="142">
        <v>0</v>
      </c>
      <c r="G22" s="143">
        <f>E11</f>
        <v>0</v>
      </c>
      <c r="H22" s="144"/>
      <c r="I22" s="145">
        <f t="shared" si="0"/>
        <v>0</v>
      </c>
      <c r="BA22" s="3">
        <v>2</v>
      </c>
    </row>
    <row r="23" spans="1:53">
      <c r="A23" s="65" t="s">
        <v>73</v>
      </c>
      <c r="B23" s="56"/>
      <c r="C23" s="56"/>
      <c r="D23" s="140"/>
      <c r="E23" s="141">
        <v>0</v>
      </c>
      <c r="F23" s="142">
        <v>0</v>
      </c>
      <c r="G23" s="143">
        <f>E11</f>
        <v>0</v>
      </c>
      <c r="H23" s="144"/>
      <c r="I23" s="145">
        <f t="shared" si="0"/>
        <v>0</v>
      </c>
      <c r="BA23" s="3">
        <v>2</v>
      </c>
    </row>
    <row r="24" spans="1:53">
      <c r="A24" s="65" t="s">
        <v>74</v>
      </c>
      <c r="B24" s="56"/>
      <c r="C24" s="56"/>
      <c r="D24" s="140"/>
      <c r="E24" s="141">
        <v>0</v>
      </c>
      <c r="F24" s="142">
        <v>0</v>
      </c>
      <c r="G24" s="143">
        <f>E11</f>
        <v>0</v>
      </c>
      <c r="H24" s="144"/>
      <c r="I24" s="145">
        <f t="shared" si="0"/>
        <v>0</v>
      </c>
      <c r="BA24" s="3">
        <v>2</v>
      </c>
    </row>
    <row r="25" spans="1:53" ht="13.5" thickBot="1">
      <c r="A25" s="146"/>
      <c r="B25" s="147" t="s">
        <v>75</v>
      </c>
      <c r="C25" s="148"/>
      <c r="D25" s="149"/>
      <c r="E25" s="150"/>
      <c r="F25" s="151"/>
      <c r="G25" s="151"/>
      <c r="H25" s="364">
        <f>SUM(I16:I24)</f>
        <v>0</v>
      </c>
      <c r="I25" s="365"/>
    </row>
    <row r="27" spans="1:53">
      <c r="B27" s="132"/>
      <c r="F27" s="152"/>
      <c r="G27" s="153"/>
      <c r="H27" s="153"/>
      <c r="I27" s="154"/>
    </row>
    <row r="28" spans="1:53">
      <c r="F28" s="152"/>
      <c r="G28" s="153"/>
      <c r="H28" s="153"/>
      <c r="I28" s="154"/>
    </row>
    <row r="29" spans="1:53">
      <c r="F29" s="152"/>
      <c r="G29" s="153"/>
      <c r="H29" s="153"/>
      <c r="I29" s="154"/>
    </row>
    <row r="30" spans="1:53">
      <c r="F30" s="152"/>
      <c r="G30" s="153"/>
      <c r="H30" s="153"/>
      <c r="I30" s="154"/>
    </row>
    <row r="31" spans="1:53">
      <c r="F31" s="152"/>
      <c r="G31" s="153"/>
      <c r="H31" s="153"/>
      <c r="I31" s="154"/>
    </row>
    <row r="32" spans="1:53">
      <c r="F32" s="152"/>
      <c r="G32" s="153"/>
      <c r="H32" s="153"/>
      <c r="I32" s="154"/>
    </row>
    <row r="33" spans="6:9">
      <c r="F33" s="152"/>
      <c r="G33" s="153"/>
      <c r="H33" s="153"/>
      <c r="I33" s="154"/>
    </row>
    <row r="34" spans="6:9">
      <c r="F34" s="152"/>
      <c r="G34" s="153"/>
      <c r="H34" s="153"/>
      <c r="I34" s="154"/>
    </row>
    <row r="35" spans="6:9">
      <c r="F35" s="152"/>
      <c r="G35" s="153"/>
      <c r="H35" s="153"/>
      <c r="I35" s="154"/>
    </row>
    <row r="36" spans="6:9">
      <c r="F36" s="152"/>
      <c r="G36" s="153"/>
      <c r="H36" s="153"/>
      <c r="I36" s="154"/>
    </row>
    <row r="37" spans="6:9">
      <c r="F37" s="152"/>
      <c r="G37" s="153"/>
      <c r="H37" s="153"/>
      <c r="I37" s="154"/>
    </row>
    <row r="38" spans="6:9">
      <c r="F38" s="152"/>
      <c r="G38" s="153"/>
      <c r="H38" s="153"/>
      <c r="I38" s="154"/>
    </row>
    <row r="39" spans="6:9">
      <c r="F39" s="152"/>
      <c r="G39" s="153"/>
      <c r="H39" s="153"/>
      <c r="I39" s="154"/>
    </row>
    <row r="40" spans="6:9">
      <c r="F40" s="152"/>
      <c r="G40" s="153"/>
      <c r="H40" s="153"/>
      <c r="I40" s="154"/>
    </row>
    <row r="41" spans="6:9">
      <c r="F41" s="152"/>
      <c r="G41" s="153"/>
      <c r="H41" s="153"/>
      <c r="I41" s="154"/>
    </row>
    <row r="42" spans="6:9">
      <c r="F42" s="152"/>
      <c r="G42" s="153"/>
      <c r="H42" s="153"/>
      <c r="I42" s="154"/>
    </row>
    <row r="43" spans="6:9">
      <c r="F43" s="152"/>
      <c r="G43" s="153"/>
      <c r="H43" s="153"/>
      <c r="I43" s="154"/>
    </row>
    <row r="44" spans="6:9">
      <c r="F44" s="152"/>
      <c r="G44" s="153"/>
      <c r="H44" s="153"/>
      <c r="I44" s="154"/>
    </row>
    <row r="45" spans="6:9">
      <c r="F45" s="152"/>
      <c r="G45" s="153"/>
      <c r="H45" s="153"/>
      <c r="I45" s="154"/>
    </row>
    <row r="46" spans="6:9">
      <c r="F46" s="152"/>
      <c r="G46" s="153"/>
      <c r="H46" s="153"/>
      <c r="I46" s="154"/>
    </row>
    <row r="47" spans="6:9">
      <c r="F47" s="152"/>
      <c r="G47" s="153"/>
      <c r="H47" s="153"/>
      <c r="I47" s="154"/>
    </row>
    <row r="48" spans="6:9">
      <c r="F48" s="152"/>
      <c r="G48" s="153"/>
      <c r="H48" s="153"/>
      <c r="I48" s="154"/>
    </row>
    <row r="49" spans="6:9">
      <c r="F49" s="152"/>
      <c r="G49" s="153"/>
      <c r="H49" s="153"/>
      <c r="I49" s="154"/>
    </row>
    <row r="50" spans="6:9">
      <c r="F50" s="152"/>
      <c r="G50" s="153"/>
      <c r="H50" s="153"/>
      <c r="I50" s="154"/>
    </row>
    <row r="51" spans="6:9">
      <c r="F51" s="152"/>
      <c r="G51" s="153"/>
      <c r="H51" s="153"/>
      <c r="I51" s="154"/>
    </row>
    <row r="52" spans="6:9">
      <c r="F52" s="152"/>
      <c r="G52" s="153"/>
      <c r="H52" s="153"/>
      <c r="I52" s="154"/>
    </row>
    <row r="53" spans="6:9">
      <c r="F53" s="152"/>
      <c r="G53" s="153"/>
      <c r="H53" s="153"/>
      <c r="I53" s="154"/>
    </row>
    <row r="54" spans="6:9">
      <c r="F54" s="152"/>
      <c r="G54" s="153"/>
      <c r="H54" s="153"/>
      <c r="I54" s="154"/>
    </row>
    <row r="55" spans="6:9">
      <c r="F55" s="152"/>
      <c r="G55" s="153"/>
      <c r="H55" s="153"/>
      <c r="I55" s="154"/>
    </row>
    <row r="56" spans="6:9">
      <c r="F56" s="152"/>
      <c r="G56" s="153"/>
      <c r="H56" s="153"/>
      <c r="I56" s="154"/>
    </row>
    <row r="57" spans="6:9">
      <c r="F57" s="152"/>
      <c r="G57" s="153"/>
      <c r="H57" s="153"/>
      <c r="I57" s="154"/>
    </row>
    <row r="58" spans="6:9">
      <c r="F58" s="152"/>
      <c r="G58" s="153"/>
      <c r="H58" s="153"/>
      <c r="I58" s="154"/>
    </row>
    <row r="59" spans="6:9">
      <c r="F59" s="152"/>
      <c r="G59" s="153"/>
      <c r="H59" s="153"/>
      <c r="I59" s="154"/>
    </row>
    <row r="60" spans="6:9">
      <c r="F60" s="152"/>
      <c r="G60" s="153"/>
      <c r="H60" s="153"/>
      <c r="I60" s="154"/>
    </row>
    <row r="61" spans="6:9">
      <c r="F61" s="152"/>
      <c r="G61" s="153"/>
      <c r="H61" s="153"/>
      <c r="I61" s="154"/>
    </row>
    <row r="62" spans="6:9">
      <c r="F62" s="152"/>
      <c r="G62" s="153"/>
      <c r="H62" s="153"/>
      <c r="I62" s="154"/>
    </row>
    <row r="63" spans="6:9">
      <c r="F63" s="152"/>
      <c r="G63" s="153"/>
      <c r="H63" s="153"/>
      <c r="I63" s="154"/>
    </row>
    <row r="64" spans="6:9">
      <c r="F64" s="152"/>
      <c r="G64" s="153"/>
      <c r="H64" s="153"/>
      <c r="I64" s="154"/>
    </row>
    <row r="65" spans="6:9">
      <c r="F65" s="152"/>
      <c r="G65" s="153"/>
      <c r="H65" s="153"/>
      <c r="I65" s="154"/>
    </row>
    <row r="66" spans="6:9">
      <c r="F66" s="152"/>
      <c r="G66" s="153"/>
      <c r="H66" s="153"/>
      <c r="I66" s="154"/>
    </row>
    <row r="67" spans="6:9">
      <c r="F67" s="152"/>
      <c r="G67" s="153"/>
      <c r="H67" s="153"/>
      <c r="I67" s="154"/>
    </row>
    <row r="68" spans="6:9">
      <c r="F68" s="152"/>
      <c r="G68" s="153"/>
      <c r="H68" s="153"/>
      <c r="I68" s="154"/>
    </row>
    <row r="69" spans="6:9">
      <c r="F69" s="152"/>
      <c r="G69" s="153"/>
      <c r="H69" s="153"/>
      <c r="I69" s="154"/>
    </row>
    <row r="70" spans="6:9">
      <c r="F70" s="152"/>
      <c r="G70" s="153"/>
      <c r="H70" s="153"/>
      <c r="I70" s="154"/>
    </row>
    <row r="71" spans="6:9">
      <c r="F71" s="152"/>
      <c r="G71" s="153"/>
      <c r="H71" s="153"/>
      <c r="I71" s="154"/>
    </row>
    <row r="72" spans="6:9">
      <c r="F72" s="152"/>
      <c r="G72" s="153"/>
      <c r="H72" s="153"/>
      <c r="I72" s="154"/>
    </row>
    <row r="73" spans="6:9">
      <c r="F73" s="152"/>
      <c r="G73" s="153"/>
      <c r="H73" s="153"/>
      <c r="I73" s="154"/>
    </row>
    <row r="74" spans="6:9">
      <c r="F74" s="152"/>
      <c r="G74" s="153"/>
      <c r="H74" s="153"/>
      <c r="I74" s="154"/>
    </row>
    <row r="75" spans="6:9">
      <c r="F75" s="152"/>
      <c r="G75" s="153"/>
      <c r="H75" s="153"/>
      <c r="I75" s="154"/>
    </row>
    <row r="76" spans="6:9">
      <c r="F76" s="152"/>
      <c r="G76" s="153"/>
      <c r="H76" s="153"/>
      <c r="I76" s="154"/>
    </row>
  </sheetData>
  <mergeCells count="3">
    <mergeCell ref="A1:B1"/>
    <mergeCell ref="A2:B2"/>
    <mergeCell ref="H25:I25"/>
  </mergeCells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3"/>
  <sheetViews>
    <sheetView showGridLines="0" showZeros="0" zoomScaleNormal="100" workbookViewId="0">
      <selection activeCell="F36" sqref="F36"/>
    </sheetView>
  </sheetViews>
  <sheetFormatPr defaultColWidth="9.140625" defaultRowHeight="12.75" outlineLevelRow="1"/>
  <cols>
    <col min="1" max="1" width="4.42578125" style="155" customWidth="1"/>
    <col min="2" max="2" width="9.28515625" style="155" customWidth="1"/>
    <col min="3" max="3" width="56.7109375" style="155" customWidth="1"/>
    <col min="4" max="4" width="5.5703125" style="155" customWidth="1"/>
    <col min="5" max="5" width="8.5703125" style="214" customWidth="1"/>
    <col min="6" max="6" width="9.85546875" style="155" customWidth="1"/>
    <col min="7" max="7" width="13.85546875" style="155" customWidth="1"/>
    <col min="8" max="16384" width="9.140625" style="155"/>
  </cols>
  <sheetData>
    <row r="1" spans="1:99" ht="15.75">
      <c r="A1" s="366" t="s">
        <v>76</v>
      </c>
      <c r="B1" s="366"/>
      <c r="C1" s="366"/>
      <c r="D1" s="366"/>
      <c r="E1" s="366"/>
      <c r="F1" s="366"/>
      <c r="G1" s="366"/>
    </row>
    <row r="2" spans="1:99" ht="14.25" customHeight="1" thickBot="1">
      <c r="A2" s="156"/>
      <c r="B2" s="157"/>
      <c r="C2" s="158"/>
      <c r="D2" s="158"/>
      <c r="E2" s="159"/>
      <c r="F2" s="158"/>
      <c r="G2" s="158"/>
    </row>
    <row r="3" spans="1:99" ht="13.5" thickTop="1">
      <c r="A3" s="360" t="s">
        <v>50</v>
      </c>
      <c r="B3" s="361"/>
      <c r="C3" s="99" t="s">
        <v>126</v>
      </c>
      <c r="D3" s="160"/>
      <c r="E3" s="102" t="s">
        <v>51</v>
      </c>
      <c r="F3" s="161"/>
      <c r="G3" s="162" t="s">
        <v>39</v>
      </c>
    </row>
    <row r="4" spans="1:99" ht="13.5" thickBot="1">
      <c r="A4" s="367" t="s">
        <v>52</v>
      </c>
      <c r="B4" s="363"/>
      <c r="C4" s="105" t="s">
        <v>134</v>
      </c>
      <c r="D4" s="163"/>
      <c r="E4" s="108" t="s">
        <v>53</v>
      </c>
      <c r="F4" s="164"/>
      <c r="G4" s="165">
        <v>42009</v>
      </c>
    </row>
    <row r="5" spans="1:99" ht="13.5" thickTop="1">
      <c r="A5" s="166"/>
      <c r="B5" s="156"/>
      <c r="C5" s="156"/>
      <c r="D5" s="156"/>
      <c r="E5" s="167"/>
      <c r="F5" s="156"/>
      <c r="G5" s="168"/>
    </row>
    <row r="6" spans="1:99">
      <c r="A6" s="169" t="s">
        <v>77</v>
      </c>
      <c r="B6" s="170"/>
      <c r="C6" s="170" t="s">
        <v>78</v>
      </c>
      <c r="D6" s="170" t="s">
        <v>79</v>
      </c>
      <c r="E6" s="171" t="s">
        <v>80</v>
      </c>
      <c r="F6" s="170" t="s">
        <v>81</v>
      </c>
      <c r="G6" s="172" t="s">
        <v>82</v>
      </c>
    </row>
    <row r="7" spans="1:99">
      <c r="A7" s="173" t="s">
        <v>83</v>
      </c>
      <c r="B7" s="174" t="s">
        <v>84</v>
      </c>
      <c r="C7" s="175" t="s">
        <v>99</v>
      </c>
      <c r="D7" s="176"/>
      <c r="E7" s="177"/>
      <c r="F7" s="177"/>
      <c r="G7" s="178"/>
      <c r="H7" s="179"/>
      <c r="J7" s="180">
        <v>1</v>
      </c>
    </row>
    <row r="8" spans="1:99">
      <c r="A8" s="181">
        <v>1</v>
      </c>
      <c r="B8" s="182"/>
      <c r="C8" s="183" t="s">
        <v>100</v>
      </c>
      <c r="D8" s="184" t="s">
        <v>87</v>
      </c>
      <c r="E8" s="185">
        <v>69</v>
      </c>
      <c r="F8" s="185"/>
      <c r="G8" s="186">
        <f t="shared" ref="G8:G13" si="0">E8*F8</f>
        <v>0</v>
      </c>
      <c r="J8" s="180">
        <v>2</v>
      </c>
      <c r="V8" s="155">
        <v>1</v>
      </c>
      <c r="W8" s="155">
        <v>1</v>
      </c>
      <c r="X8" s="155">
        <v>1</v>
      </c>
      <c r="AU8" s="155">
        <v>1</v>
      </c>
      <c r="AV8" s="155">
        <f>IF(AU8=1,G8,0)</f>
        <v>0</v>
      </c>
      <c r="AW8" s="155">
        <f>IF(AU8=2,G8,0)</f>
        <v>0</v>
      </c>
      <c r="AX8" s="155">
        <f>IF(AU8=3,G8,0)</f>
        <v>0</v>
      </c>
      <c r="AY8" s="155">
        <f>IF(AU8=4,G8,0)</f>
        <v>0</v>
      </c>
      <c r="AZ8" s="155">
        <f>IF(AU8=5,G8,0)</f>
        <v>0</v>
      </c>
      <c r="BV8" s="187">
        <v>1</v>
      </c>
      <c r="BW8" s="187">
        <v>1</v>
      </c>
      <c r="CU8" s="155">
        <v>0</v>
      </c>
    </row>
    <row r="9" spans="1:99" hidden="1" outlineLevel="1">
      <c r="A9" s="319"/>
      <c r="B9" s="320"/>
      <c r="C9" s="336" t="s">
        <v>182</v>
      </c>
      <c r="D9" s="322"/>
      <c r="E9" s="324"/>
      <c r="F9" s="324"/>
      <c r="G9" s="325"/>
      <c r="J9" s="180"/>
      <c r="BV9" s="187"/>
      <c r="BW9" s="187"/>
    </row>
    <row r="10" spans="1:99" collapsed="1">
      <c r="A10" s="181">
        <f>A8+1</f>
        <v>2</v>
      </c>
      <c r="B10" s="182"/>
      <c r="C10" s="183" t="s">
        <v>101</v>
      </c>
      <c r="D10" s="184" t="s">
        <v>88</v>
      </c>
      <c r="E10" s="185">
        <v>10.833</v>
      </c>
      <c r="F10" s="185"/>
      <c r="G10" s="186">
        <f t="shared" si="0"/>
        <v>0</v>
      </c>
      <c r="J10" s="180">
        <v>2</v>
      </c>
      <c r="V10" s="155">
        <v>1</v>
      </c>
      <c r="W10" s="155">
        <v>1</v>
      </c>
      <c r="X10" s="155">
        <v>1</v>
      </c>
      <c r="AU10" s="155">
        <v>1</v>
      </c>
      <c r="AV10" s="155">
        <f>IF(AU10=1,G10,0)</f>
        <v>0</v>
      </c>
      <c r="AW10" s="155">
        <f>IF(AU10=2,G10,0)</f>
        <v>0</v>
      </c>
      <c r="AX10" s="155">
        <f>IF(AU10=3,G10,0)</f>
        <v>0</v>
      </c>
      <c r="AY10" s="155">
        <f>IF(AU10=4,G10,0)</f>
        <v>0</v>
      </c>
      <c r="AZ10" s="155">
        <f>IF(AU10=5,G10,0)</f>
        <v>0</v>
      </c>
      <c r="BV10" s="187">
        <v>1</v>
      </c>
      <c r="BW10" s="187">
        <v>1</v>
      </c>
      <c r="CU10" s="155">
        <v>0</v>
      </c>
    </row>
    <row r="11" spans="1:99" hidden="1" outlineLevel="1">
      <c r="A11" s="319"/>
      <c r="B11" s="320"/>
      <c r="C11" s="336" t="s">
        <v>183</v>
      </c>
      <c r="D11" s="322"/>
      <c r="E11" s="324"/>
      <c r="F11" s="324"/>
      <c r="G11" s="325"/>
      <c r="J11" s="180"/>
      <c r="BV11" s="187"/>
      <c r="BW11" s="187"/>
    </row>
    <row r="12" spans="1:99" ht="16.149999999999999" customHeight="1" collapsed="1">
      <c r="A12" s="181">
        <f>A10+1</f>
        <v>3</v>
      </c>
      <c r="B12" s="182"/>
      <c r="C12" s="183" t="s">
        <v>102</v>
      </c>
      <c r="D12" s="184" t="s">
        <v>88</v>
      </c>
      <c r="E12" s="185">
        <f>E10</f>
        <v>10.833</v>
      </c>
      <c r="F12" s="185"/>
      <c r="G12" s="186">
        <f t="shared" si="0"/>
        <v>0</v>
      </c>
      <c r="J12" s="180">
        <v>2</v>
      </c>
      <c r="V12" s="155">
        <v>1</v>
      </c>
      <c r="W12" s="155">
        <v>1</v>
      </c>
      <c r="X12" s="155">
        <v>1</v>
      </c>
      <c r="AU12" s="155">
        <v>1</v>
      </c>
      <c r="AV12" s="155">
        <f>IF(AU12=1,G12,0)</f>
        <v>0</v>
      </c>
      <c r="AW12" s="155">
        <f>IF(AU12=2,G12,0)</f>
        <v>0</v>
      </c>
      <c r="AX12" s="155">
        <f>IF(AU12=3,G12,0)</f>
        <v>0</v>
      </c>
      <c r="AY12" s="155">
        <f>IF(AU12=4,G12,0)</f>
        <v>0</v>
      </c>
      <c r="AZ12" s="155">
        <f>IF(AU12=5,G12,0)</f>
        <v>0</v>
      </c>
      <c r="BV12" s="187">
        <v>1</v>
      </c>
      <c r="BW12" s="187">
        <v>1</v>
      </c>
      <c r="CU12" s="155">
        <v>0</v>
      </c>
    </row>
    <row r="13" spans="1:99">
      <c r="A13" s="181">
        <f t="shared" ref="A13" si="1">A12+1</f>
        <v>4</v>
      </c>
      <c r="B13" s="182"/>
      <c r="C13" s="183" t="s">
        <v>103</v>
      </c>
      <c r="D13" s="184" t="s">
        <v>88</v>
      </c>
      <c r="E13" s="185">
        <f>E12</f>
        <v>10.833</v>
      </c>
      <c r="F13" s="185"/>
      <c r="G13" s="186">
        <f t="shared" si="0"/>
        <v>0</v>
      </c>
      <c r="J13" s="180">
        <v>2</v>
      </c>
      <c r="V13" s="155">
        <v>1</v>
      </c>
      <c r="W13" s="155">
        <v>1</v>
      </c>
      <c r="X13" s="155">
        <v>1</v>
      </c>
      <c r="AU13" s="155">
        <v>1</v>
      </c>
      <c r="AV13" s="155">
        <f>IF(AU13=1,G13,0)</f>
        <v>0</v>
      </c>
      <c r="AW13" s="155">
        <f>IF(AU13=2,G13,0)</f>
        <v>0</v>
      </c>
      <c r="AX13" s="155">
        <f>IF(AU13=3,G13,0)</f>
        <v>0</v>
      </c>
      <c r="AY13" s="155">
        <f>IF(AU13=4,G13,0)</f>
        <v>0</v>
      </c>
      <c r="AZ13" s="155">
        <f>IF(AU13=5,G13,0)</f>
        <v>0</v>
      </c>
      <c r="BV13" s="187">
        <v>1</v>
      </c>
      <c r="BW13" s="187">
        <v>1</v>
      </c>
      <c r="CU13" s="155">
        <v>1.70299999999952</v>
      </c>
    </row>
    <row r="14" spans="1:99" ht="21.6" customHeight="1">
      <c r="A14" s="181">
        <f>A13+1</f>
        <v>5</v>
      </c>
      <c r="B14" s="182"/>
      <c r="C14" s="183" t="s">
        <v>124</v>
      </c>
      <c r="D14" s="184" t="s">
        <v>85</v>
      </c>
      <c r="E14" s="185">
        <v>279.5</v>
      </c>
      <c r="F14" s="185"/>
      <c r="G14" s="186">
        <f t="shared" ref="G14" si="2">E14*F14</f>
        <v>0</v>
      </c>
      <c r="J14" s="180"/>
      <c r="BV14" s="187"/>
      <c r="BW14" s="187"/>
    </row>
    <row r="15" spans="1:99" ht="13.9" hidden="1" customHeight="1" outlineLevel="1">
      <c r="A15" s="319"/>
      <c r="B15" s="320"/>
      <c r="C15" s="336" t="s">
        <v>104</v>
      </c>
      <c r="D15" s="322"/>
      <c r="E15" s="324"/>
      <c r="F15" s="324"/>
      <c r="G15" s="325"/>
      <c r="J15" s="180"/>
      <c r="BV15" s="187"/>
      <c r="BW15" s="187"/>
    </row>
    <row r="16" spans="1:99" collapsed="1">
      <c r="A16" s="181">
        <f>A14+1</f>
        <v>6</v>
      </c>
      <c r="B16" s="182"/>
      <c r="C16" s="183" t="s">
        <v>113</v>
      </c>
      <c r="D16" s="184" t="s">
        <v>96</v>
      </c>
      <c r="E16" s="185">
        <v>2</v>
      </c>
      <c r="F16" s="185"/>
      <c r="G16" s="186">
        <f>E16*F16</f>
        <v>0</v>
      </c>
      <c r="J16" s="180">
        <v>4</v>
      </c>
      <c r="AV16" s="196">
        <f>SUM(AV7:AV13)</f>
        <v>0</v>
      </c>
      <c r="AW16" s="196">
        <f>SUM(AW7:AW13)</f>
        <v>0</v>
      </c>
      <c r="AX16" s="196">
        <f>SUM(AX7:AX13)</f>
        <v>0</v>
      </c>
      <c r="AY16" s="196">
        <f>SUM(AY7:AY13)</f>
        <v>0</v>
      </c>
      <c r="AZ16" s="196">
        <f>SUM(AZ7:AZ13)</f>
        <v>0</v>
      </c>
    </row>
    <row r="17" spans="1:99" hidden="1" outlineLevel="1">
      <c r="A17" s="319"/>
      <c r="B17" s="320"/>
      <c r="C17" s="336" t="s">
        <v>114</v>
      </c>
      <c r="D17" s="322"/>
      <c r="E17" s="324"/>
      <c r="F17" s="324"/>
      <c r="G17" s="325"/>
      <c r="J17" s="180"/>
      <c r="AV17" s="196"/>
      <c r="AW17" s="196"/>
      <c r="AX17" s="196"/>
      <c r="AY17" s="196"/>
      <c r="AZ17" s="196"/>
    </row>
    <row r="18" spans="1:99" ht="13.9" customHeight="1" collapsed="1">
      <c r="A18" s="189"/>
      <c r="B18" s="190" t="s">
        <v>89</v>
      </c>
      <c r="C18" s="191" t="str">
        <f>CONCATENATE(B7," ",C7)</f>
        <v>041 Zemní práce, bourací a přípravné práce</v>
      </c>
      <c r="D18" s="192"/>
      <c r="E18" s="193"/>
      <c r="F18" s="194"/>
      <c r="G18" s="195">
        <f>SUM(G8:G17)</f>
        <v>0</v>
      </c>
      <c r="H18" s="179"/>
      <c r="J18" s="180">
        <v>1</v>
      </c>
    </row>
    <row r="19" spans="1:99">
      <c r="A19" s="173" t="s">
        <v>83</v>
      </c>
      <c r="B19" s="197" t="s">
        <v>90</v>
      </c>
      <c r="C19" s="198" t="s">
        <v>107</v>
      </c>
      <c r="D19" s="176"/>
      <c r="E19" s="177"/>
      <c r="F19" s="177"/>
      <c r="G19" s="178"/>
      <c r="J19" s="180">
        <v>2</v>
      </c>
      <c r="V19" s="155">
        <v>1</v>
      </c>
      <c r="W19" s="155">
        <v>1</v>
      </c>
      <c r="X19" s="155">
        <v>1</v>
      </c>
      <c r="AU19" s="155">
        <v>1</v>
      </c>
      <c r="AV19" s="155">
        <f>IF(AU19=1,G20,0)</f>
        <v>0</v>
      </c>
      <c r="AW19" s="155">
        <f>IF(AU19=2,G20,0)</f>
        <v>0</v>
      </c>
      <c r="AX19" s="155">
        <f>IF(AU19=3,G20,0)</f>
        <v>0</v>
      </c>
      <c r="AY19" s="155">
        <f>IF(AU19=4,G20,0)</f>
        <v>0</v>
      </c>
      <c r="AZ19" s="155">
        <f>IF(AU19=5,G20,0)</f>
        <v>0</v>
      </c>
      <c r="BV19" s="187">
        <v>1</v>
      </c>
      <c r="BW19" s="187">
        <v>1</v>
      </c>
      <c r="CU19" s="155">
        <v>0</v>
      </c>
    </row>
    <row r="20" spans="1:99">
      <c r="A20" s="181">
        <f>A16+1</f>
        <v>7</v>
      </c>
      <c r="B20" s="182"/>
      <c r="C20" s="183" t="s">
        <v>125</v>
      </c>
      <c r="D20" s="184" t="s">
        <v>85</v>
      </c>
      <c r="E20" s="185">
        <v>279.5</v>
      </c>
      <c r="F20" s="185"/>
      <c r="G20" s="186">
        <f t="shared" ref="G20:G26" si="3">E20*F20</f>
        <v>0</v>
      </c>
      <c r="J20" s="180"/>
      <c r="BV20" s="187"/>
      <c r="BW20" s="187"/>
    </row>
    <row r="21" spans="1:99" hidden="1" outlineLevel="1">
      <c r="A21" s="181"/>
      <c r="B21" s="182"/>
      <c r="C21" s="188" t="s">
        <v>105</v>
      </c>
      <c r="D21" s="184"/>
      <c r="E21" s="185"/>
      <c r="F21" s="185"/>
      <c r="G21" s="186"/>
      <c r="J21" s="180"/>
      <c r="BV21" s="187"/>
      <c r="BW21" s="187"/>
    </row>
    <row r="22" spans="1:99" collapsed="1">
      <c r="A22" s="181">
        <f>A20+1</f>
        <v>8</v>
      </c>
      <c r="B22" s="182"/>
      <c r="C22" s="183" t="s">
        <v>95</v>
      </c>
      <c r="D22" s="184" t="s">
        <v>86</v>
      </c>
      <c r="E22" s="213">
        <v>2.8980000000000001</v>
      </c>
      <c r="F22" s="185"/>
      <c r="G22" s="186">
        <f t="shared" si="3"/>
        <v>0</v>
      </c>
      <c r="J22" s="180"/>
      <c r="BV22" s="187"/>
      <c r="BW22" s="187"/>
    </row>
    <row r="23" spans="1:99" hidden="1" outlineLevel="1">
      <c r="A23" s="181"/>
      <c r="B23" s="182"/>
      <c r="C23" s="188" t="s">
        <v>184</v>
      </c>
      <c r="D23" s="184"/>
      <c r="E23" s="185"/>
      <c r="F23" s="185"/>
      <c r="G23" s="186"/>
      <c r="J23" s="180"/>
      <c r="BV23" s="187"/>
      <c r="BW23" s="187"/>
    </row>
    <row r="24" spans="1:99" ht="14.45" customHeight="1" collapsed="1">
      <c r="A24" s="181">
        <f>A22+1</f>
        <v>9</v>
      </c>
      <c r="B24" s="182"/>
      <c r="C24" s="199" t="s">
        <v>91</v>
      </c>
      <c r="D24" s="200" t="s">
        <v>87</v>
      </c>
      <c r="E24" s="185">
        <v>69</v>
      </c>
      <c r="F24" s="201"/>
      <c r="G24" s="202">
        <f t="shared" si="3"/>
        <v>0</v>
      </c>
      <c r="J24" s="180"/>
      <c r="BV24" s="187"/>
      <c r="BW24" s="187"/>
    </row>
    <row r="25" spans="1:99" hidden="1" outlineLevel="1">
      <c r="A25" s="181"/>
      <c r="B25" s="182"/>
      <c r="C25" s="188" t="s">
        <v>185</v>
      </c>
      <c r="D25" s="200"/>
      <c r="E25" s="185"/>
      <c r="F25" s="201"/>
      <c r="G25" s="202"/>
      <c r="J25" s="180"/>
      <c r="BV25" s="187"/>
      <c r="BW25" s="187"/>
    </row>
    <row r="26" spans="1:99" collapsed="1">
      <c r="A26" s="181">
        <f t="shared" ref="A26" si="4">A24+1</f>
        <v>10</v>
      </c>
      <c r="B26" s="182"/>
      <c r="C26" s="199" t="s">
        <v>92</v>
      </c>
      <c r="D26" s="200" t="s">
        <v>93</v>
      </c>
      <c r="E26" s="185">
        <v>69</v>
      </c>
      <c r="F26" s="201"/>
      <c r="G26" s="202">
        <f t="shared" si="3"/>
        <v>0</v>
      </c>
      <c r="J26" s="180"/>
      <c r="BV26" s="187"/>
      <c r="BW26" s="187"/>
    </row>
    <row r="27" spans="1:99" hidden="1" outlineLevel="1">
      <c r="A27" s="181"/>
      <c r="B27" s="182"/>
      <c r="C27" s="188" t="s">
        <v>185</v>
      </c>
      <c r="D27" s="203"/>
      <c r="E27" s="204"/>
      <c r="F27" s="205"/>
      <c r="G27" s="202"/>
      <c r="J27" s="180">
        <v>4</v>
      </c>
      <c r="AV27" s="196">
        <f>SUM(AV18:AV19)</f>
        <v>0</v>
      </c>
      <c r="AW27" s="196">
        <f>SUM(AW18:AW19)</f>
        <v>0</v>
      </c>
      <c r="AX27" s="196">
        <f>SUM(AX18:AX19)</f>
        <v>0</v>
      </c>
      <c r="AY27" s="196">
        <f>SUM(AY18:AY19)</f>
        <v>0</v>
      </c>
      <c r="AZ27" s="196">
        <f>SUM(AZ18:AZ19)</f>
        <v>0</v>
      </c>
    </row>
    <row r="28" spans="1:99" collapsed="1">
      <c r="A28" s="189"/>
      <c r="B28" s="190" t="s">
        <v>89</v>
      </c>
      <c r="C28" s="191" t="str">
        <f>CONCATENATE(B19," ",C19)</f>
        <v>050 Konstrukční vrstvy</v>
      </c>
      <c r="D28" s="192"/>
      <c r="E28" s="193"/>
      <c r="F28" s="194"/>
      <c r="G28" s="195">
        <f>SUM(G20:G26)</f>
        <v>0</v>
      </c>
      <c r="H28" s="179"/>
      <c r="J28" s="180">
        <v>1</v>
      </c>
    </row>
    <row r="29" spans="1:99" ht="15" customHeight="1">
      <c r="A29" s="173" t="s">
        <v>83</v>
      </c>
      <c r="B29" s="206" t="s">
        <v>98</v>
      </c>
      <c r="C29" s="207" t="s">
        <v>108</v>
      </c>
      <c r="D29" s="176"/>
      <c r="E29" s="177"/>
      <c r="F29" s="177"/>
      <c r="G29" s="178"/>
      <c r="U29" s="155">
        <v>1</v>
      </c>
      <c r="V29" s="155">
        <v>1</v>
      </c>
      <c r="W29" s="155">
        <v>1</v>
      </c>
      <c r="AT29" s="155">
        <v>1</v>
      </c>
      <c r="AU29" s="155">
        <f>IF(AT29=1,G30,0)</f>
        <v>0</v>
      </c>
      <c r="AV29" s="155">
        <f>IF(AT29=2,G30,0)</f>
        <v>0</v>
      </c>
      <c r="AW29" s="155">
        <f>IF(AT29=3,G30,0)</f>
        <v>0</v>
      </c>
      <c r="AX29" s="155">
        <f>IF(AT29=4,G30,0)</f>
        <v>0</v>
      </c>
      <c r="AY29" s="155">
        <f>IF(AT29=5,G30,0)</f>
        <v>0</v>
      </c>
      <c r="BU29" s="187">
        <v>1</v>
      </c>
      <c r="BV29" s="187">
        <v>1</v>
      </c>
      <c r="CT29" s="155">
        <v>2.5000000000000001E-4</v>
      </c>
    </row>
    <row r="30" spans="1:99" ht="15" customHeight="1">
      <c r="A30" s="181">
        <f>A26+1</f>
        <v>11</v>
      </c>
      <c r="B30" s="208"/>
      <c r="C30" s="209" t="s">
        <v>109</v>
      </c>
      <c r="D30" s="210" t="s">
        <v>85</v>
      </c>
      <c r="E30" s="211">
        <v>279.5</v>
      </c>
      <c r="F30" s="212"/>
      <c r="G30" s="212">
        <f>E30*F30</f>
        <v>0</v>
      </c>
      <c r="BU30" s="187"/>
      <c r="BV30" s="187"/>
    </row>
    <row r="31" spans="1:99" hidden="1" outlineLevel="1">
      <c r="A31" s="330"/>
      <c r="B31" s="331"/>
      <c r="C31" s="332" t="s">
        <v>106</v>
      </c>
      <c r="D31" s="333"/>
      <c r="E31" s="334"/>
      <c r="F31" s="335"/>
      <c r="G31" s="335"/>
      <c r="AU31" s="196">
        <f>SUM(AV28:AV29)</f>
        <v>0</v>
      </c>
      <c r="AV31" s="196">
        <f>SUM(AW28:AW29)</f>
        <v>0</v>
      </c>
      <c r="AW31" s="196">
        <f>SUM(AX28:AX29)</f>
        <v>0</v>
      </c>
      <c r="AX31" s="196">
        <f>SUM(AY28:AY29)</f>
        <v>0</v>
      </c>
      <c r="AY31" s="196">
        <f>SUM(AZ28:AZ29)</f>
        <v>0</v>
      </c>
    </row>
    <row r="32" spans="1:99" collapsed="1">
      <c r="A32" s="181">
        <f>A30+1</f>
        <v>12</v>
      </c>
      <c r="B32" s="208"/>
      <c r="C32" s="209" t="s">
        <v>119</v>
      </c>
      <c r="D32" s="210" t="s">
        <v>120</v>
      </c>
      <c r="E32" s="211">
        <v>100</v>
      </c>
      <c r="F32" s="212"/>
      <c r="G32" s="212">
        <f>E32*F32</f>
        <v>0</v>
      </c>
      <c r="AU32" s="196"/>
      <c r="AV32" s="196"/>
      <c r="AW32" s="196"/>
      <c r="AX32" s="196"/>
      <c r="AY32" s="196"/>
    </row>
    <row r="33" spans="1:98" hidden="1" outlineLevel="1">
      <c r="A33" s="330"/>
      <c r="B33" s="331"/>
      <c r="C33" s="332" t="s">
        <v>116</v>
      </c>
      <c r="D33" s="333"/>
      <c r="E33" s="334"/>
      <c r="F33" s="334">
        <v>0</v>
      </c>
      <c r="G33" s="335"/>
      <c r="AU33" s="196"/>
      <c r="AV33" s="196"/>
      <c r="AW33" s="196"/>
      <c r="AX33" s="196"/>
      <c r="AY33" s="196"/>
    </row>
    <row r="34" spans="1:98" collapsed="1">
      <c r="A34" s="189"/>
      <c r="B34" s="190" t="s">
        <v>89</v>
      </c>
      <c r="C34" s="191" t="str">
        <f>CONCATENATE(B29," ",C29)</f>
        <v>100 Sportovní povrchy</v>
      </c>
      <c r="D34" s="192"/>
      <c r="E34" s="193"/>
      <c r="F34" s="194" t="s">
        <v>49</v>
      </c>
      <c r="G34" s="195">
        <f>SUM(G30:G33)</f>
        <v>0</v>
      </c>
      <c r="H34" s="179"/>
    </row>
    <row r="35" spans="1:98">
      <c r="A35" s="173" t="s">
        <v>83</v>
      </c>
      <c r="B35" s="206" t="s">
        <v>97</v>
      </c>
      <c r="C35" s="207" t="s">
        <v>110</v>
      </c>
      <c r="D35" s="213"/>
      <c r="E35" s="213"/>
      <c r="F35" s="224"/>
      <c r="G35" s="178"/>
      <c r="H35" s="179"/>
    </row>
    <row r="36" spans="1:98">
      <c r="A36" s="181">
        <f>A32+1</f>
        <v>13</v>
      </c>
      <c r="B36" s="182"/>
      <c r="C36" s="183" t="s">
        <v>111</v>
      </c>
      <c r="D36" s="184" t="s">
        <v>94</v>
      </c>
      <c r="E36" s="213">
        <v>1</v>
      </c>
      <c r="F36" s="185"/>
      <c r="G36" s="186">
        <f>E36*F36</f>
        <v>0</v>
      </c>
      <c r="H36" s="179"/>
    </row>
    <row r="37" spans="1:98" hidden="1" outlineLevel="1">
      <c r="A37" s="181"/>
      <c r="B37" s="182"/>
      <c r="C37" s="188" t="s">
        <v>123</v>
      </c>
      <c r="D37" s="184"/>
      <c r="E37" s="185"/>
      <c r="F37" s="185">
        <v>0</v>
      </c>
      <c r="G37" s="186"/>
      <c r="U37" s="155">
        <v>3</v>
      </c>
      <c r="V37" s="155">
        <v>1</v>
      </c>
      <c r="W37" s="155">
        <v>59217310</v>
      </c>
      <c r="AT37" s="155">
        <v>1</v>
      </c>
      <c r="AU37" s="155">
        <f>IF(AT37=1,G38,0)</f>
        <v>0</v>
      </c>
      <c r="AV37" s="155">
        <f>IF(AT37=2,G38,0)</f>
        <v>0</v>
      </c>
      <c r="AW37" s="155">
        <f>IF(AT37=3,G38,0)</f>
        <v>0</v>
      </c>
      <c r="AX37" s="155">
        <f>IF(AT37=4,G38,0)</f>
        <v>0</v>
      </c>
      <c r="AY37" s="155">
        <f>IF(AT37=5,G38,0)</f>
        <v>0</v>
      </c>
      <c r="BU37" s="187">
        <v>3</v>
      </c>
      <c r="BV37" s="187">
        <v>1</v>
      </c>
      <c r="CT37" s="155">
        <v>1.4E-2</v>
      </c>
    </row>
    <row r="38" spans="1:98" collapsed="1">
      <c r="A38" s="189"/>
      <c r="B38" s="190" t="s">
        <v>89</v>
      </c>
      <c r="C38" s="191" t="str">
        <f>CONCATENATE(B35," ",C35)</f>
        <v>075 Vybavení sportoviště</v>
      </c>
      <c r="D38" s="192"/>
      <c r="E38" s="193"/>
      <c r="F38" s="194"/>
      <c r="G38" s="195">
        <f>SUM(G36:G37)</f>
        <v>0</v>
      </c>
    </row>
    <row r="39" spans="1:98">
      <c r="E39" s="155"/>
    </row>
    <row r="40" spans="1:98">
      <c r="E40" s="155"/>
    </row>
    <row r="41" spans="1:98">
      <c r="E41" s="155"/>
      <c r="F41" s="155" t="s">
        <v>112</v>
      </c>
      <c r="G41" s="195">
        <f>G18+G28+G34+G38</f>
        <v>0</v>
      </c>
    </row>
    <row r="42" spans="1:98">
      <c r="E42" s="155"/>
    </row>
    <row r="43" spans="1:98">
      <c r="E43" s="155"/>
    </row>
  </sheetData>
  <mergeCells count="3">
    <mergeCell ref="A1:G1"/>
    <mergeCell ref="A3:B3"/>
    <mergeCell ref="A4:B4"/>
  </mergeCells>
  <printOptions gridLinesSet="0"/>
  <pageMargins left="0.59055118110236227" right="0.39370078740157483" top="0.59055118110236227" bottom="0.98425196850393704" header="0.19685039370078741" footer="0.51181102362204722"/>
  <pageSetup paperSize="9" scale="81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zoomScaleNormal="100" workbookViewId="0">
      <selection activeCell="G22" sqref="G22"/>
    </sheetView>
  </sheetViews>
  <sheetFormatPr defaultColWidth="8.85546875"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4.140625" style="3" customWidth="1"/>
    <col min="6" max="6" width="16.5703125" style="3" customWidth="1"/>
    <col min="7" max="7" width="15.28515625" style="3" customWidth="1"/>
    <col min="8" max="8" width="8.85546875" style="3"/>
    <col min="9" max="9" width="10.7109375" style="3" bestFit="1" customWidth="1"/>
    <col min="10" max="16384" width="8.8554687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 t="str">
        <f>'SO 02 Rekapitulace'!G2</f>
        <v>Zpracováno dne:</v>
      </c>
      <c r="E2" s="7">
        <f>'SO 03 Položky'!G4</f>
        <v>42009</v>
      </c>
      <c r="F2" s="8" t="s">
        <v>2</v>
      </c>
      <c r="G2" s="9"/>
    </row>
    <row r="3" spans="1:57" ht="3" hidden="1" customHeight="1">
      <c r="A3" s="10"/>
      <c r="B3" s="11"/>
      <c r="C3" s="12"/>
      <c r="D3" s="12"/>
      <c r="E3" s="13"/>
      <c r="F3" s="14"/>
      <c r="G3" s="15"/>
    </row>
    <row r="4" spans="1:57" ht="12" customHeight="1" thickBot="1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spans="1:57" ht="12.95" customHeight="1" thickTop="1">
      <c r="A5" s="18"/>
      <c r="B5" s="19"/>
      <c r="C5" s="368" t="s">
        <v>155</v>
      </c>
      <c r="D5" s="369"/>
      <c r="E5" s="19"/>
      <c r="F5" s="14" t="s">
        <v>6</v>
      </c>
      <c r="G5" s="15"/>
    </row>
    <row r="6" spans="1:57" ht="12.95" customHeight="1">
      <c r="A6" s="16" t="s">
        <v>7</v>
      </c>
      <c r="B6" s="11"/>
      <c r="C6" s="12" t="s">
        <v>8</v>
      </c>
      <c r="D6" s="12"/>
      <c r="E6" s="13"/>
      <c r="F6" s="22" t="s">
        <v>9</v>
      </c>
      <c r="G6" s="23"/>
      <c r="O6" s="24"/>
    </row>
    <row r="7" spans="1:57" ht="12.95" customHeight="1">
      <c r="A7" s="25"/>
      <c r="B7" s="26"/>
      <c r="C7" s="370" t="s">
        <v>126</v>
      </c>
      <c r="D7" s="371"/>
      <c r="E7" s="372"/>
      <c r="F7" s="29" t="s">
        <v>10</v>
      </c>
      <c r="G7" s="23"/>
    </row>
    <row r="8" spans="1:57">
      <c r="A8" s="30" t="s">
        <v>11</v>
      </c>
      <c r="B8" s="14"/>
      <c r="C8" s="345"/>
      <c r="D8" s="345"/>
      <c r="E8" s="346"/>
      <c r="F8" s="31" t="s">
        <v>12</v>
      </c>
      <c r="G8" s="32"/>
      <c r="H8" s="33"/>
      <c r="I8" s="34"/>
    </row>
    <row r="9" spans="1:57">
      <c r="A9" s="30" t="s">
        <v>13</v>
      </c>
      <c r="B9" s="14"/>
      <c r="C9" s="345"/>
      <c r="D9" s="345"/>
      <c r="E9" s="346"/>
      <c r="F9" s="14"/>
      <c r="G9" s="35"/>
      <c r="H9" s="36"/>
    </row>
    <row r="10" spans="1:57">
      <c r="A10" s="30" t="s">
        <v>14</v>
      </c>
      <c r="B10" s="14"/>
      <c r="C10" s="345"/>
      <c r="D10" s="345"/>
      <c r="E10" s="345"/>
      <c r="F10" s="37"/>
      <c r="G10" s="38"/>
      <c r="H10" s="39"/>
    </row>
    <row r="11" spans="1:57" ht="13.5" customHeight="1">
      <c r="A11" s="30" t="s">
        <v>15</v>
      </c>
      <c r="B11" s="14"/>
      <c r="C11" s="345"/>
      <c r="D11" s="345"/>
      <c r="E11" s="345"/>
      <c r="F11" s="40" t="s">
        <v>16</v>
      </c>
      <c r="G11" s="41"/>
      <c r="H11" s="36"/>
      <c r="K11" s="36"/>
      <c r="L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1"/>
      <c r="C12" s="347"/>
      <c r="D12" s="347"/>
      <c r="E12" s="347"/>
      <c r="F12" s="44" t="s">
        <v>18</v>
      </c>
      <c r="G12" s="45"/>
      <c r="H12" s="36"/>
      <c r="K12" s="36"/>
      <c r="L12" s="312"/>
    </row>
    <row r="13" spans="1:57" ht="28.5" customHeight="1" thickBot="1">
      <c r="A13" s="46" t="s">
        <v>19</v>
      </c>
      <c r="B13" s="47"/>
      <c r="C13" s="47"/>
      <c r="D13" s="47"/>
      <c r="E13" s="48"/>
      <c r="F13" s="48"/>
      <c r="G13" s="49"/>
      <c r="H13" s="36"/>
      <c r="K13" s="36"/>
      <c r="L13" s="36"/>
    </row>
    <row r="14" spans="1:57" ht="17.25" customHeight="1" thickBot="1">
      <c r="A14" s="50" t="s">
        <v>20</v>
      </c>
      <c r="B14" s="51"/>
      <c r="C14" s="52"/>
      <c r="D14" s="53" t="s">
        <v>21</v>
      </c>
      <c r="E14" s="54"/>
      <c r="F14" s="54"/>
      <c r="G14" s="52"/>
    </row>
    <row r="15" spans="1:57" ht="15.95" customHeight="1">
      <c r="A15" s="55"/>
      <c r="B15" s="56" t="s">
        <v>22</v>
      </c>
      <c r="C15" s="57">
        <f>'SO 03 Rekapitulace'!E12</f>
        <v>0</v>
      </c>
      <c r="D15" s="58" t="str">
        <f>'SO 02 Rekapitulace'!A16</f>
        <v>Ztížené výrobní podmínky</v>
      </c>
      <c r="E15" s="59"/>
      <c r="F15" s="60"/>
      <c r="G15" s="57">
        <f>'SO 03 Rekapitulace'!I17</f>
        <v>0</v>
      </c>
    </row>
    <row r="16" spans="1:57" ht="15.95" customHeight="1">
      <c r="A16" s="55" t="s">
        <v>23</v>
      </c>
      <c r="B16" s="56" t="s">
        <v>24</v>
      </c>
      <c r="C16" s="57">
        <f>'SO 03 Rekapitulace'!F12</f>
        <v>0</v>
      </c>
      <c r="D16" s="10" t="str">
        <f>'SO 02 Rekapitulace'!A17</f>
        <v>Oborová přirážka</v>
      </c>
      <c r="E16" s="61"/>
      <c r="F16" s="62"/>
      <c r="G16" s="57">
        <f>'SO 03 Rekapitulace'!I18</f>
        <v>0</v>
      </c>
    </row>
    <row r="17" spans="1:7" ht="15.95" customHeight="1">
      <c r="A17" s="55" t="s">
        <v>25</v>
      </c>
      <c r="B17" s="56" t="s">
        <v>26</v>
      </c>
      <c r="C17" s="57">
        <f>'SO 03 Rekapitulace'!H12</f>
        <v>0</v>
      </c>
      <c r="D17" s="10" t="str">
        <f>'SO 02 Rekapitulace'!A18</f>
        <v>Přesun stavebních kapacit</v>
      </c>
      <c r="E17" s="61"/>
      <c r="F17" s="62"/>
      <c r="G17" s="57">
        <f>'SO 03 Rekapitulace'!I19</f>
        <v>0</v>
      </c>
    </row>
    <row r="18" spans="1:7" ht="15.95" customHeight="1">
      <c r="A18" s="63" t="s">
        <v>27</v>
      </c>
      <c r="B18" s="64" t="s">
        <v>28</v>
      </c>
      <c r="C18" s="57">
        <f>'SO 03 Rekapitulace'!G12</f>
        <v>0</v>
      </c>
      <c r="D18" s="10" t="str">
        <f>'SO 02 Rekapitulace'!A19</f>
        <v>Mimostaveništní doprava</v>
      </c>
      <c r="E18" s="61"/>
      <c r="F18" s="62"/>
      <c r="G18" s="57">
        <f>'SO 03 Rekapitulace'!I20</f>
        <v>0</v>
      </c>
    </row>
    <row r="19" spans="1:7" ht="15.95" customHeight="1">
      <c r="A19" s="65" t="s">
        <v>29</v>
      </c>
      <c r="B19" s="56"/>
      <c r="C19" s="57">
        <f>SUM(C15:C18)</f>
        <v>0</v>
      </c>
      <c r="D19" s="10" t="str">
        <f>'SO 02 Rekapitulace'!A20</f>
        <v>Zařízení staveniště</v>
      </c>
      <c r="E19" s="61"/>
      <c r="F19" s="62"/>
      <c r="G19" s="57">
        <f>'SO 03 Rekapitulace'!I21</f>
        <v>0</v>
      </c>
    </row>
    <row r="20" spans="1:7" ht="15.95" customHeight="1">
      <c r="A20" s="65"/>
      <c r="B20" s="56"/>
      <c r="C20" s="57"/>
      <c r="D20" s="10" t="str">
        <f>'SO 02 Rekapitulace'!A21</f>
        <v>Provoz investora</v>
      </c>
      <c r="E20" s="61"/>
      <c r="F20" s="62"/>
      <c r="G20" s="57">
        <f>'SO 03 Rekapitulace'!I22</f>
        <v>0</v>
      </c>
    </row>
    <row r="21" spans="1:7" ht="15.95" customHeight="1">
      <c r="A21" s="65" t="s">
        <v>30</v>
      </c>
      <c r="B21" s="56"/>
      <c r="C21" s="57">
        <f>'SO 03 Rekapitulace'!I12</f>
        <v>0</v>
      </c>
      <c r="D21" s="10" t="str">
        <f>'SO 02 Rekapitulace'!A22</f>
        <v>Kompletační činnost (IČD)</v>
      </c>
      <c r="E21" s="61"/>
      <c r="F21" s="62"/>
      <c r="G21" s="57">
        <f>'SO 03 Rekapitulace'!I23</f>
        <v>0</v>
      </c>
    </row>
    <row r="22" spans="1:7" ht="15.95" customHeight="1">
      <c r="A22" s="66" t="s">
        <v>31</v>
      </c>
      <c r="B22" s="67"/>
      <c r="C22" s="57">
        <f>C19+C21</f>
        <v>0</v>
      </c>
      <c r="D22" s="10" t="s">
        <v>32</v>
      </c>
      <c r="E22" s="61"/>
      <c r="F22" s="62"/>
      <c r="G22" s="57">
        <f>'SO 03 Rekapitulace'!I24+'SO 03 Rekapitulace'!I25</f>
        <v>0</v>
      </c>
    </row>
    <row r="23" spans="1:7" ht="15.95" customHeight="1" thickBot="1">
      <c r="A23" s="358" t="s">
        <v>33</v>
      </c>
      <c r="B23" s="359"/>
      <c r="C23" s="68">
        <f>C22+G23</f>
        <v>0</v>
      </c>
      <c r="D23" s="69" t="s">
        <v>34</v>
      </c>
      <c r="E23" s="70"/>
      <c r="F23" s="71"/>
      <c r="G23" s="57">
        <f>SUM(G15:G22)</f>
        <v>0</v>
      </c>
    </row>
    <row r="24" spans="1:7">
      <c r="A24" s="72" t="s">
        <v>35</v>
      </c>
      <c r="B24" s="73"/>
      <c r="C24" s="74"/>
      <c r="D24" s="73" t="s">
        <v>36</v>
      </c>
      <c r="E24" s="73"/>
      <c r="F24" s="75" t="s">
        <v>37</v>
      </c>
      <c r="G24" s="76"/>
    </row>
    <row r="25" spans="1:7" ht="23.45" customHeight="1">
      <c r="A25" s="66" t="s">
        <v>38</v>
      </c>
      <c r="B25" s="67"/>
      <c r="C25" s="77" t="str">
        <f>'SO 03 Rekapitulace'!I1</f>
        <v>J.Kovář</v>
      </c>
      <c r="D25" s="67" t="s">
        <v>38</v>
      </c>
      <c r="E25" s="78"/>
      <c r="F25" s="79" t="s">
        <v>38</v>
      </c>
      <c r="G25" s="80"/>
    </row>
    <row r="26" spans="1:7" ht="24" customHeight="1">
      <c r="A26" s="66" t="s">
        <v>40</v>
      </c>
      <c r="B26" s="81"/>
      <c r="C26" s="82">
        <f>'SO 03 Položky'!G4</f>
        <v>42009</v>
      </c>
      <c r="D26" s="67" t="s">
        <v>40</v>
      </c>
      <c r="E26" s="78"/>
      <c r="F26" s="79" t="s">
        <v>40</v>
      </c>
      <c r="G26" s="80"/>
    </row>
    <row r="27" spans="1:7">
      <c r="A27" s="66"/>
      <c r="B27" s="83"/>
      <c r="C27" s="77"/>
      <c r="D27" s="67"/>
      <c r="E27" s="78"/>
      <c r="F27" s="79"/>
      <c r="G27" s="80"/>
    </row>
    <row r="28" spans="1:7">
      <c r="A28" s="66" t="s">
        <v>41</v>
      </c>
      <c r="B28" s="67"/>
      <c r="C28" s="77"/>
      <c r="D28" s="79" t="s">
        <v>42</v>
      </c>
      <c r="E28" s="77"/>
      <c r="F28" s="84" t="s">
        <v>42</v>
      </c>
      <c r="G28" s="80"/>
    </row>
    <row r="29" spans="1:7" ht="69" customHeight="1">
      <c r="A29" s="66"/>
      <c r="B29" s="67"/>
      <c r="C29" s="85"/>
      <c r="D29" s="86"/>
      <c r="E29" s="85"/>
      <c r="F29" s="67"/>
      <c r="G29" s="80"/>
    </row>
    <row r="30" spans="1:7">
      <c r="A30" s="87" t="s">
        <v>43</v>
      </c>
      <c r="B30" s="88"/>
      <c r="C30" s="89">
        <v>21</v>
      </c>
      <c r="D30" s="88" t="s">
        <v>44</v>
      </c>
      <c r="E30" s="90"/>
      <c r="F30" s="350">
        <f>C23-F32</f>
        <v>0</v>
      </c>
      <c r="G30" s="351"/>
    </row>
    <row r="31" spans="1:7">
      <c r="A31" s="87" t="s">
        <v>45</v>
      </c>
      <c r="B31" s="88"/>
      <c r="C31" s="89">
        <v>21</v>
      </c>
      <c r="D31" s="88" t="s">
        <v>46</v>
      </c>
      <c r="E31" s="90"/>
      <c r="F31" s="350">
        <f>ROUND(PRODUCT(F30,C31/100),0)</f>
        <v>0</v>
      </c>
      <c r="G31" s="351"/>
    </row>
    <row r="32" spans="1:7">
      <c r="A32" s="87" t="s">
        <v>43</v>
      </c>
      <c r="B32" s="88"/>
      <c r="C32" s="89">
        <v>15</v>
      </c>
      <c r="D32" s="88" t="s">
        <v>46</v>
      </c>
      <c r="E32" s="90"/>
      <c r="F32" s="350">
        <v>0</v>
      </c>
      <c r="G32" s="351"/>
    </row>
    <row r="33" spans="1:8">
      <c r="A33" s="87" t="s">
        <v>45</v>
      </c>
      <c r="B33" s="91"/>
      <c r="C33" s="92">
        <v>15</v>
      </c>
      <c r="D33" s="88" t="s">
        <v>46</v>
      </c>
      <c r="E33" s="62"/>
      <c r="F33" s="350">
        <f>ROUND(PRODUCT(F32,C33/100),0)</f>
        <v>0</v>
      </c>
      <c r="G33" s="351"/>
    </row>
    <row r="34" spans="1:8" s="96" customFormat="1" ht="19.5" customHeight="1" thickBot="1">
      <c r="A34" s="93" t="s">
        <v>47</v>
      </c>
      <c r="B34" s="94"/>
      <c r="C34" s="94"/>
      <c r="D34" s="94"/>
      <c r="E34" s="95"/>
      <c r="F34" s="352">
        <f>ROUND(SUM(F30:F33),0)</f>
        <v>0</v>
      </c>
      <c r="G34" s="353"/>
    </row>
    <row r="36" spans="1:8">
      <c r="A36" s="97" t="s">
        <v>48</v>
      </c>
      <c r="B36" s="97"/>
      <c r="C36" s="97"/>
      <c r="D36" s="97"/>
      <c r="E36" s="97"/>
      <c r="F36" s="97"/>
      <c r="G36" s="97"/>
      <c r="H36" s="3" t="s">
        <v>49</v>
      </c>
    </row>
    <row r="37" spans="1:8" ht="14.25" customHeight="1">
      <c r="A37" s="97"/>
      <c r="B37" s="344"/>
      <c r="C37" s="344"/>
      <c r="D37" s="344"/>
      <c r="E37" s="344"/>
      <c r="F37" s="344"/>
      <c r="G37" s="344"/>
      <c r="H37" s="3" t="s">
        <v>49</v>
      </c>
    </row>
    <row r="38" spans="1:8" ht="12.75" customHeight="1">
      <c r="A38" s="98"/>
      <c r="B38" s="344"/>
      <c r="C38" s="344"/>
      <c r="D38" s="344"/>
      <c r="E38" s="344"/>
      <c r="F38" s="344"/>
      <c r="G38" s="344"/>
      <c r="H38" s="3" t="s">
        <v>49</v>
      </c>
    </row>
    <row r="39" spans="1:8">
      <c r="A39" s="98"/>
      <c r="B39" s="344"/>
      <c r="C39" s="344"/>
      <c r="D39" s="344"/>
      <c r="E39" s="344"/>
      <c r="F39" s="344"/>
      <c r="G39" s="344"/>
      <c r="H39" s="3" t="s">
        <v>49</v>
      </c>
    </row>
    <row r="40" spans="1:8">
      <c r="A40" s="98"/>
      <c r="B40" s="344"/>
      <c r="C40" s="344"/>
      <c r="D40" s="344"/>
      <c r="E40" s="344"/>
      <c r="F40" s="344"/>
      <c r="G40" s="344"/>
      <c r="H40" s="3" t="s">
        <v>49</v>
      </c>
    </row>
    <row r="41" spans="1:8">
      <c r="A41" s="98"/>
      <c r="B41" s="344"/>
      <c r="C41" s="344"/>
      <c r="D41" s="344"/>
      <c r="E41" s="344"/>
      <c r="F41" s="344"/>
      <c r="G41" s="344"/>
      <c r="H41" s="3" t="s">
        <v>49</v>
      </c>
    </row>
    <row r="42" spans="1:8">
      <c r="A42" s="98"/>
      <c r="B42" s="344"/>
      <c r="C42" s="344"/>
      <c r="D42" s="344"/>
      <c r="E42" s="344"/>
      <c r="F42" s="344"/>
      <c r="G42" s="344"/>
      <c r="H42" s="3" t="s">
        <v>49</v>
      </c>
    </row>
    <row r="43" spans="1:8">
      <c r="A43" s="98"/>
      <c r="B43" s="344"/>
      <c r="C43" s="344"/>
      <c r="D43" s="344"/>
      <c r="E43" s="344"/>
      <c r="F43" s="344"/>
      <c r="G43" s="344"/>
      <c r="H43" s="3" t="s">
        <v>49</v>
      </c>
    </row>
    <row r="44" spans="1:8">
      <c r="A44" s="98"/>
      <c r="B44" s="344"/>
      <c r="C44" s="344"/>
      <c r="D44" s="344"/>
      <c r="E44" s="344"/>
      <c r="F44" s="344"/>
      <c r="G44" s="344"/>
      <c r="H44" s="3" t="s">
        <v>49</v>
      </c>
    </row>
    <row r="45" spans="1:8" ht="0.75" customHeight="1">
      <c r="A45" s="98"/>
      <c r="B45" s="344"/>
      <c r="C45" s="344"/>
      <c r="D45" s="344"/>
      <c r="E45" s="344"/>
      <c r="F45" s="344"/>
      <c r="G45" s="344"/>
      <c r="H45" s="3" t="s">
        <v>49</v>
      </c>
    </row>
    <row r="46" spans="1:8">
      <c r="B46" s="357"/>
      <c r="C46" s="357"/>
      <c r="D46" s="357"/>
      <c r="E46" s="357"/>
      <c r="F46" s="357"/>
      <c r="G46" s="357"/>
    </row>
    <row r="47" spans="1:8">
      <c r="B47" s="357"/>
      <c r="C47" s="357"/>
      <c r="D47" s="357"/>
      <c r="E47" s="357"/>
      <c r="F47" s="357"/>
      <c r="G47" s="357"/>
    </row>
    <row r="48" spans="1:8">
      <c r="B48" s="357"/>
      <c r="C48" s="357"/>
      <c r="D48" s="357"/>
      <c r="E48" s="357"/>
      <c r="F48" s="357"/>
      <c r="G48" s="357"/>
    </row>
    <row r="49" spans="2:7">
      <c r="B49" s="357"/>
      <c r="C49" s="357"/>
      <c r="D49" s="357"/>
      <c r="E49" s="357"/>
      <c r="F49" s="357"/>
      <c r="G49" s="357"/>
    </row>
    <row r="50" spans="2:7">
      <c r="B50" s="357"/>
      <c r="C50" s="357"/>
      <c r="D50" s="357"/>
      <c r="E50" s="357"/>
      <c r="F50" s="357"/>
      <c r="G50" s="357"/>
    </row>
    <row r="51" spans="2:7">
      <c r="B51" s="357"/>
      <c r="C51" s="357"/>
      <c r="D51" s="357"/>
      <c r="E51" s="357"/>
      <c r="F51" s="357"/>
      <c r="G51" s="357"/>
    </row>
    <row r="52" spans="2:7">
      <c r="B52" s="357"/>
      <c r="C52" s="357"/>
      <c r="D52" s="357"/>
      <c r="E52" s="357"/>
      <c r="F52" s="357"/>
      <c r="G52" s="357"/>
    </row>
    <row r="53" spans="2:7">
      <c r="B53" s="357"/>
      <c r="C53" s="357"/>
      <c r="D53" s="357"/>
      <c r="E53" s="357"/>
      <c r="F53" s="357"/>
      <c r="G53" s="357"/>
    </row>
    <row r="54" spans="2:7">
      <c r="B54" s="357"/>
      <c r="C54" s="357"/>
      <c r="D54" s="357"/>
      <c r="E54" s="357"/>
      <c r="F54" s="357"/>
      <c r="G54" s="357"/>
    </row>
    <row r="55" spans="2:7">
      <c r="B55" s="357"/>
      <c r="C55" s="357"/>
      <c r="D55" s="357"/>
      <c r="E55" s="357"/>
      <c r="F55" s="357"/>
      <c r="G55" s="357"/>
    </row>
  </sheetData>
  <mergeCells count="24">
    <mergeCell ref="F34:G34"/>
    <mergeCell ref="B37:G45"/>
    <mergeCell ref="C8:E8"/>
    <mergeCell ref="C9:E9"/>
    <mergeCell ref="C10:E10"/>
    <mergeCell ref="C11:E11"/>
    <mergeCell ref="C12:E12"/>
    <mergeCell ref="A23:B23"/>
    <mergeCell ref="B52:G52"/>
    <mergeCell ref="B53:G53"/>
    <mergeCell ref="B54:G54"/>
    <mergeCell ref="B55:G55"/>
    <mergeCell ref="C5:D5"/>
    <mergeCell ref="C7:E7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</mergeCells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7"/>
  <sheetViews>
    <sheetView zoomScaleNormal="100" workbookViewId="0">
      <selection activeCell="F26" sqref="F26"/>
    </sheetView>
  </sheetViews>
  <sheetFormatPr defaultRowHeight="12.75"/>
  <cols>
    <col min="1" max="1" width="5.85546875" style="227" customWidth="1"/>
    <col min="2" max="2" width="6.140625" style="227" customWidth="1"/>
    <col min="3" max="3" width="11.42578125" style="227" customWidth="1"/>
    <col min="4" max="4" width="15.85546875" style="227" customWidth="1"/>
    <col min="5" max="5" width="11.28515625" style="227" customWidth="1"/>
    <col min="6" max="6" width="11.42578125" style="227" customWidth="1"/>
    <col min="7" max="7" width="11" style="227" customWidth="1"/>
    <col min="8" max="8" width="11.140625" style="227" customWidth="1"/>
    <col min="9" max="9" width="10.7109375" style="227" customWidth="1"/>
    <col min="10" max="16384" width="9.140625" style="227"/>
  </cols>
  <sheetData>
    <row r="1" spans="1:57" ht="18" customHeight="1" thickTop="1">
      <c r="A1" s="373" t="s">
        <v>50</v>
      </c>
      <c r="B1" s="374"/>
      <c r="C1" s="375" t="str">
        <f>'SO 03 Položky'!$C$3</f>
        <v>Sokolov-Arál zdraví, revitalizace ploch hřišť II.</v>
      </c>
      <c r="D1" s="376"/>
      <c r="E1" s="376"/>
      <c r="F1" s="377"/>
      <c r="G1" s="102" t="s">
        <v>51</v>
      </c>
      <c r="H1" s="231"/>
      <c r="I1" s="232" t="str">
        <f>'SO 03 Položky'!G3</f>
        <v>J.Kovář</v>
      </c>
    </row>
    <row r="2" spans="1:57" ht="13.5" thickBot="1">
      <c r="A2" s="378" t="s">
        <v>52</v>
      </c>
      <c r="B2" s="379"/>
      <c r="C2" s="233" t="str">
        <f>'SO 03 Položky'!$C$4</f>
        <v>SO 03 Revitalizace plochy- malá kopaná</v>
      </c>
      <c r="D2" s="234"/>
      <c r="E2" s="235"/>
      <c r="F2" s="234"/>
      <c r="G2" s="108" t="s">
        <v>53</v>
      </c>
      <c r="H2" s="317"/>
      <c r="I2" s="318">
        <f>'SO 03 Položky'!G4</f>
        <v>42009</v>
      </c>
    </row>
    <row r="3" spans="1:57" ht="13.5" thickTop="1">
      <c r="F3" s="228"/>
    </row>
    <row r="4" spans="1:57" ht="19.5" customHeight="1">
      <c r="A4" s="236" t="s">
        <v>54</v>
      </c>
      <c r="B4" s="226"/>
      <c r="C4" s="226"/>
      <c r="D4" s="226"/>
      <c r="E4" s="237"/>
      <c r="F4" s="226"/>
      <c r="G4" s="226"/>
      <c r="H4" s="226"/>
      <c r="I4" s="226"/>
    </row>
    <row r="5" spans="1:57" ht="13.5" thickBot="1"/>
    <row r="6" spans="1:57" s="228" customFormat="1" ht="13.5" thickBot="1">
      <c r="A6" s="238"/>
      <c r="B6" s="239" t="s">
        <v>55</v>
      </c>
      <c r="C6" s="239"/>
      <c r="D6" s="240"/>
      <c r="E6" s="241" t="s">
        <v>56</v>
      </c>
      <c r="F6" s="242" t="s">
        <v>57</v>
      </c>
      <c r="G6" s="242" t="s">
        <v>58</v>
      </c>
      <c r="H6" s="242" t="s">
        <v>59</v>
      </c>
      <c r="I6" s="243" t="s">
        <v>30</v>
      </c>
    </row>
    <row r="7" spans="1:57" s="228" customFormat="1">
      <c r="A7" s="244" t="str">
        <f>'SO 03 Položky'!B7</f>
        <v>1</v>
      </c>
      <c r="B7" s="245" t="str">
        <f>'SO 03 Položky'!C7</f>
        <v>Zemní práce</v>
      </c>
      <c r="D7" s="246"/>
      <c r="E7" s="247">
        <f>'SO 03 Položky'!G30</f>
        <v>0</v>
      </c>
      <c r="F7" s="248">
        <f>'SO 03 Položky'!BB30</f>
        <v>0</v>
      </c>
      <c r="G7" s="248">
        <f>'SO 03 Položky'!BC30</f>
        <v>0</v>
      </c>
      <c r="H7" s="248">
        <f>'SO 03 Položky'!BD30</f>
        <v>0</v>
      </c>
      <c r="I7" s="249">
        <f>'SO 03 Položky'!BE30</f>
        <v>0</v>
      </c>
    </row>
    <row r="8" spans="1:57" s="228" customFormat="1">
      <c r="A8" s="244" t="str">
        <f>'SO 03 Položky'!B31</f>
        <v>171</v>
      </c>
      <c r="B8" s="245" t="str">
        <f>'SO 03 Položky'!C31</f>
        <v>Úprava podloží pro sportovní povrchy</v>
      </c>
      <c r="D8" s="246"/>
      <c r="E8" s="247">
        <f>'SO 03 Položky'!G48</f>
        <v>0</v>
      </c>
      <c r="F8" s="248">
        <f>'SO 03 Položky'!BB48</f>
        <v>0</v>
      </c>
      <c r="G8" s="248">
        <f>'SO 03 Položky'!BC48</f>
        <v>0</v>
      </c>
      <c r="H8" s="248">
        <f>'SO 03 Položky'!BD48</f>
        <v>0</v>
      </c>
      <c r="I8" s="249">
        <f>'SO 03 Položky'!BE48</f>
        <v>0</v>
      </c>
    </row>
    <row r="9" spans="1:57" s="228" customFormat="1">
      <c r="A9" s="244" t="str">
        <f>'SO 03 Položky'!B49</f>
        <v>701</v>
      </c>
      <c r="B9" s="245" t="str">
        <f>'SO 03 Položky'!C49</f>
        <v>Sportovní povrchy venkovní - umělá tráva</v>
      </c>
      <c r="D9" s="246"/>
      <c r="E9" s="247">
        <f>'SO 03 Položky'!G56</f>
        <v>0</v>
      </c>
      <c r="F9" s="248">
        <v>0</v>
      </c>
      <c r="G9" s="248">
        <f>'SO 03 Položky'!BC56</f>
        <v>0</v>
      </c>
      <c r="H9" s="248">
        <f>'SO 03 Položky'!BD56</f>
        <v>0</v>
      </c>
      <c r="I9" s="249">
        <f>'SO 03 Položky'!BE56</f>
        <v>0</v>
      </c>
    </row>
    <row r="10" spans="1:57" s="228" customFormat="1">
      <c r="A10" s="244" t="str">
        <f>'SO 03 Položky'!$B$57</f>
        <v>88</v>
      </c>
      <c r="B10" s="245" t="str">
        <f>'SO 03 Položky'!$C$57</f>
        <v>Potrubí z drenážek</v>
      </c>
      <c r="D10" s="246"/>
      <c r="E10" s="247">
        <f>'SO 03 Položky'!G70</f>
        <v>0</v>
      </c>
      <c r="F10" s="248">
        <v>0</v>
      </c>
      <c r="G10" s="248">
        <f>'SO 03 Položky'!BC57</f>
        <v>0</v>
      </c>
      <c r="H10" s="248">
        <f>'SO 03 Položky'!BD57</f>
        <v>0</v>
      </c>
      <c r="I10" s="249">
        <f>'SO 03 Položky'!BE57</f>
        <v>0</v>
      </c>
    </row>
    <row r="11" spans="1:57" s="228" customFormat="1" ht="13.5" thickBot="1">
      <c r="A11" s="244" t="str">
        <f>'SO 03 Položky'!$B$71</f>
        <v>075</v>
      </c>
      <c r="B11" s="337" t="str">
        <f>'SO 03 Položky'!$C$71</f>
        <v>Vybavení sportoviště</v>
      </c>
      <c r="D11" s="246"/>
      <c r="E11" s="247">
        <f>'SO 03 Položky'!G74</f>
        <v>0</v>
      </c>
      <c r="F11" s="248">
        <v>0</v>
      </c>
      <c r="G11" s="248">
        <v>0</v>
      </c>
      <c r="H11" s="248">
        <v>0</v>
      </c>
      <c r="I11" s="249">
        <v>0</v>
      </c>
    </row>
    <row r="12" spans="1:57" s="256" customFormat="1" ht="13.5" thickBot="1">
      <c r="A12" s="250"/>
      <c r="B12" s="251" t="s">
        <v>60</v>
      </c>
      <c r="C12" s="251"/>
      <c r="D12" s="252"/>
      <c r="E12" s="253">
        <f>SUM(E7:E11)</f>
        <v>0</v>
      </c>
      <c r="F12" s="254">
        <f>SUM(F7:F9)</f>
        <v>0</v>
      </c>
      <c r="G12" s="254">
        <f>SUM(G7:G9)</f>
        <v>0</v>
      </c>
      <c r="H12" s="254">
        <f>SUM(H7:H9)</f>
        <v>0</v>
      </c>
      <c r="I12" s="255">
        <f>SUM(I7:I9)</f>
        <v>0</v>
      </c>
    </row>
    <row r="13" spans="1:57">
      <c r="A13" s="228"/>
      <c r="B13" s="228"/>
      <c r="C13" s="228"/>
      <c r="D13" s="228"/>
      <c r="E13" s="228"/>
      <c r="F13" s="228"/>
      <c r="G13" s="228"/>
      <c r="H13" s="228"/>
      <c r="I13" s="228"/>
    </row>
    <row r="14" spans="1:57" ht="19.5" customHeight="1">
      <c r="A14" s="226" t="s">
        <v>61</v>
      </c>
      <c r="B14" s="226"/>
      <c r="C14" s="226"/>
      <c r="D14" s="226"/>
      <c r="E14" s="226"/>
      <c r="F14" s="226"/>
      <c r="G14" s="257"/>
      <c r="H14" s="226"/>
      <c r="I14" s="226"/>
      <c r="BA14" s="229"/>
      <c r="BB14" s="229"/>
      <c r="BC14" s="229"/>
      <c r="BD14" s="229"/>
      <c r="BE14" s="229"/>
    </row>
    <row r="15" spans="1:57" ht="13.5" thickBot="1"/>
    <row r="16" spans="1:57">
      <c r="A16" s="258" t="s">
        <v>62</v>
      </c>
      <c r="B16" s="259"/>
      <c r="C16" s="259"/>
      <c r="D16" s="260"/>
      <c r="E16" s="261" t="s">
        <v>63</v>
      </c>
      <c r="F16" s="262" t="s">
        <v>64</v>
      </c>
      <c r="G16" s="263" t="s">
        <v>65</v>
      </c>
      <c r="H16" s="264"/>
      <c r="I16" s="265" t="s">
        <v>63</v>
      </c>
    </row>
    <row r="17" spans="1:53">
      <c r="A17" s="266" t="s">
        <v>66</v>
      </c>
      <c r="B17" s="267"/>
      <c r="C17" s="267"/>
      <c r="D17" s="268"/>
      <c r="E17" s="269">
        <v>0</v>
      </c>
      <c r="F17" s="142">
        <v>0</v>
      </c>
      <c r="G17" s="270">
        <f>E12</f>
        <v>0</v>
      </c>
      <c r="H17" s="271"/>
      <c r="I17" s="272">
        <f t="shared" ref="I17:I25" si="0">E17+F17*G17/100</f>
        <v>0</v>
      </c>
      <c r="BA17" s="227">
        <v>0</v>
      </c>
    </row>
    <row r="18" spans="1:53">
      <c r="A18" s="266" t="s">
        <v>67</v>
      </c>
      <c r="B18" s="267"/>
      <c r="C18" s="267"/>
      <c r="D18" s="268"/>
      <c r="E18" s="269">
        <v>0</v>
      </c>
      <c r="F18" s="142">
        <v>0</v>
      </c>
      <c r="G18" s="270">
        <f>E12</f>
        <v>0</v>
      </c>
      <c r="H18" s="271"/>
      <c r="I18" s="272">
        <f t="shared" si="0"/>
        <v>0</v>
      </c>
      <c r="BA18" s="227">
        <v>0</v>
      </c>
    </row>
    <row r="19" spans="1:53">
      <c r="A19" s="266" t="s">
        <v>68</v>
      </c>
      <c r="B19" s="267"/>
      <c r="C19" s="267"/>
      <c r="D19" s="268"/>
      <c r="E19" s="269">
        <v>0</v>
      </c>
      <c r="F19" s="142">
        <v>0</v>
      </c>
      <c r="G19" s="270">
        <f>E12</f>
        <v>0</v>
      </c>
      <c r="H19" s="271"/>
      <c r="I19" s="272">
        <f t="shared" si="0"/>
        <v>0</v>
      </c>
      <c r="BA19" s="227">
        <v>0</v>
      </c>
    </row>
    <row r="20" spans="1:53">
      <c r="A20" s="266" t="s">
        <v>69</v>
      </c>
      <c r="B20" s="267"/>
      <c r="C20" s="267"/>
      <c r="D20" s="268"/>
      <c r="E20" s="269">
        <v>0</v>
      </c>
      <c r="F20" s="142">
        <v>0</v>
      </c>
      <c r="G20" s="270">
        <f>E12</f>
        <v>0</v>
      </c>
      <c r="H20" s="271"/>
      <c r="I20" s="272">
        <f t="shared" si="0"/>
        <v>0</v>
      </c>
      <c r="BA20" s="227">
        <v>0</v>
      </c>
    </row>
    <row r="21" spans="1:53">
      <c r="A21" s="266" t="s">
        <v>70</v>
      </c>
      <c r="B21" s="267"/>
      <c r="C21" s="267"/>
      <c r="D21" s="268"/>
      <c r="E21" s="269">
        <v>0</v>
      </c>
      <c r="F21" s="142">
        <v>0</v>
      </c>
      <c r="G21" s="270">
        <f>E12</f>
        <v>0</v>
      </c>
      <c r="H21" s="271"/>
      <c r="I21" s="272">
        <f t="shared" si="0"/>
        <v>0</v>
      </c>
      <c r="BA21" s="227">
        <v>1</v>
      </c>
    </row>
    <row r="22" spans="1:53">
      <c r="A22" s="266" t="s">
        <v>71</v>
      </c>
      <c r="B22" s="267"/>
      <c r="C22" s="267"/>
      <c r="D22" s="268"/>
      <c r="E22" s="269">
        <v>0</v>
      </c>
      <c r="F22" s="142">
        <v>0</v>
      </c>
      <c r="G22" s="270">
        <f>E12</f>
        <v>0</v>
      </c>
      <c r="H22" s="271"/>
      <c r="I22" s="272">
        <f t="shared" si="0"/>
        <v>0</v>
      </c>
      <c r="BA22" s="227">
        <v>1</v>
      </c>
    </row>
    <row r="23" spans="1:53">
      <c r="A23" s="266" t="s">
        <v>72</v>
      </c>
      <c r="B23" s="267"/>
      <c r="C23" s="267"/>
      <c r="D23" s="268"/>
      <c r="E23" s="269">
        <v>0</v>
      </c>
      <c r="F23" s="142">
        <v>0</v>
      </c>
      <c r="G23" s="270">
        <f>E12</f>
        <v>0</v>
      </c>
      <c r="H23" s="271"/>
      <c r="I23" s="272">
        <f t="shared" si="0"/>
        <v>0</v>
      </c>
      <c r="BA23" s="227">
        <v>2</v>
      </c>
    </row>
    <row r="24" spans="1:53">
      <c r="A24" s="266" t="s">
        <v>73</v>
      </c>
      <c r="B24" s="267"/>
      <c r="C24" s="267"/>
      <c r="D24" s="268"/>
      <c r="E24" s="269">
        <v>0</v>
      </c>
      <c r="F24" s="142">
        <v>0</v>
      </c>
      <c r="G24" s="270">
        <f>E12</f>
        <v>0</v>
      </c>
      <c r="H24" s="271"/>
      <c r="I24" s="272">
        <f t="shared" si="0"/>
        <v>0</v>
      </c>
      <c r="BA24" s="227">
        <v>2</v>
      </c>
    </row>
    <row r="25" spans="1:53">
      <c r="A25" s="65" t="s">
        <v>74</v>
      </c>
      <c r="B25" s="56"/>
      <c r="C25" s="56"/>
      <c r="D25" s="140"/>
      <c r="E25" s="141">
        <v>0</v>
      </c>
      <c r="F25" s="142">
        <v>0</v>
      </c>
      <c r="G25" s="143">
        <f>E12</f>
        <v>0</v>
      </c>
      <c r="H25" s="144"/>
      <c r="I25" s="145">
        <f t="shared" si="0"/>
        <v>0</v>
      </c>
    </row>
    <row r="26" spans="1:53" ht="13.5" thickBot="1">
      <c r="A26" s="273"/>
      <c r="B26" s="274" t="s">
        <v>75</v>
      </c>
      <c r="C26" s="275"/>
      <c r="D26" s="276"/>
      <c r="E26" s="277"/>
      <c r="F26" s="278"/>
      <c r="G26" s="278"/>
      <c r="H26" s="380">
        <f>SUM(I17:I25)</f>
        <v>0</v>
      </c>
      <c r="I26" s="381"/>
    </row>
    <row r="28" spans="1:53">
      <c r="B28" s="256"/>
      <c r="F28" s="279"/>
      <c r="G28" s="280"/>
      <c r="H28" s="280"/>
      <c r="I28" s="281"/>
    </row>
    <row r="29" spans="1:53">
      <c r="F29" s="279"/>
      <c r="G29" s="280"/>
      <c r="H29" s="280"/>
      <c r="I29" s="281"/>
    </row>
    <row r="30" spans="1:53">
      <c r="F30" s="279"/>
      <c r="G30" s="280"/>
      <c r="H30" s="280"/>
      <c r="I30" s="281"/>
    </row>
    <row r="31" spans="1:53">
      <c r="F31" s="279"/>
      <c r="G31" s="280"/>
      <c r="H31" s="280"/>
      <c r="I31" s="281"/>
    </row>
    <row r="32" spans="1:53">
      <c r="F32" s="279"/>
      <c r="G32" s="280"/>
      <c r="H32" s="280"/>
      <c r="I32" s="281"/>
    </row>
    <row r="33" spans="6:9">
      <c r="F33" s="279"/>
      <c r="G33" s="280"/>
      <c r="H33" s="280"/>
      <c r="I33" s="281"/>
    </row>
    <row r="34" spans="6:9">
      <c r="F34" s="279"/>
      <c r="G34" s="280"/>
      <c r="H34" s="280"/>
      <c r="I34" s="281"/>
    </row>
    <row r="35" spans="6:9">
      <c r="F35" s="279"/>
      <c r="G35" s="280"/>
      <c r="H35" s="280"/>
      <c r="I35" s="281"/>
    </row>
    <row r="36" spans="6:9">
      <c r="F36" s="279"/>
      <c r="G36" s="280"/>
      <c r="H36" s="280"/>
      <c r="I36" s="281"/>
    </row>
    <row r="37" spans="6:9">
      <c r="F37" s="279"/>
      <c r="G37" s="280"/>
      <c r="H37" s="280"/>
      <c r="I37" s="281"/>
    </row>
    <row r="38" spans="6:9">
      <c r="F38" s="279"/>
      <c r="G38" s="280"/>
      <c r="H38" s="280"/>
      <c r="I38" s="281"/>
    </row>
    <row r="39" spans="6:9">
      <c r="F39" s="279"/>
      <c r="G39" s="280"/>
      <c r="H39" s="280"/>
      <c r="I39" s="281"/>
    </row>
    <row r="40" spans="6:9">
      <c r="F40" s="279"/>
      <c r="G40" s="280"/>
      <c r="H40" s="280"/>
      <c r="I40" s="281"/>
    </row>
    <row r="41" spans="6:9">
      <c r="F41" s="279"/>
      <c r="G41" s="280"/>
      <c r="H41" s="280"/>
      <c r="I41" s="281"/>
    </row>
    <row r="42" spans="6:9">
      <c r="F42" s="279"/>
      <c r="G42" s="280"/>
      <c r="H42" s="280"/>
      <c r="I42" s="281"/>
    </row>
    <row r="43" spans="6:9">
      <c r="F43" s="279"/>
      <c r="G43" s="280"/>
      <c r="H43" s="280"/>
      <c r="I43" s="281"/>
    </row>
    <row r="44" spans="6:9">
      <c r="F44" s="279"/>
      <c r="G44" s="280"/>
      <c r="H44" s="280"/>
      <c r="I44" s="281"/>
    </row>
    <row r="45" spans="6:9">
      <c r="F45" s="279"/>
      <c r="G45" s="280"/>
      <c r="H45" s="280"/>
      <c r="I45" s="281"/>
    </row>
    <row r="46" spans="6:9">
      <c r="F46" s="279"/>
      <c r="G46" s="280"/>
      <c r="H46" s="280"/>
      <c r="I46" s="281"/>
    </row>
    <row r="47" spans="6:9">
      <c r="F47" s="279"/>
      <c r="G47" s="280"/>
      <c r="H47" s="280"/>
      <c r="I47" s="281"/>
    </row>
    <row r="48" spans="6:9">
      <c r="F48" s="279"/>
      <c r="G48" s="280"/>
      <c r="H48" s="280"/>
      <c r="I48" s="281"/>
    </row>
    <row r="49" spans="6:9">
      <c r="F49" s="279"/>
      <c r="G49" s="280"/>
      <c r="H49" s="280"/>
      <c r="I49" s="281"/>
    </row>
    <row r="50" spans="6:9">
      <c r="F50" s="279"/>
      <c r="G50" s="280"/>
      <c r="H50" s="280"/>
      <c r="I50" s="281"/>
    </row>
    <row r="51" spans="6:9">
      <c r="F51" s="279"/>
      <c r="G51" s="280"/>
      <c r="H51" s="280"/>
      <c r="I51" s="281"/>
    </row>
    <row r="52" spans="6:9">
      <c r="F52" s="279"/>
      <c r="G52" s="280"/>
      <c r="H52" s="280"/>
      <c r="I52" s="281"/>
    </row>
    <row r="53" spans="6:9">
      <c r="F53" s="279"/>
      <c r="G53" s="280"/>
      <c r="H53" s="280"/>
      <c r="I53" s="281"/>
    </row>
    <row r="54" spans="6:9">
      <c r="F54" s="279"/>
      <c r="G54" s="280"/>
      <c r="H54" s="280"/>
      <c r="I54" s="281"/>
    </row>
    <row r="55" spans="6:9">
      <c r="F55" s="279"/>
      <c r="G55" s="280"/>
      <c r="H55" s="280"/>
      <c r="I55" s="281"/>
    </row>
    <row r="56" spans="6:9">
      <c r="F56" s="279"/>
      <c r="G56" s="280"/>
      <c r="H56" s="280"/>
      <c r="I56" s="281"/>
    </row>
    <row r="57" spans="6:9">
      <c r="F57" s="279"/>
      <c r="G57" s="280"/>
      <c r="H57" s="280"/>
      <c r="I57" s="281"/>
    </row>
    <row r="58" spans="6:9">
      <c r="F58" s="279"/>
      <c r="G58" s="280"/>
      <c r="H58" s="280"/>
      <c r="I58" s="281"/>
    </row>
    <row r="59" spans="6:9">
      <c r="F59" s="279"/>
      <c r="G59" s="280"/>
      <c r="H59" s="280"/>
      <c r="I59" s="281"/>
    </row>
    <row r="60" spans="6:9">
      <c r="F60" s="279"/>
      <c r="G60" s="280"/>
      <c r="H60" s="280"/>
      <c r="I60" s="281"/>
    </row>
    <row r="61" spans="6:9">
      <c r="F61" s="279"/>
      <c r="G61" s="280"/>
      <c r="H61" s="280"/>
      <c r="I61" s="281"/>
    </row>
    <row r="62" spans="6:9">
      <c r="F62" s="279"/>
      <c r="G62" s="280"/>
      <c r="H62" s="280"/>
      <c r="I62" s="281"/>
    </row>
    <row r="63" spans="6:9">
      <c r="F63" s="279"/>
      <c r="G63" s="280"/>
      <c r="H63" s="280"/>
      <c r="I63" s="281"/>
    </row>
    <row r="64" spans="6:9">
      <c r="F64" s="279"/>
      <c r="G64" s="280"/>
      <c r="H64" s="280"/>
      <c r="I64" s="281"/>
    </row>
    <row r="65" spans="6:9">
      <c r="F65" s="279"/>
      <c r="G65" s="280"/>
      <c r="H65" s="280"/>
      <c r="I65" s="281"/>
    </row>
    <row r="66" spans="6:9">
      <c r="F66" s="279"/>
      <c r="G66" s="280"/>
      <c r="H66" s="280"/>
      <c r="I66" s="281"/>
    </row>
    <row r="67" spans="6:9">
      <c r="F67" s="279"/>
      <c r="G67" s="280"/>
      <c r="H67" s="280"/>
      <c r="I67" s="281"/>
    </row>
    <row r="68" spans="6:9">
      <c r="F68" s="279"/>
      <c r="G68" s="280"/>
      <c r="H68" s="280"/>
      <c r="I68" s="281"/>
    </row>
    <row r="69" spans="6:9">
      <c r="F69" s="279"/>
      <c r="G69" s="280"/>
      <c r="H69" s="280"/>
      <c r="I69" s="281"/>
    </row>
    <row r="70" spans="6:9">
      <c r="F70" s="279"/>
      <c r="G70" s="280"/>
      <c r="H70" s="280"/>
      <c r="I70" s="281"/>
    </row>
    <row r="71" spans="6:9">
      <c r="F71" s="279"/>
      <c r="G71" s="280"/>
      <c r="H71" s="280"/>
      <c r="I71" s="281"/>
    </row>
    <row r="72" spans="6:9">
      <c r="F72" s="279"/>
      <c r="G72" s="280"/>
      <c r="H72" s="280"/>
      <c r="I72" s="281"/>
    </row>
    <row r="73" spans="6:9">
      <c r="F73" s="279"/>
      <c r="G73" s="280"/>
      <c r="H73" s="280"/>
      <c r="I73" s="281"/>
    </row>
    <row r="74" spans="6:9">
      <c r="F74" s="279"/>
      <c r="G74" s="280"/>
      <c r="H74" s="280"/>
      <c r="I74" s="281"/>
    </row>
    <row r="75" spans="6:9">
      <c r="F75" s="279"/>
      <c r="G75" s="280"/>
      <c r="H75" s="280"/>
      <c r="I75" s="281"/>
    </row>
    <row r="76" spans="6:9">
      <c r="F76" s="279"/>
      <c r="G76" s="280"/>
      <c r="H76" s="280"/>
      <c r="I76" s="281"/>
    </row>
    <row r="77" spans="6:9">
      <c r="F77" s="279"/>
      <c r="G77" s="280"/>
      <c r="H77" s="280"/>
      <c r="I77" s="281"/>
    </row>
  </sheetData>
  <mergeCells count="4">
    <mergeCell ref="A1:B1"/>
    <mergeCell ref="C1:F1"/>
    <mergeCell ref="A2:B2"/>
    <mergeCell ref="H26:I26"/>
  </mergeCells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43"/>
  <sheetViews>
    <sheetView showGridLines="0" showZeros="0" topLeftCell="A43" zoomScaleNormal="100" workbookViewId="0">
      <selection activeCell="C48" sqref="C48"/>
    </sheetView>
  </sheetViews>
  <sheetFormatPr defaultColWidth="9.140625" defaultRowHeight="12.75" outlineLevelRow="1"/>
  <cols>
    <col min="1" max="1" width="4.42578125" style="155" customWidth="1"/>
    <col min="2" max="2" width="10.42578125" style="155" customWidth="1"/>
    <col min="3" max="3" width="56.7109375" style="155" customWidth="1"/>
    <col min="4" max="4" width="5.5703125" style="155" customWidth="1"/>
    <col min="5" max="5" width="8.5703125" style="214" customWidth="1"/>
    <col min="6" max="6" width="9.85546875" style="155" customWidth="1"/>
    <col min="7" max="7" width="13.85546875" style="155" customWidth="1"/>
    <col min="8" max="11" width="9.140625" style="155"/>
    <col min="12" max="12" width="75.42578125" style="155" customWidth="1"/>
    <col min="13" max="16384" width="9.140625" style="155"/>
  </cols>
  <sheetData>
    <row r="1" spans="1:104" ht="15.75">
      <c r="A1" s="382" t="s">
        <v>76</v>
      </c>
      <c r="B1" s="382"/>
      <c r="C1" s="382"/>
      <c r="D1" s="382"/>
      <c r="E1" s="382"/>
      <c r="F1" s="382"/>
      <c r="G1" s="382"/>
    </row>
    <row r="2" spans="1:104" ht="13.5" thickBot="1">
      <c r="B2" s="282"/>
      <c r="C2" s="283"/>
      <c r="D2" s="283"/>
      <c r="E2" s="284"/>
      <c r="F2" s="283"/>
      <c r="G2" s="283"/>
    </row>
    <row r="3" spans="1:104" ht="18" customHeight="1" thickTop="1">
      <c r="A3" s="373" t="s">
        <v>50</v>
      </c>
      <c r="B3" s="374"/>
      <c r="C3" s="383" t="s">
        <v>126</v>
      </c>
      <c r="D3" s="384"/>
      <c r="E3" s="313" t="s">
        <v>51</v>
      </c>
      <c r="F3" s="285"/>
      <c r="G3" s="286" t="s">
        <v>39</v>
      </c>
    </row>
    <row r="4" spans="1:104" ht="14.25" customHeight="1" thickBot="1">
      <c r="A4" s="385" t="s">
        <v>52</v>
      </c>
      <c r="B4" s="379"/>
      <c r="C4" s="105" t="s">
        <v>155</v>
      </c>
      <c r="D4" s="234"/>
      <c r="E4" s="315" t="s">
        <v>53</v>
      </c>
      <c r="F4" s="314"/>
      <c r="G4" s="316">
        <v>42009</v>
      </c>
    </row>
    <row r="5" spans="1:104" ht="13.5" thickTop="1">
      <c r="A5" s="287"/>
      <c r="B5" s="288"/>
      <c r="C5" s="288"/>
      <c r="G5" s="289"/>
    </row>
    <row r="6" spans="1:104">
      <c r="A6" s="290" t="s">
        <v>77</v>
      </c>
      <c r="B6" s="291" t="s">
        <v>136</v>
      </c>
      <c r="C6" s="291" t="s">
        <v>78</v>
      </c>
      <c r="D6" s="291" t="s">
        <v>79</v>
      </c>
      <c r="E6" s="292" t="s">
        <v>80</v>
      </c>
      <c r="F6" s="291" t="s">
        <v>81</v>
      </c>
      <c r="G6" s="293" t="s">
        <v>82</v>
      </c>
    </row>
    <row r="7" spans="1:104">
      <c r="A7" s="294" t="s">
        <v>83</v>
      </c>
      <c r="B7" s="295" t="s">
        <v>137</v>
      </c>
      <c r="C7" s="296" t="s">
        <v>138</v>
      </c>
      <c r="D7" s="297"/>
      <c r="E7" s="298"/>
      <c r="F7" s="298"/>
      <c r="G7" s="299"/>
      <c r="H7" s="179"/>
      <c r="I7" s="179"/>
      <c r="O7" s="180">
        <v>1</v>
      </c>
    </row>
    <row r="8" spans="1:104">
      <c r="A8" s="181">
        <v>1</v>
      </c>
      <c r="B8" s="182"/>
      <c r="C8" s="183" t="s">
        <v>100</v>
      </c>
      <c r="D8" s="184" t="s">
        <v>87</v>
      </c>
      <c r="E8" s="185">
        <v>74</v>
      </c>
      <c r="F8" s="185"/>
      <c r="G8" s="186">
        <f t="shared" ref="G8:G13" si="0">E8*F8</f>
        <v>0</v>
      </c>
      <c r="H8" s="179"/>
      <c r="I8" s="179"/>
      <c r="O8" s="180"/>
    </row>
    <row r="9" spans="1:104" outlineLevel="1">
      <c r="A9" s="319"/>
      <c r="B9" s="320"/>
      <c r="C9" s="321" t="s">
        <v>186</v>
      </c>
      <c r="D9" s="322"/>
      <c r="E9" s="323"/>
      <c r="F9" s="324"/>
      <c r="G9" s="325"/>
      <c r="H9" s="179"/>
      <c r="I9" s="179"/>
      <c r="O9" s="180"/>
    </row>
    <row r="10" spans="1:104">
      <c r="A10" s="181">
        <f>A8+1</f>
        <v>2</v>
      </c>
      <c r="B10" s="182"/>
      <c r="C10" s="183" t="s">
        <v>101</v>
      </c>
      <c r="D10" s="184" t="s">
        <v>88</v>
      </c>
      <c r="E10" s="185">
        <v>11.618</v>
      </c>
      <c r="F10" s="185"/>
      <c r="G10" s="186">
        <f t="shared" si="0"/>
        <v>0</v>
      </c>
      <c r="H10" s="179"/>
      <c r="I10" s="179"/>
      <c r="O10" s="180"/>
    </row>
    <row r="11" spans="1:104" outlineLevel="1">
      <c r="A11" s="319"/>
      <c r="B11" s="320"/>
      <c r="C11" s="321" t="s">
        <v>187</v>
      </c>
      <c r="D11" s="322"/>
      <c r="E11" s="323"/>
      <c r="F11" s="324"/>
      <c r="G11" s="325"/>
      <c r="H11" s="179"/>
      <c r="I11" s="179"/>
      <c r="O11" s="180"/>
    </row>
    <row r="12" spans="1:104">
      <c r="A12" s="181">
        <f>A10+1</f>
        <v>3</v>
      </c>
      <c r="B12" s="182"/>
      <c r="C12" s="183" t="s">
        <v>102</v>
      </c>
      <c r="D12" s="184" t="s">
        <v>88</v>
      </c>
      <c r="E12" s="185">
        <f>E10</f>
        <v>11.618</v>
      </c>
      <c r="F12" s="185"/>
      <c r="G12" s="186">
        <f t="shared" si="0"/>
        <v>0</v>
      </c>
      <c r="H12" s="179"/>
      <c r="I12" s="179"/>
      <c r="O12" s="180"/>
    </row>
    <row r="13" spans="1:104">
      <c r="A13" s="181">
        <f t="shared" ref="A13" si="1">A12+1</f>
        <v>4</v>
      </c>
      <c r="B13" s="182"/>
      <c r="C13" s="183" t="s">
        <v>103</v>
      </c>
      <c r="D13" s="184" t="s">
        <v>88</v>
      </c>
      <c r="E13" s="185">
        <f>E10</f>
        <v>11.618</v>
      </c>
      <c r="F13" s="185"/>
      <c r="G13" s="186">
        <f t="shared" si="0"/>
        <v>0</v>
      </c>
      <c r="H13" s="179"/>
      <c r="I13" s="179"/>
      <c r="O13" s="180"/>
    </row>
    <row r="14" spans="1:104">
      <c r="A14" s="181">
        <f>A13+1</f>
        <v>5</v>
      </c>
      <c r="B14" s="182"/>
      <c r="C14" s="183" t="s">
        <v>139</v>
      </c>
      <c r="D14" s="184" t="s">
        <v>86</v>
      </c>
      <c r="E14" s="185">
        <v>131.04</v>
      </c>
      <c r="F14" s="185"/>
      <c r="G14" s="186">
        <f>E14*F14</f>
        <v>0</v>
      </c>
      <c r="O14" s="180">
        <v>2</v>
      </c>
      <c r="AA14" s="155">
        <v>1</v>
      </c>
      <c r="AB14" s="155">
        <v>1</v>
      </c>
      <c r="AC14" s="155">
        <v>1</v>
      </c>
      <c r="AZ14" s="155">
        <v>1</v>
      </c>
      <c r="BA14" s="155">
        <f>IF(AZ14=1,G14,0)</f>
        <v>0</v>
      </c>
      <c r="BB14" s="155">
        <f>IF(AZ14=2,G14,0)</f>
        <v>0</v>
      </c>
      <c r="BC14" s="155">
        <f>IF(AZ14=3,G14,0)</f>
        <v>0</v>
      </c>
      <c r="BD14" s="155">
        <f>IF(AZ14=4,G14,0)</f>
        <v>0</v>
      </c>
      <c r="BE14" s="155">
        <f>IF(AZ14=5,G14,0)</f>
        <v>0</v>
      </c>
      <c r="CZ14" s="155">
        <v>0</v>
      </c>
    </row>
    <row r="15" spans="1:104" outlineLevel="1">
      <c r="A15" s="319"/>
      <c r="B15" s="320"/>
      <c r="C15" s="336" t="s">
        <v>202</v>
      </c>
      <c r="D15" s="322"/>
      <c r="E15" s="324"/>
      <c r="F15" s="324"/>
      <c r="G15" s="325"/>
      <c r="O15" s="180"/>
    </row>
    <row r="16" spans="1:104">
      <c r="A16" s="181">
        <f>A14+1</f>
        <v>6</v>
      </c>
      <c r="B16" s="182"/>
      <c r="C16" s="183" t="s">
        <v>174</v>
      </c>
      <c r="D16" s="184" t="s">
        <v>86</v>
      </c>
      <c r="E16" s="185">
        <v>3.5</v>
      </c>
      <c r="F16" s="185"/>
      <c r="G16" s="186">
        <f t="shared" ref="G16:G18" si="2">E16*F16</f>
        <v>0</v>
      </c>
      <c r="O16" s="180"/>
    </row>
    <row r="17" spans="1:104" outlineLevel="1">
      <c r="A17" s="319"/>
      <c r="B17" s="320"/>
      <c r="C17" s="321" t="s">
        <v>176</v>
      </c>
      <c r="D17" s="322"/>
      <c r="E17" s="323"/>
      <c r="F17" s="324"/>
      <c r="G17" s="325"/>
      <c r="O17" s="180"/>
    </row>
    <row r="18" spans="1:104" ht="12" customHeight="1">
      <c r="A18" s="181">
        <f>A16+1</f>
        <v>7</v>
      </c>
      <c r="B18" s="182"/>
      <c r="C18" s="183" t="s">
        <v>175</v>
      </c>
      <c r="D18" s="184" t="s">
        <v>87</v>
      </c>
      <c r="E18" s="185">
        <v>85.5</v>
      </c>
      <c r="F18" s="185"/>
      <c r="G18" s="186">
        <f t="shared" si="2"/>
        <v>0</v>
      </c>
      <c r="O18" s="180"/>
    </row>
    <row r="19" spans="1:104" outlineLevel="1">
      <c r="A19" s="319"/>
      <c r="B19" s="320"/>
      <c r="C19" s="321" t="s">
        <v>188</v>
      </c>
      <c r="D19" s="322"/>
      <c r="E19" s="323"/>
      <c r="F19" s="324"/>
      <c r="G19" s="325"/>
      <c r="O19" s="180"/>
    </row>
    <row r="20" spans="1:104">
      <c r="A20" s="181">
        <f>A18+1</f>
        <v>8</v>
      </c>
      <c r="B20" s="182"/>
      <c r="C20" s="183" t="s">
        <v>140</v>
      </c>
      <c r="D20" s="184" t="s">
        <v>86</v>
      </c>
      <c r="E20" s="185">
        <v>147.125</v>
      </c>
      <c r="F20" s="185"/>
      <c r="G20" s="186">
        <f>E20*F20</f>
        <v>0</v>
      </c>
      <c r="O20" s="180">
        <v>2</v>
      </c>
      <c r="AA20" s="155">
        <v>1</v>
      </c>
      <c r="AB20" s="155">
        <v>1</v>
      </c>
      <c r="AC20" s="155">
        <v>1</v>
      </c>
      <c r="AZ20" s="155">
        <v>1</v>
      </c>
      <c r="BA20" s="155">
        <f>IF(AZ20=1,G20,0)</f>
        <v>0</v>
      </c>
      <c r="BB20" s="155">
        <f>IF(AZ20=2,G20,0)</f>
        <v>0</v>
      </c>
      <c r="BC20" s="155">
        <f>IF(AZ20=3,G20,0)</f>
        <v>0</v>
      </c>
      <c r="BD20" s="155">
        <f>IF(AZ20=4,G20,0)</f>
        <v>0</v>
      </c>
      <c r="BE20" s="155">
        <f>IF(AZ20=5,G20,0)</f>
        <v>0</v>
      </c>
      <c r="CZ20" s="155">
        <v>0</v>
      </c>
    </row>
    <row r="21" spans="1:104" ht="22.5" outlineLevel="1">
      <c r="A21" s="319"/>
      <c r="B21" s="320"/>
      <c r="C21" s="321" t="s">
        <v>203</v>
      </c>
      <c r="D21" s="322"/>
      <c r="E21" s="324"/>
      <c r="F21" s="324"/>
      <c r="G21" s="325"/>
      <c r="O21" s="180"/>
    </row>
    <row r="22" spans="1:104">
      <c r="A22" s="181">
        <f>A20+1</f>
        <v>9</v>
      </c>
      <c r="B22" s="182"/>
      <c r="C22" s="183" t="s">
        <v>128</v>
      </c>
      <c r="D22" s="184" t="s">
        <v>86</v>
      </c>
      <c r="E22" s="185">
        <f>E20</f>
        <v>147.125</v>
      </c>
      <c r="F22" s="185"/>
      <c r="G22" s="186">
        <f>E22*F22</f>
        <v>0</v>
      </c>
      <c r="O22" s="180">
        <v>2</v>
      </c>
      <c r="AA22" s="155">
        <v>1</v>
      </c>
      <c r="AB22" s="155">
        <v>1</v>
      </c>
      <c r="AC22" s="155">
        <v>1</v>
      </c>
      <c r="AZ22" s="155">
        <v>1</v>
      </c>
      <c r="BA22" s="155">
        <f>IF(AZ22=1,G22,0)</f>
        <v>0</v>
      </c>
      <c r="BB22" s="155">
        <f>IF(AZ22=2,G22,0)</f>
        <v>0</v>
      </c>
      <c r="BC22" s="155">
        <f>IF(AZ22=3,G22,0)</f>
        <v>0</v>
      </c>
      <c r="BD22" s="155">
        <f>IF(AZ22=4,G22,0)</f>
        <v>0</v>
      </c>
      <c r="BE22" s="155">
        <f>IF(AZ22=5,G22,0)</f>
        <v>0</v>
      </c>
      <c r="CZ22" s="155">
        <v>0</v>
      </c>
    </row>
    <row r="23" spans="1:104" ht="24.75" customHeight="1" outlineLevel="1">
      <c r="A23" s="319"/>
      <c r="B23" s="320"/>
      <c r="C23" s="321" t="s">
        <v>203</v>
      </c>
      <c r="D23" s="322"/>
      <c r="E23" s="324"/>
      <c r="F23" s="324"/>
      <c r="G23" s="325"/>
      <c r="O23" s="180"/>
    </row>
    <row r="24" spans="1:104" ht="14.25" customHeight="1">
      <c r="A24" s="181">
        <f>A22+1</f>
        <v>10</v>
      </c>
      <c r="B24" s="182"/>
      <c r="C24" s="183" t="s">
        <v>129</v>
      </c>
      <c r="D24" s="184" t="s">
        <v>88</v>
      </c>
      <c r="E24" s="185">
        <v>264.834</v>
      </c>
      <c r="F24" s="185"/>
      <c r="G24" s="186">
        <f t="shared" ref="G24" si="3">E24*F24</f>
        <v>0</v>
      </c>
      <c r="O24" s="180"/>
    </row>
    <row r="25" spans="1:104" ht="12.75" customHeight="1">
      <c r="A25" s="319"/>
      <c r="B25" s="320"/>
      <c r="C25" s="321" t="s">
        <v>204</v>
      </c>
      <c r="D25" s="322"/>
      <c r="E25" s="324"/>
      <c r="F25" s="324"/>
      <c r="G25" s="325"/>
      <c r="O25" s="180"/>
    </row>
    <row r="26" spans="1:104" ht="15" customHeight="1">
      <c r="A26" s="181">
        <f>A22+1</f>
        <v>10</v>
      </c>
      <c r="B26" s="182"/>
      <c r="C26" s="183" t="s">
        <v>130</v>
      </c>
      <c r="D26" s="184" t="s">
        <v>85</v>
      </c>
      <c r="E26" s="185">
        <v>312</v>
      </c>
      <c r="F26" s="185"/>
      <c r="G26" s="186">
        <f t="shared" ref="G26" si="4">E26*F26</f>
        <v>0</v>
      </c>
      <c r="O26" s="180"/>
    </row>
    <row r="27" spans="1:104" ht="13.5" customHeight="1" outlineLevel="1">
      <c r="A27" s="319"/>
      <c r="B27" s="320"/>
      <c r="C27" s="321" t="s">
        <v>190</v>
      </c>
      <c r="D27" s="322"/>
      <c r="E27" s="323"/>
      <c r="F27" s="324"/>
      <c r="G27" s="325"/>
      <c r="O27" s="180"/>
    </row>
    <row r="28" spans="1:104">
      <c r="A28" s="181">
        <f>A26+1</f>
        <v>11</v>
      </c>
      <c r="B28" s="182"/>
      <c r="C28" s="183" t="s">
        <v>113</v>
      </c>
      <c r="D28" s="184" t="s">
        <v>96</v>
      </c>
      <c r="E28" s="185">
        <v>4</v>
      </c>
      <c r="F28" s="185"/>
      <c r="G28" s="186">
        <f t="shared" ref="G28" si="5">E28*F28</f>
        <v>0</v>
      </c>
      <c r="O28" s="180">
        <v>2</v>
      </c>
      <c r="AA28" s="155">
        <v>1</v>
      </c>
      <c r="AB28" s="155">
        <v>1</v>
      </c>
      <c r="AC28" s="155">
        <v>1</v>
      </c>
      <c r="AZ28" s="155">
        <v>1</v>
      </c>
      <c r="BA28" s="155">
        <f>IF(AZ28=1,G28,0)</f>
        <v>0</v>
      </c>
      <c r="BB28" s="155">
        <f>IF(AZ28=2,G28,0)</f>
        <v>0</v>
      </c>
      <c r="BC28" s="155">
        <f>IF(AZ28=3,G28,0)</f>
        <v>0</v>
      </c>
      <c r="BD28" s="155">
        <f>IF(AZ28=4,G28,0)</f>
        <v>0</v>
      </c>
      <c r="BE28" s="155">
        <f>IF(AZ28=5,G28,0)</f>
        <v>0</v>
      </c>
      <c r="CZ28" s="155">
        <v>0</v>
      </c>
    </row>
    <row r="29" spans="1:104" ht="13.5" customHeight="1" outlineLevel="1">
      <c r="A29" s="319"/>
      <c r="B29" s="320"/>
      <c r="C29" s="321" t="s">
        <v>189</v>
      </c>
      <c r="D29" s="322"/>
      <c r="E29" s="323"/>
      <c r="F29" s="324"/>
      <c r="G29" s="325"/>
      <c r="O29" s="180"/>
    </row>
    <row r="30" spans="1:104">
      <c r="A30" s="300"/>
      <c r="B30" s="301" t="s">
        <v>89</v>
      </c>
      <c r="C30" s="302" t="str">
        <f>CONCATENATE(B7," ",C7)</f>
        <v>1 Zemní práce</v>
      </c>
      <c r="D30" s="300"/>
      <c r="E30" s="303"/>
      <c r="F30" s="303"/>
      <c r="G30" s="304">
        <f>SUM(G7:G28)</f>
        <v>0</v>
      </c>
      <c r="O30" s="180">
        <v>4</v>
      </c>
      <c r="BA30" s="196">
        <f>SUM(BA7:BA28)</f>
        <v>0</v>
      </c>
      <c r="BB30" s="196">
        <f>SUM(BB7:BB28)</f>
        <v>0</v>
      </c>
      <c r="BC30" s="196">
        <f>SUM(BC7:BC28)</f>
        <v>0</v>
      </c>
      <c r="BD30" s="196">
        <f>SUM(BD7:BD28)</f>
        <v>0</v>
      </c>
      <c r="BE30" s="196">
        <f>SUM(BE7:BE28)</f>
        <v>0</v>
      </c>
    </row>
    <row r="31" spans="1:104">
      <c r="A31" s="294" t="s">
        <v>83</v>
      </c>
      <c r="B31" s="295" t="s">
        <v>142</v>
      </c>
      <c r="C31" s="296" t="s">
        <v>143</v>
      </c>
      <c r="D31" s="297"/>
      <c r="E31" s="298"/>
      <c r="F31" s="298"/>
      <c r="G31" s="299"/>
      <c r="H31" s="179"/>
      <c r="I31" s="179"/>
      <c r="O31" s="180">
        <v>1</v>
      </c>
    </row>
    <row r="32" spans="1:104">
      <c r="A32" s="181">
        <f>A28+1</f>
        <v>12</v>
      </c>
      <c r="B32" s="182"/>
      <c r="C32" s="183" t="s">
        <v>144</v>
      </c>
      <c r="D32" s="184" t="s">
        <v>85</v>
      </c>
      <c r="E32" s="185">
        <v>343.2</v>
      </c>
      <c r="F32" s="185"/>
      <c r="G32" s="186">
        <f>E32*F32</f>
        <v>0</v>
      </c>
      <c r="O32" s="180">
        <v>2</v>
      </c>
      <c r="AA32" s="155">
        <v>1</v>
      </c>
      <c r="AB32" s="155">
        <v>1</v>
      </c>
      <c r="AC32" s="155">
        <v>1</v>
      </c>
      <c r="AZ32" s="155">
        <v>1</v>
      </c>
      <c r="BA32" s="155">
        <f>IF(AZ32=1,G32,0)</f>
        <v>0</v>
      </c>
      <c r="BB32" s="155">
        <f>IF(AZ32=2,G32,0)</f>
        <v>0</v>
      </c>
      <c r="BC32" s="155">
        <f>IF(AZ32=3,G32,0)</f>
        <v>0</v>
      </c>
      <c r="BD32" s="155">
        <f>IF(AZ32=4,G32,0)</f>
        <v>0</v>
      </c>
      <c r="BE32" s="155">
        <f>IF(AZ32=5,G32,0)</f>
        <v>0</v>
      </c>
      <c r="CZ32" s="155">
        <v>0.16200000000000001</v>
      </c>
    </row>
    <row r="33" spans="1:104" outlineLevel="1">
      <c r="A33" s="319"/>
      <c r="B33" s="320"/>
      <c r="C33" s="336" t="s">
        <v>191</v>
      </c>
      <c r="D33" s="322"/>
      <c r="E33" s="324"/>
      <c r="F33" s="324"/>
      <c r="G33" s="325"/>
      <c r="O33" s="180">
        <v>2</v>
      </c>
      <c r="AA33" s="155">
        <v>1</v>
      </c>
      <c r="AB33" s="155">
        <v>1</v>
      </c>
      <c r="AC33" s="155">
        <v>1</v>
      </c>
      <c r="AZ33" s="155">
        <v>1</v>
      </c>
      <c r="BA33" s="155">
        <f>IF(AZ33=1,G34,0)</f>
        <v>0</v>
      </c>
      <c r="BB33" s="155">
        <f>IF(AZ33=2,G34,0)</f>
        <v>0</v>
      </c>
      <c r="BC33" s="155">
        <f>IF(AZ33=3,G34,0)</f>
        <v>0</v>
      </c>
      <c r="BD33" s="155">
        <f>IF(AZ33=4,G34,0)</f>
        <v>0</v>
      </c>
      <c r="BE33" s="155">
        <f>IF(AZ33=5,G34,0)</f>
        <v>0</v>
      </c>
      <c r="CZ33" s="155">
        <v>0.311</v>
      </c>
    </row>
    <row r="34" spans="1:104">
      <c r="A34" s="181">
        <f>A32+1</f>
        <v>13</v>
      </c>
      <c r="B34" s="182"/>
      <c r="C34" s="183" t="s">
        <v>145</v>
      </c>
      <c r="D34" s="184" t="s">
        <v>85</v>
      </c>
      <c r="E34" s="185">
        <v>312</v>
      </c>
      <c r="F34" s="185"/>
      <c r="G34" s="186">
        <f>E34*F34</f>
        <v>0</v>
      </c>
      <c r="O34" s="180"/>
    </row>
    <row r="35" spans="1:104" outlineLevel="1">
      <c r="A35" s="319"/>
      <c r="B35" s="320"/>
      <c r="C35" s="336" t="s">
        <v>192</v>
      </c>
      <c r="D35" s="322"/>
      <c r="E35" s="324"/>
      <c r="F35" s="324"/>
      <c r="G35" s="325"/>
      <c r="O35" s="180"/>
    </row>
    <row r="36" spans="1:104">
      <c r="A36" s="181">
        <f>A34+1</f>
        <v>14</v>
      </c>
      <c r="B36" s="182"/>
      <c r="C36" s="183" t="s">
        <v>146</v>
      </c>
      <c r="D36" s="184" t="s">
        <v>85</v>
      </c>
      <c r="E36" s="185">
        <f>E34</f>
        <v>312</v>
      </c>
      <c r="F36" s="185"/>
      <c r="G36" s="186">
        <f t="shared" ref="G36" si="6">E36*F36</f>
        <v>0</v>
      </c>
      <c r="O36" s="180"/>
    </row>
    <row r="37" spans="1:104" outlineLevel="1">
      <c r="A37" s="319"/>
      <c r="B37" s="320"/>
      <c r="C37" s="336" t="s">
        <v>192</v>
      </c>
      <c r="D37" s="322"/>
      <c r="E37" s="324"/>
      <c r="F37" s="324"/>
      <c r="G37" s="325"/>
      <c r="O37" s="180"/>
    </row>
    <row r="38" spans="1:104">
      <c r="A38" s="181">
        <f>A36+1</f>
        <v>15</v>
      </c>
      <c r="B38" s="182"/>
      <c r="C38" s="183" t="s">
        <v>147</v>
      </c>
      <c r="D38" s="184" t="s">
        <v>85</v>
      </c>
      <c r="E38" s="185">
        <f>E36</f>
        <v>312</v>
      </c>
      <c r="F38" s="185"/>
      <c r="G38" s="186">
        <f t="shared" ref="G38:G40" si="7">E38*F38</f>
        <v>0</v>
      </c>
      <c r="O38" s="180">
        <v>2</v>
      </c>
      <c r="AA38" s="155">
        <v>1</v>
      </c>
      <c r="AB38" s="155">
        <v>1</v>
      </c>
      <c r="AC38" s="155">
        <v>1</v>
      </c>
      <c r="AZ38" s="155">
        <v>1</v>
      </c>
      <c r="BA38" s="155">
        <f t="shared" ref="BA38:BA40" si="8">IF(AZ38=1,G38,0)</f>
        <v>0</v>
      </c>
      <c r="BB38" s="155">
        <f t="shared" ref="BB38:BB40" si="9">IF(AZ38=2,G38,0)</f>
        <v>0</v>
      </c>
      <c r="BC38" s="155">
        <f t="shared" ref="BC38:BC40" si="10">IF(AZ38=3,G38,0)</f>
        <v>0</v>
      </c>
      <c r="BD38" s="155">
        <f t="shared" ref="BD38:BD40" si="11">IF(AZ38=4,G38,0)</f>
        <v>0</v>
      </c>
      <c r="BE38" s="155">
        <f t="shared" ref="BE38:BE40" si="12">IF(AZ38=5,G38,0)</f>
        <v>0</v>
      </c>
      <c r="CZ38" s="155">
        <v>0.08</v>
      </c>
    </row>
    <row r="39" spans="1:104" outlineLevel="1">
      <c r="A39" s="319"/>
      <c r="B39" s="320"/>
      <c r="C39" s="336" t="s">
        <v>192</v>
      </c>
      <c r="D39" s="322"/>
      <c r="E39" s="324"/>
      <c r="F39" s="324"/>
      <c r="G39" s="325"/>
      <c r="O39" s="180"/>
    </row>
    <row r="40" spans="1:104" ht="22.5">
      <c r="A40" s="181">
        <f>A38+1</f>
        <v>16</v>
      </c>
      <c r="B40" s="182"/>
      <c r="C40" s="183" t="s">
        <v>148</v>
      </c>
      <c r="D40" s="184" t="s">
        <v>85</v>
      </c>
      <c r="E40" s="185">
        <f>E34</f>
        <v>312</v>
      </c>
      <c r="F40" s="185"/>
      <c r="G40" s="186">
        <f t="shared" si="7"/>
        <v>0</v>
      </c>
      <c r="O40" s="180">
        <v>2</v>
      </c>
      <c r="AA40" s="155">
        <v>1</v>
      </c>
      <c r="AB40" s="155">
        <v>1</v>
      </c>
      <c r="AC40" s="155">
        <v>1</v>
      </c>
      <c r="AZ40" s="155">
        <v>1</v>
      </c>
      <c r="BA40" s="155">
        <f t="shared" si="8"/>
        <v>0</v>
      </c>
      <c r="BB40" s="155">
        <f t="shared" si="9"/>
        <v>0</v>
      </c>
      <c r="BC40" s="155">
        <f t="shared" si="10"/>
        <v>0</v>
      </c>
      <c r="BD40" s="155">
        <f t="shared" si="11"/>
        <v>0</v>
      </c>
      <c r="BE40" s="155">
        <f t="shared" si="12"/>
        <v>0</v>
      </c>
      <c r="CZ40" s="155">
        <v>0.13</v>
      </c>
    </row>
    <row r="41" spans="1:104" outlineLevel="1">
      <c r="A41" s="319"/>
      <c r="B41" s="320"/>
      <c r="C41" s="336" t="s">
        <v>192</v>
      </c>
      <c r="D41" s="322"/>
      <c r="E41" s="324"/>
      <c r="F41" s="324"/>
      <c r="G41" s="325"/>
      <c r="O41" s="180">
        <v>2</v>
      </c>
      <c r="AA41" s="155">
        <v>1</v>
      </c>
      <c r="AB41" s="155">
        <v>1</v>
      </c>
      <c r="AC41" s="155">
        <v>1</v>
      </c>
      <c r="AZ41" s="155">
        <v>1</v>
      </c>
      <c r="BA41" s="155" t="e">
        <f>IF(AZ41=1,#REF!,0)</f>
        <v>#REF!</v>
      </c>
      <c r="BB41" s="155">
        <f>IF(AZ41=2,#REF!,0)</f>
        <v>0</v>
      </c>
      <c r="BC41" s="155">
        <f>IF(AZ41=3,#REF!,0)</f>
        <v>0</v>
      </c>
      <c r="BD41" s="155">
        <f>IF(AZ41=4,#REF!,0)</f>
        <v>0</v>
      </c>
      <c r="BE41" s="155">
        <f>IF(AZ41=5,#REF!,0)</f>
        <v>0</v>
      </c>
      <c r="CZ41" s="155">
        <v>9.8000000000000004E-2</v>
      </c>
    </row>
    <row r="42" spans="1:104">
      <c r="A42" s="181">
        <f>A40+1</f>
        <v>17</v>
      </c>
      <c r="B42" s="182"/>
      <c r="C42" s="183" t="s">
        <v>95</v>
      </c>
      <c r="D42" s="184" t="s">
        <v>86</v>
      </c>
      <c r="E42" s="185">
        <v>1.224</v>
      </c>
      <c r="F42" s="185"/>
      <c r="G42" s="186">
        <f t="shared" ref="G42:G46" si="13">E42*F42</f>
        <v>0</v>
      </c>
      <c r="O42" s="180"/>
    </row>
    <row r="43" spans="1:104" outlineLevel="1">
      <c r="A43" s="319"/>
      <c r="B43" s="320"/>
      <c r="C43" s="321" t="s">
        <v>207</v>
      </c>
      <c r="D43" s="322"/>
      <c r="E43" s="323"/>
      <c r="F43" s="324"/>
      <c r="G43" s="325"/>
      <c r="O43" s="180"/>
    </row>
    <row r="44" spans="1:104">
      <c r="A44" s="181">
        <f>A42+1</f>
        <v>18</v>
      </c>
      <c r="B44" s="182"/>
      <c r="C44" s="183" t="s">
        <v>91</v>
      </c>
      <c r="D44" s="184" t="s">
        <v>87</v>
      </c>
      <c r="E44" s="185">
        <v>74</v>
      </c>
      <c r="F44" s="185"/>
      <c r="G44" s="186">
        <f t="shared" si="13"/>
        <v>0</v>
      </c>
      <c r="O44" s="180"/>
    </row>
    <row r="45" spans="1:104" outlineLevel="1">
      <c r="A45" s="319"/>
      <c r="B45" s="320"/>
      <c r="C45" s="321" t="s">
        <v>186</v>
      </c>
      <c r="D45" s="322"/>
      <c r="E45" s="323"/>
      <c r="F45" s="324"/>
      <c r="G45" s="325"/>
      <c r="O45" s="180"/>
    </row>
    <row r="46" spans="1:104">
      <c r="A46" s="181">
        <f t="shared" ref="A46" si="14">A44+1</f>
        <v>19</v>
      </c>
      <c r="B46" s="182"/>
      <c r="C46" s="183" t="s">
        <v>92</v>
      </c>
      <c r="D46" s="184" t="s">
        <v>93</v>
      </c>
      <c r="E46" s="185">
        <v>74</v>
      </c>
      <c r="F46" s="185"/>
      <c r="G46" s="186">
        <f t="shared" si="13"/>
        <v>0</v>
      </c>
      <c r="O46" s="180"/>
    </row>
    <row r="47" spans="1:104" outlineLevel="1">
      <c r="A47" s="319"/>
      <c r="B47" s="320"/>
      <c r="C47" s="321" t="s">
        <v>186</v>
      </c>
      <c r="D47" s="322"/>
      <c r="E47" s="323"/>
      <c r="F47" s="324"/>
      <c r="G47" s="325"/>
      <c r="O47" s="180"/>
    </row>
    <row r="48" spans="1:104">
      <c r="A48" s="300"/>
      <c r="B48" s="301" t="s">
        <v>89</v>
      </c>
      <c r="C48" s="302" t="str">
        <f>CONCATENATE(B31," ",C31)</f>
        <v>171 Úprava podloží pro sportovní povrchy</v>
      </c>
      <c r="D48" s="300"/>
      <c r="E48" s="303"/>
      <c r="F48" s="303"/>
      <c r="G48" s="304">
        <f>SUM(G31:G47)</f>
        <v>0</v>
      </c>
      <c r="O48" s="180">
        <v>4</v>
      </c>
      <c r="BA48" s="196" t="e">
        <f>SUM(BA31:BA47)</f>
        <v>#REF!</v>
      </c>
      <c r="BB48" s="196">
        <f>SUM(BB31:BB47)</f>
        <v>0</v>
      </c>
      <c r="BC48" s="196">
        <f>SUM(BC31:BC47)</f>
        <v>0</v>
      </c>
      <c r="BD48" s="196">
        <f>SUM(BD31:BD47)</f>
        <v>0</v>
      </c>
      <c r="BE48" s="196">
        <f>SUM(BE31:BE47)</f>
        <v>0</v>
      </c>
    </row>
    <row r="49" spans="1:104">
      <c r="A49" s="294" t="s">
        <v>83</v>
      </c>
      <c r="B49" s="295" t="s">
        <v>149</v>
      </c>
      <c r="C49" s="296" t="s">
        <v>150</v>
      </c>
      <c r="D49" s="297"/>
      <c r="E49" s="298"/>
      <c r="F49" s="298"/>
      <c r="G49" s="299"/>
      <c r="H49" s="179"/>
      <c r="I49" s="179"/>
      <c r="O49" s="180">
        <v>1</v>
      </c>
    </row>
    <row r="50" spans="1:104">
      <c r="A50" s="181">
        <f>A46+1</f>
        <v>20</v>
      </c>
      <c r="B50" s="208"/>
      <c r="C50" s="209" t="s">
        <v>152</v>
      </c>
      <c r="D50" s="210" t="s">
        <v>85</v>
      </c>
      <c r="E50" s="211">
        <v>312</v>
      </c>
      <c r="F50" s="212"/>
      <c r="G50" s="212">
        <f t="shared" ref="G50:G52" si="15">E50*F50</f>
        <v>0</v>
      </c>
      <c r="O50" s="180">
        <v>2</v>
      </c>
      <c r="AA50" s="155">
        <v>3</v>
      </c>
      <c r="AB50" s="155">
        <v>7</v>
      </c>
      <c r="AC50" s="155" t="s">
        <v>151</v>
      </c>
      <c r="AZ50" s="155">
        <v>2</v>
      </c>
      <c r="BA50" s="155">
        <f t="shared" ref="BA50:BA52" si="16">IF(AZ50=1,G50,0)</f>
        <v>0</v>
      </c>
      <c r="BB50" s="155">
        <f t="shared" ref="BB50:BB52" si="17">IF(AZ50=2,G50,0)</f>
        <v>0</v>
      </c>
      <c r="BC50" s="155">
        <f t="shared" ref="BC50:BC52" si="18">IF(AZ50=3,G50,0)</f>
        <v>0</v>
      </c>
      <c r="BD50" s="155">
        <f t="shared" ref="BD50:BD52" si="19">IF(AZ50=4,G50,0)</f>
        <v>0</v>
      </c>
      <c r="BE50" s="155">
        <f t="shared" ref="BE50:BE52" si="20">IF(AZ50=5,G50,0)</f>
        <v>0</v>
      </c>
      <c r="CZ50" s="155">
        <v>1.8500000000000001E-3</v>
      </c>
    </row>
    <row r="51" spans="1:104" outlineLevel="1">
      <c r="A51" s="330"/>
      <c r="B51" s="331"/>
      <c r="C51" s="336" t="s">
        <v>192</v>
      </c>
      <c r="D51" s="333"/>
      <c r="E51" s="334"/>
      <c r="F51" s="335"/>
      <c r="G51" s="335"/>
      <c r="O51" s="180"/>
    </row>
    <row r="52" spans="1:104" ht="22.5">
      <c r="A52" s="181">
        <f>A50+1</f>
        <v>21</v>
      </c>
      <c r="B52" s="208"/>
      <c r="C52" s="209" t="s">
        <v>154</v>
      </c>
      <c r="D52" s="210" t="s">
        <v>87</v>
      </c>
      <c r="E52" s="211">
        <f>E50</f>
        <v>312</v>
      </c>
      <c r="F52" s="212"/>
      <c r="G52" s="212">
        <f t="shared" si="15"/>
        <v>0</v>
      </c>
      <c r="J52" s="225"/>
      <c r="O52" s="180">
        <v>2</v>
      </c>
      <c r="AA52" s="155">
        <v>3</v>
      </c>
      <c r="AB52" s="155">
        <v>7</v>
      </c>
      <c r="AC52" s="155" t="s">
        <v>153</v>
      </c>
      <c r="AZ52" s="155">
        <v>2</v>
      </c>
      <c r="BA52" s="155">
        <f t="shared" si="16"/>
        <v>0</v>
      </c>
      <c r="BB52" s="155">
        <f t="shared" si="17"/>
        <v>0</v>
      </c>
      <c r="BC52" s="155">
        <f t="shared" si="18"/>
        <v>0</v>
      </c>
      <c r="BD52" s="155">
        <f t="shared" si="19"/>
        <v>0</v>
      </c>
      <c r="BE52" s="155">
        <f t="shared" si="20"/>
        <v>0</v>
      </c>
      <c r="CZ52" s="155">
        <v>1.2999999999999999E-4</v>
      </c>
    </row>
    <row r="53" spans="1:104" outlineLevel="1">
      <c r="A53" s="330"/>
      <c r="B53" s="331"/>
      <c r="C53" s="336" t="s">
        <v>192</v>
      </c>
      <c r="D53" s="333"/>
      <c r="E53" s="334"/>
      <c r="F53" s="335"/>
      <c r="G53" s="335"/>
      <c r="J53" s="225"/>
      <c r="O53" s="180"/>
    </row>
    <row r="54" spans="1:104" ht="22.5">
      <c r="A54" s="181">
        <f>A52+1</f>
        <v>22</v>
      </c>
      <c r="B54" s="208"/>
      <c r="C54" s="209" t="s">
        <v>193</v>
      </c>
      <c r="D54" s="210" t="s">
        <v>87</v>
      </c>
      <c r="E54" s="211">
        <v>106</v>
      </c>
      <c r="F54" s="212"/>
      <c r="G54" s="212">
        <f t="shared" ref="G54" si="21">E54*F54</f>
        <v>0</v>
      </c>
      <c r="J54" s="225"/>
      <c r="O54" s="180"/>
    </row>
    <row r="55" spans="1:104" outlineLevel="1">
      <c r="A55" s="330"/>
      <c r="B55" s="331"/>
      <c r="C55" s="336" t="s">
        <v>194</v>
      </c>
      <c r="D55" s="333"/>
      <c r="E55" s="334"/>
      <c r="F55" s="334"/>
      <c r="G55" s="335"/>
      <c r="J55" s="225"/>
      <c r="O55" s="180"/>
    </row>
    <row r="56" spans="1:104">
      <c r="A56" s="300"/>
      <c r="B56" s="301" t="s">
        <v>89</v>
      </c>
      <c r="C56" s="302" t="str">
        <f>CONCATENATE(B49," ",C49)</f>
        <v>701 Sportovní povrchy venkovní - umělá tráva</v>
      </c>
      <c r="D56" s="300"/>
      <c r="E56" s="303"/>
      <c r="F56" s="303"/>
      <c r="G56" s="304">
        <f>SUM(G49:G52)</f>
        <v>0</v>
      </c>
      <c r="J56" s="225"/>
      <c r="O56" s="180">
        <v>4</v>
      </c>
      <c r="BA56" s="196">
        <f>SUM(BA49:BA52)</f>
        <v>0</v>
      </c>
      <c r="BB56" s="196">
        <f>SUM(BB49:BB52)</f>
        <v>0</v>
      </c>
      <c r="BC56" s="196">
        <f>SUM(BC49:BC52)</f>
        <v>0</v>
      </c>
      <c r="BD56" s="196">
        <f>SUM(BD49:BD52)</f>
        <v>0</v>
      </c>
      <c r="BE56" s="196">
        <f>SUM(BE49:BE52)</f>
        <v>0</v>
      </c>
    </row>
    <row r="57" spans="1:104">
      <c r="A57" s="328" t="s">
        <v>83</v>
      </c>
      <c r="B57" s="329" t="s">
        <v>166</v>
      </c>
      <c r="C57" s="207" t="s">
        <v>167</v>
      </c>
      <c r="D57" s="176"/>
      <c r="E57" s="177"/>
      <c r="F57" s="177"/>
      <c r="G57" s="178"/>
    </row>
    <row r="58" spans="1:104">
      <c r="A58" s="181">
        <f>A54+1</f>
        <v>23</v>
      </c>
      <c r="B58" s="182"/>
      <c r="C58" s="183" t="s">
        <v>178</v>
      </c>
      <c r="D58" s="184" t="s">
        <v>87</v>
      </c>
      <c r="E58" s="185">
        <v>85.5</v>
      </c>
      <c r="F58" s="185"/>
      <c r="G58" s="186">
        <f t="shared" ref="G58:G68" si="22">ROUND(E58*F58,2)</f>
        <v>0</v>
      </c>
    </row>
    <row r="59" spans="1:104" outlineLevel="1">
      <c r="A59" s="319"/>
      <c r="B59" s="320"/>
      <c r="C59" s="321" t="s">
        <v>188</v>
      </c>
      <c r="D59" s="322"/>
      <c r="E59" s="323"/>
      <c r="F59" s="324"/>
      <c r="G59" s="325"/>
    </row>
    <row r="60" spans="1:104">
      <c r="A60" s="181">
        <f>A58+1</f>
        <v>24</v>
      </c>
      <c r="B60" s="182"/>
      <c r="C60" s="183" t="s">
        <v>180</v>
      </c>
      <c r="D60" s="184" t="s">
        <v>87</v>
      </c>
      <c r="E60" s="185">
        <f>E58</f>
        <v>85.5</v>
      </c>
      <c r="F60" s="185"/>
      <c r="G60" s="186">
        <f t="shared" si="22"/>
        <v>0</v>
      </c>
    </row>
    <row r="61" spans="1:104" outlineLevel="1">
      <c r="A61" s="319"/>
      <c r="B61" s="320"/>
      <c r="C61" s="321" t="s">
        <v>188</v>
      </c>
      <c r="D61" s="322"/>
      <c r="E61" s="323"/>
      <c r="F61" s="324"/>
      <c r="G61" s="325"/>
    </row>
    <row r="62" spans="1:104">
      <c r="A62" s="181">
        <f>A60+1</f>
        <v>25</v>
      </c>
      <c r="B62" s="182"/>
      <c r="C62" s="183" t="s">
        <v>168</v>
      </c>
      <c r="D62" s="184" t="s">
        <v>169</v>
      </c>
      <c r="E62" s="185">
        <v>1</v>
      </c>
      <c r="F62" s="185"/>
      <c r="G62" s="186">
        <f t="shared" si="22"/>
        <v>0</v>
      </c>
    </row>
    <row r="63" spans="1:104" outlineLevel="1">
      <c r="A63" s="319"/>
      <c r="B63" s="320"/>
      <c r="C63" s="321" t="s">
        <v>179</v>
      </c>
      <c r="D63" s="322"/>
      <c r="E63" s="323"/>
      <c r="F63" s="324"/>
      <c r="G63" s="325"/>
    </row>
    <row r="64" spans="1:104">
      <c r="A64" s="181">
        <f>A62+1</f>
        <v>26</v>
      </c>
      <c r="B64" s="182"/>
      <c r="C64" s="183" t="s">
        <v>170</v>
      </c>
      <c r="D64" s="184" t="s">
        <v>87</v>
      </c>
      <c r="E64" s="185">
        <v>85.5</v>
      </c>
      <c r="F64" s="185"/>
      <c r="G64" s="186">
        <f t="shared" si="22"/>
        <v>0</v>
      </c>
    </row>
    <row r="65" spans="1:7" outlineLevel="1">
      <c r="A65" s="319"/>
      <c r="B65" s="320"/>
      <c r="C65" s="321" t="s">
        <v>188</v>
      </c>
      <c r="D65" s="322"/>
      <c r="E65" s="323"/>
      <c r="F65" s="324"/>
      <c r="G65" s="325"/>
    </row>
    <row r="66" spans="1:7">
      <c r="A66" s="181">
        <f>A64+1</f>
        <v>27</v>
      </c>
      <c r="B66" s="182"/>
      <c r="C66" s="183" t="s">
        <v>171</v>
      </c>
      <c r="D66" s="184" t="s">
        <v>172</v>
      </c>
      <c r="E66" s="185">
        <v>2.8380000000000001</v>
      </c>
      <c r="F66" s="185"/>
      <c r="G66" s="186">
        <f t="shared" si="22"/>
        <v>0</v>
      </c>
    </row>
    <row r="67" spans="1:7" outlineLevel="1">
      <c r="A67" s="319"/>
      <c r="B67" s="320"/>
      <c r="C67" s="321" t="s">
        <v>200</v>
      </c>
      <c r="D67" s="322"/>
      <c r="E67" s="323"/>
      <c r="F67" s="324"/>
      <c r="G67" s="325"/>
    </row>
    <row r="68" spans="1:7">
      <c r="A68" s="181">
        <f>A66+1</f>
        <v>28</v>
      </c>
      <c r="B68" s="182"/>
      <c r="C68" s="183" t="s">
        <v>173</v>
      </c>
      <c r="D68" s="184" t="s">
        <v>172</v>
      </c>
      <c r="E68" s="185">
        <v>22.5962</v>
      </c>
      <c r="F68" s="185"/>
      <c r="G68" s="186">
        <f t="shared" si="22"/>
        <v>0</v>
      </c>
    </row>
    <row r="69" spans="1:7" outlineLevel="1">
      <c r="A69" s="319"/>
      <c r="B69" s="320"/>
      <c r="C69" s="321" t="s">
        <v>201</v>
      </c>
      <c r="D69" s="322"/>
      <c r="E69" s="323"/>
      <c r="F69" s="324"/>
      <c r="G69" s="325"/>
    </row>
    <row r="70" spans="1:7">
      <c r="A70" s="189"/>
      <c r="B70" s="190" t="s">
        <v>89</v>
      </c>
      <c r="C70" s="191" t="str">
        <f>CONCATENATE(B57," ",C57)</f>
        <v>88 Potrubí z drenážek</v>
      </c>
      <c r="D70" s="192"/>
      <c r="E70" s="193"/>
      <c r="F70" s="194"/>
      <c r="G70" s="195">
        <f>SUM(G58:G68)</f>
        <v>0</v>
      </c>
    </row>
    <row r="71" spans="1:7">
      <c r="A71" s="173" t="s">
        <v>83</v>
      </c>
      <c r="B71" s="206" t="s">
        <v>97</v>
      </c>
      <c r="C71" s="207" t="s">
        <v>110</v>
      </c>
      <c r="D71" s="213"/>
      <c r="E71" s="213"/>
      <c r="F71" s="224"/>
      <c r="G71" s="178"/>
    </row>
    <row r="72" spans="1:7">
      <c r="A72" s="181">
        <f>A68+1</f>
        <v>29</v>
      </c>
      <c r="B72" s="182"/>
      <c r="C72" s="183" t="s">
        <v>198</v>
      </c>
      <c r="D72" s="184" t="s">
        <v>94</v>
      </c>
      <c r="E72" s="213">
        <v>2</v>
      </c>
      <c r="F72" s="185"/>
      <c r="G72" s="186">
        <f>E72*F72</f>
        <v>0</v>
      </c>
    </row>
    <row r="73" spans="1:7" outlineLevel="1">
      <c r="A73" s="181"/>
      <c r="B73" s="182"/>
      <c r="C73" s="188" t="s">
        <v>199</v>
      </c>
      <c r="D73" s="184"/>
      <c r="E73" s="185"/>
      <c r="F73" s="185">
        <v>0</v>
      </c>
      <c r="G73" s="186"/>
    </row>
    <row r="74" spans="1:7">
      <c r="A74" s="189"/>
      <c r="B74" s="190" t="s">
        <v>89</v>
      </c>
      <c r="C74" s="191" t="str">
        <f>CONCATENATE(B71," ",C71)</f>
        <v>075 Vybavení sportoviště</v>
      </c>
      <c r="D74" s="192"/>
      <c r="E74" s="193"/>
      <c r="F74" s="194"/>
      <c r="G74" s="195">
        <f>SUM(G71:G73)</f>
        <v>0</v>
      </c>
    </row>
    <row r="75" spans="1:7">
      <c r="E75" s="155"/>
    </row>
    <row r="76" spans="1:7">
      <c r="E76" s="155"/>
    </row>
    <row r="77" spans="1:7">
      <c r="E77" s="155"/>
      <c r="F77" s="155" t="s">
        <v>112</v>
      </c>
      <c r="G77" s="195">
        <f>G48+G56+G70+G74+G30</f>
        <v>0</v>
      </c>
    </row>
    <row r="78" spans="1:7">
      <c r="E78" s="155"/>
    </row>
    <row r="79" spans="1:7">
      <c r="E79" s="155"/>
    </row>
    <row r="80" spans="1:7">
      <c r="E80" s="155"/>
    </row>
    <row r="81" spans="1:7">
      <c r="E81" s="155"/>
    </row>
    <row r="82" spans="1:7">
      <c r="E82" s="155"/>
    </row>
    <row r="83" spans="1:7">
      <c r="E83" s="155"/>
    </row>
    <row r="84" spans="1:7">
      <c r="E84" s="155"/>
    </row>
    <row r="85" spans="1:7">
      <c r="E85" s="155"/>
    </row>
    <row r="86" spans="1:7">
      <c r="E86" s="155"/>
    </row>
    <row r="87" spans="1:7">
      <c r="E87" s="155"/>
    </row>
    <row r="88" spans="1:7">
      <c r="E88" s="155"/>
    </row>
    <row r="89" spans="1:7">
      <c r="E89" s="155"/>
    </row>
    <row r="90" spans="1:7">
      <c r="E90" s="155"/>
    </row>
    <row r="91" spans="1:7">
      <c r="E91" s="155"/>
    </row>
    <row r="92" spans="1:7">
      <c r="E92" s="155"/>
    </row>
    <row r="93" spans="1:7">
      <c r="E93" s="155"/>
    </row>
    <row r="94" spans="1:7">
      <c r="A94" s="305"/>
      <c r="B94" s="305"/>
      <c r="C94" s="305"/>
      <c r="D94" s="305"/>
      <c r="E94" s="305"/>
      <c r="F94" s="305"/>
      <c r="G94" s="305"/>
    </row>
    <row r="95" spans="1:7">
      <c r="A95" s="305"/>
      <c r="B95" s="305"/>
      <c r="C95" s="305"/>
      <c r="D95" s="305"/>
      <c r="E95" s="305"/>
      <c r="F95" s="305"/>
      <c r="G95" s="305"/>
    </row>
    <row r="96" spans="1:7">
      <c r="A96" s="305"/>
      <c r="B96" s="305"/>
      <c r="C96" s="305"/>
      <c r="D96" s="305"/>
      <c r="E96" s="305"/>
      <c r="F96" s="305"/>
      <c r="G96" s="305"/>
    </row>
    <row r="97" spans="1:7">
      <c r="A97" s="305"/>
      <c r="B97" s="305"/>
      <c r="C97" s="305"/>
      <c r="D97" s="305"/>
      <c r="E97" s="305"/>
      <c r="F97" s="305"/>
      <c r="G97" s="305"/>
    </row>
    <row r="98" spans="1:7">
      <c r="E98" s="155"/>
    </row>
    <row r="99" spans="1:7">
      <c r="E99" s="155"/>
    </row>
    <row r="100" spans="1:7">
      <c r="E100" s="155"/>
    </row>
    <row r="101" spans="1:7">
      <c r="E101" s="155"/>
    </row>
    <row r="102" spans="1:7">
      <c r="E102" s="155"/>
    </row>
    <row r="103" spans="1:7">
      <c r="E103" s="155"/>
    </row>
    <row r="104" spans="1:7">
      <c r="E104" s="155"/>
    </row>
    <row r="105" spans="1:7">
      <c r="E105" s="155"/>
    </row>
    <row r="106" spans="1:7">
      <c r="E106" s="155"/>
    </row>
    <row r="107" spans="1:7">
      <c r="E107" s="155"/>
    </row>
    <row r="108" spans="1:7">
      <c r="E108" s="155"/>
    </row>
    <row r="109" spans="1:7">
      <c r="E109" s="155"/>
    </row>
    <row r="110" spans="1:7">
      <c r="E110" s="155"/>
    </row>
    <row r="111" spans="1:7">
      <c r="E111" s="155"/>
    </row>
    <row r="112" spans="1:7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  <row r="126" spans="5:5">
      <c r="E126" s="155"/>
    </row>
    <row r="127" spans="5:5">
      <c r="E127" s="155"/>
    </row>
    <row r="128" spans="5:5">
      <c r="E128" s="155"/>
    </row>
    <row r="129" spans="1:7">
      <c r="A129" s="306"/>
      <c r="B129" s="306"/>
    </row>
    <row r="130" spans="1:7">
      <c r="A130" s="305"/>
      <c r="B130" s="305"/>
      <c r="C130" s="307"/>
      <c r="D130" s="307"/>
      <c r="E130" s="308"/>
      <c r="F130" s="307"/>
      <c r="G130" s="309"/>
    </row>
    <row r="131" spans="1:7">
      <c r="A131" s="310"/>
      <c r="B131" s="310"/>
      <c r="C131" s="305"/>
      <c r="D131" s="305"/>
      <c r="E131" s="311"/>
      <c r="F131" s="305"/>
      <c r="G131" s="305"/>
    </row>
    <row r="132" spans="1:7">
      <c r="A132" s="305"/>
      <c r="B132" s="305"/>
      <c r="C132" s="305"/>
      <c r="D132" s="305"/>
      <c r="E132" s="311"/>
      <c r="F132" s="305"/>
      <c r="G132" s="305"/>
    </row>
    <row r="133" spans="1:7">
      <c r="A133" s="305"/>
      <c r="B133" s="305"/>
      <c r="C133" s="305"/>
      <c r="D133" s="305"/>
      <c r="E133" s="311"/>
      <c r="F133" s="305"/>
      <c r="G133" s="305"/>
    </row>
    <row r="134" spans="1:7">
      <c r="A134" s="305"/>
      <c r="B134" s="305"/>
      <c r="C134" s="305"/>
      <c r="D134" s="305"/>
      <c r="E134" s="311"/>
      <c r="F134" s="305"/>
      <c r="G134" s="305"/>
    </row>
    <row r="135" spans="1:7">
      <c r="A135" s="305"/>
      <c r="B135" s="305"/>
      <c r="C135" s="305"/>
      <c r="D135" s="305"/>
      <c r="E135" s="311"/>
      <c r="F135" s="305"/>
      <c r="G135" s="305"/>
    </row>
    <row r="136" spans="1:7">
      <c r="A136" s="305"/>
      <c r="B136" s="305"/>
      <c r="C136" s="305"/>
      <c r="D136" s="305"/>
      <c r="E136" s="311"/>
      <c r="F136" s="305"/>
      <c r="G136" s="305"/>
    </row>
    <row r="137" spans="1:7">
      <c r="A137" s="305"/>
      <c r="B137" s="305"/>
      <c r="C137" s="305"/>
      <c r="D137" s="305"/>
      <c r="E137" s="311"/>
      <c r="F137" s="305"/>
      <c r="G137" s="305"/>
    </row>
    <row r="138" spans="1:7">
      <c r="A138" s="305"/>
      <c r="B138" s="305"/>
      <c r="C138" s="305"/>
      <c r="D138" s="305"/>
      <c r="E138" s="311"/>
      <c r="F138" s="305"/>
      <c r="G138" s="305"/>
    </row>
    <row r="139" spans="1:7">
      <c r="A139" s="305"/>
      <c r="B139" s="305"/>
      <c r="C139" s="305"/>
      <c r="D139" s="305"/>
      <c r="E139" s="311"/>
      <c r="F139" s="305"/>
      <c r="G139" s="305"/>
    </row>
    <row r="140" spans="1:7">
      <c r="A140" s="305"/>
      <c r="B140" s="305"/>
      <c r="C140" s="305"/>
      <c r="D140" s="305"/>
      <c r="E140" s="311"/>
      <c r="F140" s="305"/>
      <c r="G140" s="305"/>
    </row>
    <row r="141" spans="1:7">
      <c r="A141" s="305"/>
      <c r="B141" s="305"/>
      <c r="C141" s="305"/>
      <c r="D141" s="305"/>
      <c r="E141" s="311"/>
      <c r="F141" s="305"/>
      <c r="G141" s="305"/>
    </row>
    <row r="142" spans="1:7">
      <c r="A142" s="305"/>
      <c r="B142" s="305"/>
      <c r="C142" s="305"/>
      <c r="D142" s="305"/>
      <c r="E142" s="311"/>
      <c r="F142" s="305"/>
      <c r="G142" s="305"/>
    </row>
    <row r="143" spans="1:7">
      <c r="A143" s="305"/>
      <c r="B143" s="305"/>
      <c r="C143" s="305"/>
      <c r="D143" s="305"/>
      <c r="E143" s="311"/>
      <c r="F143" s="305"/>
      <c r="G143" s="305"/>
    </row>
  </sheetData>
  <mergeCells count="4">
    <mergeCell ref="A1:G1"/>
    <mergeCell ref="A3:B3"/>
    <mergeCell ref="C3:D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3" orientation="portrait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zoomScaleNormal="100" workbookViewId="0">
      <selection activeCell="J23" sqref="J23"/>
    </sheetView>
  </sheetViews>
  <sheetFormatPr defaultColWidth="8.85546875"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24.140625" style="3" customWidth="1"/>
    <col min="6" max="6" width="16.5703125" style="3" customWidth="1"/>
    <col min="7" max="7" width="15.28515625" style="3" customWidth="1"/>
    <col min="8" max="8" width="8.85546875" style="3"/>
    <col min="9" max="9" width="10.7109375" style="3" bestFit="1" customWidth="1"/>
    <col min="10" max="16384" width="8.8554687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 t="str">
        <f>'SO 02 Rekapitulace'!G2</f>
        <v>Zpracováno dne:</v>
      </c>
      <c r="E2" s="7">
        <f>'SO 04 Položky'!G4</f>
        <v>42009</v>
      </c>
      <c r="F2" s="8" t="s">
        <v>2</v>
      </c>
      <c r="G2" s="9"/>
    </row>
    <row r="3" spans="1:57" ht="3" hidden="1" customHeight="1">
      <c r="A3" s="10"/>
      <c r="B3" s="11"/>
      <c r="C3" s="12"/>
      <c r="D3" s="12"/>
      <c r="E3" s="13"/>
      <c r="F3" s="14"/>
      <c r="G3" s="15"/>
    </row>
    <row r="4" spans="1:57" ht="12" customHeight="1" thickBot="1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spans="1:57" ht="12.95" customHeight="1" thickTop="1">
      <c r="A5" s="18"/>
      <c r="B5" s="19"/>
      <c r="C5" s="386" t="str">
        <f>'SO 04 Položky'!C4</f>
        <v>SO 04 Revitalizace plochy- petanque</v>
      </c>
      <c r="D5" s="369"/>
      <c r="E5" s="19"/>
      <c r="F5" s="14" t="s">
        <v>6</v>
      </c>
      <c r="G5" s="15"/>
    </row>
    <row r="6" spans="1:57" ht="12.95" customHeight="1">
      <c r="A6" s="16" t="s">
        <v>7</v>
      </c>
      <c r="B6" s="11"/>
      <c r="C6" s="12" t="s">
        <v>8</v>
      </c>
      <c r="D6" s="12"/>
      <c r="E6" s="13"/>
      <c r="F6" s="22" t="s">
        <v>9</v>
      </c>
      <c r="G6" s="23"/>
      <c r="O6" s="24"/>
    </row>
    <row r="7" spans="1:57" ht="12.95" customHeight="1">
      <c r="A7" s="25"/>
      <c r="B7" s="26"/>
      <c r="C7" s="387" t="str">
        <f>'SO 04 Položky'!C4</f>
        <v>SO 04 Revitalizace plochy- petanque</v>
      </c>
      <c r="D7" s="371"/>
      <c r="E7" s="372"/>
      <c r="F7" s="29" t="s">
        <v>10</v>
      </c>
      <c r="G7" s="23"/>
    </row>
    <row r="8" spans="1:57">
      <c r="A8" s="30" t="s">
        <v>11</v>
      </c>
      <c r="B8" s="14"/>
      <c r="C8" s="345"/>
      <c r="D8" s="345"/>
      <c r="E8" s="346"/>
      <c r="F8" s="31" t="s">
        <v>12</v>
      </c>
      <c r="G8" s="32"/>
      <c r="H8" s="33"/>
      <c r="I8" s="34"/>
    </row>
    <row r="9" spans="1:57">
      <c r="A9" s="30" t="s">
        <v>13</v>
      </c>
      <c r="B9" s="14"/>
      <c r="C9" s="345"/>
      <c r="D9" s="345"/>
      <c r="E9" s="346"/>
      <c r="F9" s="14"/>
      <c r="G9" s="35"/>
      <c r="H9" s="36"/>
    </row>
    <row r="10" spans="1:57">
      <c r="A10" s="30" t="s">
        <v>14</v>
      </c>
      <c r="B10" s="14"/>
      <c r="C10" s="345"/>
      <c r="D10" s="345"/>
      <c r="E10" s="345"/>
      <c r="F10" s="37"/>
      <c r="G10" s="38"/>
      <c r="H10" s="39"/>
    </row>
    <row r="11" spans="1:57" ht="13.5" customHeight="1">
      <c r="A11" s="30" t="s">
        <v>15</v>
      </c>
      <c r="B11" s="14"/>
      <c r="C11" s="345"/>
      <c r="D11" s="345"/>
      <c r="E11" s="345"/>
      <c r="F11" s="40" t="s">
        <v>16</v>
      </c>
      <c r="G11" s="41"/>
      <c r="H11" s="36"/>
      <c r="K11" s="36"/>
      <c r="L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11"/>
      <c r="C12" s="347"/>
      <c r="D12" s="347"/>
      <c r="E12" s="347"/>
      <c r="F12" s="44" t="s">
        <v>18</v>
      </c>
      <c r="G12" s="45"/>
      <c r="H12" s="36"/>
      <c r="K12" s="36"/>
      <c r="L12" s="312"/>
    </row>
    <row r="13" spans="1:57" ht="28.5" customHeight="1" thickBot="1">
      <c r="A13" s="46" t="s">
        <v>19</v>
      </c>
      <c r="B13" s="47"/>
      <c r="C13" s="47"/>
      <c r="D13" s="47"/>
      <c r="E13" s="48"/>
      <c r="F13" s="48"/>
      <c r="G13" s="49"/>
      <c r="H13" s="36"/>
      <c r="K13" s="36"/>
      <c r="L13" s="36"/>
    </row>
    <row r="14" spans="1:57" ht="17.25" customHeight="1" thickBot="1">
      <c r="A14" s="50" t="s">
        <v>20</v>
      </c>
      <c r="B14" s="51"/>
      <c r="C14" s="52"/>
      <c r="D14" s="53" t="s">
        <v>21</v>
      </c>
      <c r="E14" s="54"/>
      <c r="F14" s="54"/>
      <c r="G14" s="52"/>
    </row>
    <row r="15" spans="1:57" ht="15.95" customHeight="1">
      <c r="A15" s="55"/>
      <c r="B15" s="56" t="s">
        <v>22</v>
      </c>
      <c r="C15" s="57">
        <f>'SO 04 Rekapitulace'!E9</f>
        <v>0</v>
      </c>
      <c r="D15" s="58" t="str">
        <f>'SO 02 Rekapitulace'!A16</f>
        <v>Ztížené výrobní podmínky</v>
      </c>
      <c r="E15" s="59"/>
      <c r="F15" s="60"/>
      <c r="G15" s="57">
        <f>'SO 04 Rekapitulace'!I14</f>
        <v>0</v>
      </c>
    </row>
    <row r="16" spans="1:57" ht="15.95" customHeight="1">
      <c r="A16" s="55" t="s">
        <v>23</v>
      </c>
      <c r="B16" s="56" t="s">
        <v>24</v>
      </c>
      <c r="C16" s="57">
        <f>'SO 04 Rekapitulace'!F9</f>
        <v>0</v>
      </c>
      <c r="D16" s="10" t="str">
        <f>'SO 02 Rekapitulace'!A17</f>
        <v>Oborová přirážka</v>
      </c>
      <c r="E16" s="61"/>
      <c r="F16" s="62"/>
      <c r="G16" s="57">
        <f>'SO 04 Rekapitulace'!I15</f>
        <v>0</v>
      </c>
    </row>
    <row r="17" spans="1:7" ht="15.95" customHeight="1">
      <c r="A17" s="55" t="s">
        <v>25</v>
      </c>
      <c r="B17" s="56" t="s">
        <v>26</v>
      </c>
      <c r="C17" s="57">
        <f>'SO 04 Rekapitulace'!H9</f>
        <v>0</v>
      </c>
      <c r="D17" s="10" t="str">
        <f>'SO 02 Rekapitulace'!A18</f>
        <v>Přesun stavebních kapacit</v>
      </c>
      <c r="E17" s="61"/>
      <c r="F17" s="62"/>
      <c r="G17" s="57">
        <f>'SO 04 Rekapitulace'!I16</f>
        <v>0</v>
      </c>
    </row>
    <row r="18" spans="1:7" ht="15.95" customHeight="1">
      <c r="A18" s="63" t="s">
        <v>27</v>
      </c>
      <c r="B18" s="64" t="s">
        <v>28</v>
      </c>
      <c r="C18" s="57">
        <f>'SO 04 Rekapitulace'!G9</f>
        <v>0</v>
      </c>
      <c r="D18" s="10" t="str">
        <f>'SO 02 Rekapitulace'!A19</f>
        <v>Mimostaveništní doprava</v>
      </c>
      <c r="E18" s="61"/>
      <c r="F18" s="62"/>
      <c r="G18" s="57">
        <f>'SO 04 Rekapitulace'!I17</f>
        <v>0</v>
      </c>
    </row>
    <row r="19" spans="1:7" ht="15.95" customHeight="1">
      <c r="A19" s="65" t="s">
        <v>29</v>
      </c>
      <c r="B19" s="56"/>
      <c r="C19" s="57">
        <f>SUM(C15:C18)</f>
        <v>0</v>
      </c>
      <c r="D19" s="10" t="str">
        <f>'SO 02 Rekapitulace'!A20</f>
        <v>Zařízení staveniště</v>
      </c>
      <c r="E19" s="61"/>
      <c r="F19" s="62"/>
      <c r="G19" s="57">
        <f>'SO 04 Rekapitulace'!I18</f>
        <v>0</v>
      </c>
    </row>
    <row r="20" spans="1:7" ht="15.95" customHeight="1">
      <c r="A20" s="65"/>
      <c r="B20" s="56"/>
      <c r="C20" s="57"/>
      <c r="D20" s="10" t="str">
        <f>'SO 02 Rekapitulace'!A21</f>
        <v>Provoz investora</v>
      </c>
      <c r="E20" s="61"/>
      <c r="F20" s="62"/>
      <c r="G20" s="57">
        <f>'SO 04 Rekapitulace'!I19</f>
        <v>0</v>
      </c>
    </row>
    <row r="21" spans="1:7" ht="15.95" customHeight="1">
      <c r="A21" s="65" t="s">
        <v>30</v>
      </c>
      <c r="B21" s="56"/>
      <c r="C21" s="57">
        <f>'SO 04 Rekapitulace'!I9</f>
        <v>0</v>
      </c>
      <c r="D21" s="10" t="str">
        <f>'SO 02 Rekapitulace'!A22</f>
        <v>Kompletační činnost (IČD)</v>
      </c>
      <c r="E21" s="61"/>
      <c r="F21" s="62"/>
      <c r="G21" s="57">
        <f>'SO 04 Rekapitulace'!I20</f>
        <v>0</v>
      </c>
    </row>
    <row r="22" spans="1:7" ht="15.95" customHeight="1">
      <c r="A22" s="66" t="s">
        <v>31</v>
      </c>
      <c r="B22" s="67"/>
      <c r="C22" s="57">
        <f>C19+C21</f>
        <v>0</v>
      </c>
      <c r="D22" s="10" t="s">
        <v>32</v>
      </c>
      <c r="E22" s="61"/>
      <c r="F22" s="62"/>
      <c r="G22" s="57">
        <f>'SO 04 Rekapitulace'!I21+'SO 04 Rekapitulace'!I22</f>
        <v>0</v>
      </c>
    </row>
    <row r="23" spans="1:7" ht="15.95" customHeight="1" thickBot="1">
      <c r="A23" s="358" t="s">
        <v>33</v>
      </c>
      <c r="B23" s="359"/>
      <c r="C23" s="68">
        <f>C22+G23</f>
        <v>0</v>
      </c>
      <c r="D23" s="69" t="s">
        <v>34</v>
      </c>
      <c r="E23" s="70"/>
      <c r="F23" s="71"/>
      <c r="G23" s="57">
        <f>SUM(G15:G22)</f>
        <v>0</v>
      </c>
    </row>
    <row r="24" spans="1:7">
      <c r="A24" s="72" t="s">
        <v>35</v>
      </c>
      <c r="B24" s="73"/>
      <c r="C24" s="74"/>
      <c r="D24" s="73" t="s">
        <v>36</v>
      </c>
      <c r="E24" s="73"/>
      <c r="F24" s="75" t="s">
        <v>37</v>
      </c>
      <c r="G24" s="76"/>
    </row>
    <row r="25" spans="1:7" ht="23.45" customHeight="1">
      <c r="A25" s="66" t="s">
        <v>38</v>
      </c>
      <c r="B25" s="67"/>
      <c r="C25" s="77" t="str">
        <f>'SO 04 Položky'!G3</f>
        <v>J.Kovář</v>
      </c>
      <c r="D25" s="67" t="s">
        <v>38</v>
      </c>
      <c r="E25" s="78"/>
      <c r="F25" s="79" t="s">
        <v>38</v>
      </c>
      <c r="G25" s="80"/>
    </row>
    <row r="26" spans="1:7" ht="24" customHeight="1">
      <c r="A26" s="66" t="s">
        <v>40</v>
      </c>
      <c r="B26" s="81"/>
      <c r="C26" s="82">
        <f>'SO 04 Položky'!G4</f>
        <v>42009</v>
      </c>
      <c r="D26" s="67" t="s">
        <v>40</v>
      </c>
      <c r="E26" s="78"/>
      <c r="F26" s="79" t="s">
        <v>40</v>
      </c>
      <c r="G26" s="80"/>
    </row>
    <row r="27" spans="1:7">
      <c r="A27" s="66"/>
      <c r="B27" s="83"/>
      <c r="C27" s="77"/>
      <c r="D27" s="67"/>
      <c r="E27" s="78"/>
      <c r="F27" s="79"/>
      <c r="G27" s="80"/>
    </row>
    <row r="28" spans="1:7">
      <c r="A28" s="66" t="s">
        <v>41</v>
      </c>
      <c r="B28" s="67"/>
      <c r="C28" s="77"/>
      <c r="D28" s="79" t="s">
        <v>42</v>
      </c>
      <c r="E28" s="77"/>
      <c r="F28" s="84" t="s">
        <v>42</v>
      </c>
      <c r="G28" s="80"/>
    </row>
    <row r="29" spans="1:7" ht="69" customHeight="1">
      <c r="A29" s="66"/>
      <c r="B29" s="67"/>
      <c r="C29" s="85"/>
      <c r="D29" s="86"/>
      <c r="E29" s="85"/>
      <c r="F29" s="67"/>
      <c r="G29" s="80"/>
    </row>
    <row r="30" spans="1:7">
      <c r="A30" s="87" t="s">
        <v>43</v>
      </c>
      <c r="B30" s="88"/>
      <c r="C30" s="89">
        <v>21</v>
      </c>
      <c r="D30" s="88" t="s">
        <v>44</v>
      </c>
      <c r="E30" s="90"/>
      <c r="F30" s="350">
        <f>C23-F32</f>
        <v>0</v>
      </c>
      <c r="G30" s="351"/>
    </row>
    <row r="31" spans="1:7">
      <c r="A31" s="87" t="s">
        <v>45</v>
      </c>
      <c r="B31" s="88"/>
      <c r="C31" s="89">
        <v>21</v>
      </c>
      <c r="D31" s="88" t="s">
        <v>46</v>
      </c>
      <c r="E31" s="90"/>
      <c r="F31" s="350">
        <f>ROUND(PRODUCT(F30,C31/100),0)</f>
        <v>0</v>
      </c>
      <c r="G31" s="351"/>
    </row>
    <row r="32" spans="1:7">
      <c r="A32" s="87" t="s">
        <v>43</v>
      </c>
      <c r="B32" s="88"/>
      <c r="C32" s="89">
        <v>15</v>
      </c>
      <c r="D32" s="88" t="s">
        <v>46</v>
      </c>
      <c r="E32" s="90"/>
      <c r="F32" s="350">
        <v>0</v>
      </c>
      <c r="G32" s="351"/>
    </row>
    <row r="33" spans="1:8">
      <c r="A33" s="87" t="s">
        <v>45</v>
      </c>
      <c r="B33" s="91"/>
      <c r="C33" s="92">
        <v>15</v>
      </c>
      <c r="D33" s="88" t="s">
        <v>46</v>
      </c>
      <c r="E33" s="62"/>
      <c r="F33" s="350">
        <f>ROUND(PRODUCT(F32,C33/100),0)</f>
        <v>0</v>
      </c>
      <c r="G33" s="351"/>
    </row>
    <row r="34" spans="1:8" s="96" customFormat="1" ht="19.5" customHeight="1" thickBot="1">
      <c r="A34" s="93" t="s">
        <v>47</v>
      </c>
      <c r="B34" s="94"/>
      <c r="C34" s="94"/>
      <c r="D34" s="94"/>
      <c r="E34" s="95"/>
      <c r="F34" s="352">
        <f>ROUND(SUM(F30:F33),0)</f>
        <v>0</v>
      </c>
      <c r="G34" s="353"/>
    </row>
    <row r="36" spans="1:8">
      <c r="A36" s="97" t="s">
        <v>48</v>
      </c>
      <c r="B36" s="97"/>
      <c r="C36" s="97"/>
      <c r="D36" s="97"/>
      <c r="E36" s="97"/>
      <c r="F36" s="97"/>
      <c r="G36" s="97"/>
      <c r="H36" s="3" t="s">
        <v>49</v>
      </c>
    </row>
    <row r="37" spans="1:8" ht="14.25" customHeight="1">
      <c r="A37" s="97"/>
      <c r="B37" s="344"/>
      <c r="C37" s="344"/>
      <c r="D37" s="344"/>
      <c r="E37" s="344"/>
      <c r="F37" s="344"/>
      <c r="G37" s="344"/>
      <c r="H37" s="3" t="s">
        <v>49</v>
      </c>
    </row>
    <row r="38" spans="1:8" ht="12.75" customHeight="1">
      <c r="A38" s="98"/>
      <c r="B38" s="344"/>
      <c r="C38" s="344"/>
      <c r="D38" s="344"/>
      <c r="E38" s="344"/>
      <c r="F38" s="344"/>
      <c r="G38" s="344"/>
      <c r="H38" s="3" t="s">
        <v>49</v>
      </c>
    </row>
    <row r="39" spans="1:8">
      <c r="A39" s="98"/>
      <c r="B39" s="344"/>
      <c r="C39" s="344"/>
      <c r="D39" s="344"/>
      <c r="E39" s="344"/>
      <c r="F39" s="344"/>
      <c r="G39" s="344"/>
      <c r="H39" s="3" t="s">
        <v>49</v>
      </c>
    </row>
    <row r="40" spans="1:8">
      <c r="A40" s="98"/>
      <c r="B40" s="344"/>
      <c r="C40" s="344"/>
      <c r="D40" s="344"/>
      <c r="E40" s="344"/>
      <c r="F40" s="344"/>
      <c r="G40" s="344"/>
      <c r="H40" s="3" t="s">
        <v>49</v>
      </c>
    </row>
    <row r="41" spans="1:8">
      <c r="A41" s="98"/>
      <c r="B41" s="344"/>
      <c r="C41" s="344"/>
      <c r="D41" s="344"/>
      <c r="E41" s="344"/>
      <c r="F41" s="344"/>
      <c r="G41" s="344"/>
      <c r="H41" s="3" t="s">
        <v>49</v>
      </c>
    </row>
    <row r="42" spans="1:8">
      <c r="A42" s="98"/>
      <c r="B42" s="344"/>
      <c r="C42" s="344"/>
      <c r="D42" s="344"/>
      <c r="E42" s="344"/>
      <c r="F42" s="344"/>
      <c r="G42" s="344"/>
      <c r="H42" s="3" t="s">
        <v>49</v>
      </c>
    </row>
    <row r="43" spans="1:8">
      <c r="A43" s="98"/>
      <c r="B43" s="344"/>
      <c r="C43" s="344"/>
      <c r="D43" s="344"/>
      <c r="E43" s="344"/>
      <c r="F43" s="344"/>
      <c r="G43" s="344"/>
      <c r="H43" s="3" t="s">
        <v>49</v>
      </c>
    </row>
    <row r="44" spans="1:8">
      <c r="A44" s="98"/>
      <c r="B44" s="344"/>
      <c r="C44" s="344"/>
      <c r="D44" s="344"/>
      <c r="E44" s="344"/>
      <c r="F44" s="344"/>
      <c r="G44" s="344"/>
      <c r="H44" s="3" t="s">
        <v>49</v>
      </c>
    </row>
    <row r="45" spans="1:8" ht="0.75" customHeight="1">
      <c r="A45" s="98"/>
      <c r="B45" s="344"/>
      <c r="C45" s="344"/>
      <c r="D45" s="344"/>
      <c r="E45" s="344"/>
      <c r="F45" s="344"/>
      <c r="G45" s="344"/>
      <c r="H45" s="3" t="s">
        <v>49</v>
      </c>
    </row>
    <row r="46" spans="1:8">
      <c r="B46" s="357"/>
      <c r="C46" s="357"/>
      <c r="D46" s="357"/>
      <c r="E46" s="357"/>
      <c r="F46" s="357"/>
      <c r="G46" s="357"/>
    </row>
    <row r="47" spans="1:8">
      <c r="B47" s="357"/>
      <c r="C47" s="357"/>
      <c r="D47" s="357"/>
      <c r="E47" s="357"/>
      <c r="F47" s="357"/>
      <c r="G47" s="357"/>
    </row>
    <row r="48" spans="1:8">
      <c r="B48" s="357"/>
      <c r="C48" s="357"/>
      <c r="D48" s="357"/>
      <c r="E48" s="357"/>
      <c r="F48" s="357"/>
      <c r="G48" s="357"/>
    </row>
    <row r="49" spans="2:7">
      <c r="B49" s="357"/>
      <c r="C49" s="357"/>
      <c r="D49" s="357"/>
      <c r="E49" s="357"/>
      <c r="F49" s="357"/>
      <c r="G49" s="357"/>
    </row>
    <row r="50" spans="2:7">
      <c r="B50" s="357"/>
      <c r="C50" s="357"/>
      <c r="D50" s="357"/>
      <c r="E50" s="357"/>
      <c r="F50" s="357"/>
      <c r="G50" s="357"/>
    </row>
    <row r="51" spans="2:7">
      <c r="B51" s="357"/>
      <c r="C51" s="357"/>
      <c r="D51" s="357"/>
      <c r="E51" s="357"/>
      <c r="F51" s="357"/>
      <c r="G51" s="357"/>
    </row>
    <row r="52" spans="2:7">
      <c r="B52" s="357"/>
      <c r="C52" s="357"/>
      <c r="D52" s="357"/>
      <c r="E52" s="357"/>
      <c r="F52" s="357"/>
      <c r="G52" s="357"/>
    </row>
    <row r="53" spans="2:7">
      <c r="B53" s="357"/>
      <c r="C53" s="357"/>
      <c r="D53" s="357"/>
      <c r="E53" s="357"/>
      <c r="F53" s="357"/>
      <c r="G53" s="357"/>
    </row>
    <row r="54" spans="2:7">
      <c r="B54" s="357"/>
      <c r="C54" s="357"/>
      <c r="D54" s="357"/>
      <c r="E54" s="357"/>
      <c r="F54" s="357"/>
      <c r="G54" s="357"/>
    </row>
    <row r="55" spans="2:7">
      <c r="B55" s="357"/>
      <c r="C55" s="357"/>
      <c r="D55" s="357"/>
      <c r="E55" s="357"/>
      <c r="F55" s="357"/>
      <c r="G55" s="357"/>
    </row>
  </sheetData>
  <mergeCells count="24">
    <mergeCell ref="F33:G33"/>
    <mergeCell ref="C5:D5"/>
    <mergeCell ref="C7:E7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B55:G55"/>
    <mergeCell ref="F34:G34"/>
    <mergeCell ref="B37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</mergeCells>
  <pageMargins left="0.59055118110236227" right="0.39370078740157483" top="0.59055118110236227" bottom="0.98425196850393704" header="0.19685039370078741" footer="0.51181102362204722"/>
  <pageSetup paperSize="9" scale="8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"/>
  <sheetViews>
    <sheetView zoomScaleNormal="100" workbookViewId="0">
      <selection activeCell="F24" sqref="F24"/>
    </sheetView>
  </sheetViews>
  <sheetFormatPr defaultRowHeight="12.75"/>
  <cols>
    <col min="1" max="1" width="5.85546875" style="227" customWidth="1"/>
    <col min="2" max="2" width="6.140625" style="227" customWidth="1"/>
    <col min="3" max="3" width="11.42578125" style="227" customWidth="1"/>
    <col min="4" max="4" width="15.85546875" style="227" customWidth="1"/>
    <col min="5" max="5" width="11.28515625" style="227" customWidth="1"/>
    <col min="6" max="6" width="11.42578125" style="227" customWidth="1"/>
    <col min="7" max="7" width="11" style="227" customWidth="1"/>
    <col min="8" max="8" width="11.140625" style="227" customWidth="1"/>
    <col min="9" max="9" width="10.7109375" style="227" customWidth="1"/>
    <col min="10" max="16384" width="9.140625" style="227"/>
  </cols>
  <sheetData>
    <row r="1" spans="1:57" ht="18" customHeight="1" thickTop="1">
      <c r="A1" s="373" t="s">
        <v>50</v>
      </c>
      <c r="B1" s="374"/>
      <c r="C1" s="375" t="str">
        <f>'SO 04 Položky'!$C$3</f>
        <v>Sokolov-Arál zdraví, revitalizace ploch hřišť II.</v>
      </c>
      <c r="D1" s="376"/>
      <c r="E1" s="376"/>
      <c r="F1" s="377"/>
      <c r="G1" s="230"/>
      <c r="H1" s="231"/>
      <c r="I1" s="232"/>
    </row>
    <row r="2" spans="1:57" ht="13.5" thickBot="1">
      <c r="A2" s="378" t="s">
        <v>52</v>
      </c>
      <c r="B2" s="379"/>
      <c r="C2" s="233" t="str">
        <f>'SO 04 Položky'!$C$4</f>
        <v>SO 04 Revitalizace plochy- petanque</v>
      </c>
      <c r="D2" s="234"/>
      <c r="E2" s="235"/>
      <c r="F2" s="234"/>
      <c r="G2" s="388"/>
      <c r="H2" s="389"/>
      <c r="I2" s="390"/>
    </row>
    <row r="3" spans="1:57" ht="13.5" thickTop="1">
      <c r="F3" s="228"/>
    </row>
    <row r="4" spans="1:57" ht="19.5" customHeight="1">
      <c r="A4" s="236" t="s">
        <v>54</v>
      </c>
      <c r="B4" s="226"/>
      <c r="C4" s="226"/>
      <c r="D4" s="226"/>
      <c r="E4" s="237"/>
      <c r="F4" s="226"/>
      <c r="G4" s="226"/>
      <c r="H4" s="226"/>
      <c r="I4" s="226"/>
    </row>
    <row r="5" spans="1:57" ht="13.5" thickBot="1"/>
    <row r="6" spans="1:57" s="228" customFormat="1" ht="13.5" thickBot="1">
      <c r="A6" s="238"/>
      <c r="B6" s="239" t="s">
        <v>55</v>
      </c>
      <c r="C6" s="239"/>
      <c r="D6" s="240"/>
      <c r="E6" s="241" t="s">
        <v>56</v>
      </c>
      <c r="F6" s="242" t="s">
        <v>57</v>
      </c>
      <c r="G6" s="242" t="s">
        <v>58</v>
      </c>
      <c r="H6" s="242" t="s">
        <v>59</v>
      </c>
      <c r="I6" s="243" t="s">
        <v>30</v>
      </c>
    </row>
    <row r="7" spans="1:57" s="228" customFormat="1">
      <c r="A7" s="244" t="str">
        <f>'SO 04 Položky'!B7</f>
        <v>1</v>
      </c>
      <c r="B7" s="245" t="str">
        <f>'SO 04 Položky'!C7</f>
        <v>Zemní práce</v>
      </c>
      <c r="D7" s="246"/>
      <c r="E7" s="247">
        <f>'SO 04 Položky'!G18</f>
        <v>0</v>
      </c>
      <c r="F7" s="248">
        <f>'SO 04 Položky'!BB18</f>
        <v>0</v>
      </c>
      <c r="G7" s="248">
        <f>'SO 04 Položky'!BC18</f>
        <v>0</v>
      </c>
      <c r="H7" s="248">
        <f>'SO 04 Položky'!BD18</f>
        <v>0</v>
      </c>
      <c r="I7" s="249">
        <f>'SO 04 Položky'!BE18</f>
        <v>0</v>
      </c>
    </row>
    <row r="8" spans="1:57" s="228" customFormat="1" ht="13.5" thickBot="1">
      <c r="A8" s="244" t="str">
        <f>'SO 04 Položky'!B19</f>
        <v>171</v>
      </c>
      <c r="B8" s="245" t="str">
        <f>'SO 04 Položky'!C19</f>
        <v>Úprava podloží pro sportovní povrchy</v>
      </c>
      <c r="D8" s="246"/>
      <c r="E8" s="247">
        <f>'SO 04 Položky'!G36</f>
        <v>0</v>
      </c>
      <c r="F8" s="248">
        <f>'SO 04 Položky'!BB36</f>
        <v>0</v>
      </c>
      <c r="G8" s="248">
        <f>'SO 04 Položky'!BC36</f>
        <v>0</v>
      </c>
      <c r="H8" s="248">
        <f>'SO 04 Položky'!BD36</f>
        <v>0</v>
      </c>
      <c r="I8" s="249">
        <f>'SO 04 Položky'!BE36</f>
        <v>0</v>
      </c>
    </row>
    <row r="9" spans="1:57" s="256" customFormat="1" ht="13.5" thickBot="1">
      <c r="A9" s="250"/>
      <c r="B9" s="251" t="s">
        <v>60</v>
      </c>
      <c r="C9" s="251"/>
      <c r="D9" s="252"/>
      <c r="E9" s="253">
        <f>SUM(E7:E8)</f>
        <v>0</v>
      </c>
      <c r="F9" s="254">
        <f>SUM(F7:F8)</f>
        <v>0</v>
      </c>
      <c r="G9" s="254">
        <f>SUM(G7:G8)</f>
        <v>0</v>
      </c>
      <c r="H9" s="254">
        <f>SUM(H7:H8)</f>
        <v>0</v>
      </c>
      <c r="I9" s="255">
        <f>SUM(I7:I8)</f>
        <v>0</v>
      </c>
    </row>
    <row r="10" spans="1:57">
      <c r="A10" s="228"/>
      <c r="B10" s="228"/>
      <c r="C10" s="228"/>
      <c r="D10" s="228"/>
      <c r="E10" s="228"/>
      <c r="F10" s="228"/>
      <c r="G10" s="228"/>
      <c r="H10" s="228"/>
      <c r="I10" s="228"/>
    </row>
    <row r="11" spans="1:57" ht="19.5" customHeight="1">
      <c r="A11" s="226" t="s">
        <v>61</v>
      </c>
      <c r="B11" s="226"/>
      <c r="C11" s="226"/>
      <c r="D11" s="226"/>
      <c r="E11" s="226"/>
      <c r="F11" s="226"/>
      <c r="G11" s="257"/>
      <c r="H11" s="226"/>
      <c r="I11" s="226"/>
      <c r="BA11" s="229"/>
      <c r="BB11" s="229"/>
      <c r="BC11" s="229"/>
      <c r="BD11" s="229"/>
      <c r="BE11" s="229"/>
    </row>
    <row r="12" spans="1:57" ht="13.5" thickBot="1"/>
    <row r="13" spans="1:57">
      <c r="A13" s="258" t="s">
        <v>62</v>
      </c>
      <c r="B13" s="259"/>
      <c r="C13" s="259"/>
      <c r="D13" s="260"/>
      <c r="E13" s="261" t="s">
        <v>63</v>
      </c>
      <c r="F13" s="262" t="s">
        <v>64</v>
      </c>
      <c r="G13" s="263" t="s">
        <v>65</v>
      </c>
      <c r="H13" s="264"/>
      <c r="I13" s="265" t="s">
        <v>63</v>
      </c>
    </row>
    <row r="14" spans="1:57">
      <c r="A14" s="266" t="s">
        <v>66</v>
      </c>
      <c r="B14" s="267"/>
      <c r="C14" s="267"/>
      <c r="D14" s="268"/>
      <c r="E14" s="269">
        <v>0</v>
      </c>
      <c r="F14" s="142">
        <v>0</v>
      </c>
      <c r="G14" s="270">
        <f>E9</f>
        <v>0</v>
      </c>
      <c r="H14" s="271"/>
      <c r="I14" s="272">
        <f t="shared" ref="I14:I22" si="0">E14+F14*G14/100</f>
        <v>0</v>
      </c>
      <c r="BA14" s="227">
        <v>0</v>
      </c>
    </row>
    <row r="15" spans="1:57">
      <c r="A15" s="266" t="s">
        <v>67</v>
      </c>
      <c r="B15" s="267"/>
      <c r="C15" s="267"/>
      <c r="D15" s="268"/>
      <c r="E15" s="269">
        <v>0</v>
      </c>
      <c r="F15" s="142">
        <v>0</v>
      </c>
      <c r="G15" s="270">
        <f>E9</f>
        <v>0</v>
      </c>
      <c r="H15" s="271"/>
      <c r="I15" s="272">
        <f t="shared" si="0"/>
        <v>0</v>
      </c>
      <c r="BA15" s="227">
        <v>0</v>
      </c>
    </row>
    <row r="16" spans="1:57">
      <c r="A16" s="266" t="s">
        <v>68</v>
      </c>
      <c r="B16" s="267"/>
      <c r="C16" s="267"/>
      <c r="D16" s="268"/>
      <c r="E16" s="269">
        <v>0</v>
      </c>
      <c r="F16" s="142">
        <v>0</v>
      </c>
      <c r="G16" s="270">
        <f>E9</f>
        <v>0</v>
      </c>
      <c r="H16" s="271"/>
      <c r="I16" s="272">
        <f t="shared" si="0"/>
        <v>0</v>
      </c>
      <c r="BA16" s="227">
        <v>0</v>
      </c>
    </row>
    <row r="17" spans="1:53">
      <c r="A17" s="266" t="s">
        <v>69</v>
      </c>
      <c r="B17" s="267"/>
      <c r="C17" s="267"/>
      <c r="D17" s="268"/>
      <c r="E17" s="269">
        <v>0</v>
      </c>
      <c r="F17" s="142">
        <v>0</v>
      </c>
      <c r="G17" s="270">
        <f>E9</f>
        <v>0</v>
      </c>
      <c r="H17" s="271"/>
      <c r="I17" s="272">
        <f t="shared" si="0"/>
        <v>0</v>
      </c>
      <c r="BA17" s="227">
        <v>0</v>
      </c>
    </row>
    <row r="18" spans="1:53">
      <c r="A18" s="266" t="s">
        <v>70</v>
      </c>
      <c r="B18" s="267"/>
      <c r="C18" s="267"/>
      <c r="D18" s="268"/>
      <c r="E18" s="269">
        <v>0</v>
      </c>
      <c r="F18" s="142">
        <v>0</v>
      </c>
      <c r="G18" s="270">
        <f>E9</f>
        <v>0</v>
      </c>
      <c r="H18" s="271"/>
      <c r="I18" s="272">
        <f t="shared" si="0"/>
        <v>0</v>
      </c>
      <c r="BA18" s="227">
        <v>1</v>
      </c>
    </row>
    <row r="19" spans="1:53">
      <c r="A19" s="266" t="s">
        <v>71</v>
      </c>
      <c r="B19" s="267"/>
      <c r="C19" s="267"/>
      <c r="D19" s="268"/>
      <c r="E19" s="269">
        <v>0</v>
      </c>
      <c r="F19" s="142">
        <v>0</v>
      </c>
      <c r="G19" s="270">
        <f>E9</f>
        <v>0</v>
      </c>
      <c r="H19" s="271"/>
      <c r="I19" s="272">
        <f t="shared" si="0"/>
        <v>0</v>
      </c>
      <c r="BA19" s="227">
        <v>1</v>
      </c>
    </row>
    <row r="20" spans="1:53">
      <c r="A20" s="266" t="s">
        <v>72</v>
      </c>
      <c r="B20" s="267"/>
      <c r="C20" s="267"/>
      <c r="D20" s="268"/>
      <c r="E20" s="269">
        <v>0</v>
      </c>
      <c r="F20" s="142">
        <v>0</v>
      </c>
      <c r="G20" s="270">
        <f>E9</f>
        <v>0</v>
      </c>
      <c r="H20" s="271"/>
      <c r="I20" s="272">
        <f t="shared" si="0"/>
        <v>0</v>
      </c>
      <c r="BA20" s="227">
        <v>2</v>
      </c>
    </row>
    <row r="21" spans="1:53">
      <c r="A21" s="266" t="s">
        <v>73</v>
      </c>
      <c r="B21" s="267"/>
      <c r="C21" s="267"/>
      <c r="D21" s="268"/>
      <c r="E21" s="269">
        <v>0</v>
      </c>
      <c r="F21" s="142">
        <v>0</v>
      </c>
      <c r="G21" s="270">
        <f>E9</f>
        <v>0</v>
      </c>
      <c r="H21" s="271"/>
      <c r="I21" s="272">
        <f t="shared" si="0"/>
        <v>0</v>
      </c>
      <c r="BA21" s="227">
        <v>2</v>
      </c>
    </row>
    <row r="22" spans="1:53">
      <c r="A22" s="65" t="s">
        <v>74</v>
      </c>
      <c r="B22" s="56"/>
      <c r="C22" s="56"/>
      <c r="D22" s="140"/>
      <c r="E22" s="141">
        <v>0</v>
      </c>
      <c r="F22" s="142">
        <v>0</v>
      </c>
      <c r="G22" s="143">
        <f>E9</f>
        <v>0</v>
      </c>
      <c r="H22" s="144"/>
      <c r="I22" s="145">
        <f t="shared" si="0"/>
        <v>0</v>
      </c>
    </row>
    <row r="23" spans="1:53" ht="13.5" thickBot="1">
      <c r="A23" s="273"/>
      <c r="B23" s="274" t="s">
        <v>75</v>
      </c>
      <c r="C23" s="275"/>
      <c r="D23" s="276"/>
      <c r="E23" s="277"/>
      <c r="F23" s="278"/>
      <c r="G23" s="278"/>
      <c r="H23" s="380">
        <f>SUM(I14:I22,)</f>
        <v>0</v>
      </c>
      <c r="I23" s="381"/>
    </row>
    <row r="25" spans="1:53">
      <c r="B25" s="256"/>
      <c r="F25" s="279"/>
      <c r="G25" s="280"/>
      <c r="H25" s="280"/>
      <c r="I25" s="281"/>
    </row>
    <row r="26" spans="1:53">
      <c r="F26" s="279"/>
      <c r="G26" s="280"/>
      <c r="H26" s="280"/>
      <c r="I26" s="281"/>
    </row>
    <row r="27" spans="1:53">
      <c r="F27" s="279"/>
      <c r="G27" s="280"/>
      <c r="H27" s="280"/>
      <c r="I27" s="281"/>
    </row>
    <row r="28" spans="1:53">
      <c r="F28" s="279"/>
      <c r="G28" s="280"/>
      <c r="H28" s="280"/>
      <c r="I28" s="281"/>
    </row>
    <row r="29" spans="1:53">
      <c r="F29" s="279"/>
      <c r="G29" s="280"/>
      <c r="H29" s="280"/>
      <c r="I29" s="281"/>
    </row>
    <row r="30" spans="1:53">
      <c r="F30" s="279"/>
      <c r="G30" s="280"/>
      <c r="H30" s="280"/>
      <c r="I30" s="281"/>
    </row>
    <row r="31" spans="1:53">
      <c r="F31" s="279"/>
      <c r="G31" s="280"/>
      <c r="H31" s="280"/>
      <c r="I31" s="281"/>
    </row>
    <row r="32" spans="1:53">
      <c r="F32" s="279"/>
      <c r="G32" s="280"/>
      <c r="H32" s="280"/>
      <c r="I32" s="281"/>
    </row>
    <row r="33" spans="6:9">
      <c r="F33" s="279"/>
      <c r="G33" s="280"/>
      <c r="H33" s="280"/>
      <c r="I33" s="281"/>
    </row>
    <row r="34" spans="6:9">
      <c r="F34" s="279"/>
      <c r="G34" s="280"/>
      <c r="H34" s="280"/>
      <c r="I34" s="281"/>
    </row>
    <row r="35" spans="6:9">
      <c r="F35" s="279"/>
      <c r="G35" s="280"/>
      <c r="H35" s="280"/>
      <c r="I35" s="281"/>
    </row>
    <row r="36" spans="6:9">
      <c r="F36" s="279"/>
      <c r="G36" s="280"/>
      <c r="H36" s="280"/>
      <c r="I36" s="281"/>
    </row>
    <row r="37" spans="6:9">
      <c r="F37" s="279"/>
      <c r="G37" s="280"/>
      <c r="H37" s="280"/>
      <c r="I37" s="281"/>
    </row>
    <row r="38" spans="6:9">
      <c r="F38" s="279"/>
      <c r="G38" s="280"/>
      <c r="H38" s="280"/>
      <c r="I38" s="281"/>
    </row>
    <row r="39" spans="6:9">
      <c r="F39" s="279"/>
      <c r="G39" s="280"/>
      <c r="H39" s="280"/>
      <c r="I39" s="281"/>
    </row>
    <row r="40" spans="6:9">
      <c r="F40" s="279"/>
      <c r="G40" s="280"/>
      <c r="H40" s="280"/>
      <c r="I40" s="281"/>
    </row>
    <row r="41" spans="6:9">
      <c r="F41" s="279"/>
      <c r="G41" s="280"/>
      <c r="H41" s="280"/>
      <c r="I41" s="281"/>
    </row>
    <row r="42" spans="6:9">
      <c r="F42" s="279"/>
      <c r="G42" s="280"/>
      <c r="H42" s="280"/>
      <c r="I42" s="281"/>
    </row>
    <row r="43" spans="6:9">
      <c r="F43" s="279"/>
      <c r="G43" s="280"/>
      <c r="H43" s="280"/>
      <c r="I43" s="281"/>
    </row>
    <row r="44" spans="6:9">
      <c r="F44" s="279"/>
      <c r="G44" s="280"/>
      <c r="H44" s="280"/>
      <c r="I44" s="281"/>
    </row>
    <row r="45" spans="6:9">
      <c r="F45" s="279"/>
      <c r="G45" s="280"/>
      <c r="H45" s="280"/>
      <c r="I45" s="281"/>
    </row>
    <row r="46" spans="6:9">
      <c r="F46" s="279"/>
      <c r="G46" s="280"/>
      <c r="H46" s="280"/>
      <c r="I46" s="281"/>
    </row>
    <row r="47" spans="6:9">
      <c r="F47" s="279"/>
      <c r="G47" s="280"/>
      <c r="H47" s="280"/>
      <c r="I47" s="281"/>
    </row>
    <row r="48" spans="6:9">
      <c r="F48" s="279"/>
      <c r="G48" s="280"/>
      <c r="H48" s="280"/>
      <c r="I48" s="281"/>
    </row>
    <row r="49" spans="6:9">
      <c r="F49" s="279"/>
      <c r="G49" s="280"/>
      <c r="H49" s="280"/>
      <c r="I49" s="281"/>
    </row>
    <row r="50" spans="6:9">
      <c r="F50" s="279"/>
      <c r="G50" s="280"/>
      <c r="H50" s="280"/>
      <c r="I50" s="281"/>
    </row>
    <row r="51" spans="6:9">
      <c r="F51" s="279"/>
      <c r="G51" s="280"/>
      <c r="H51" s="280"/>
      <c r="I51" s="281"/>
    </row>
    <row r="52" spans="6:9">
      <c r="F52" s="279"/>
      <c r="G52" s="280"/>
      <c r="H52" s="280"/>
      <c r="I52" s="281"/>
    </row>
    <row r="53" spans="6:9">
      <c r="F53" s="279"/>
      <c r="G53" s="280"/>
      <c r="H53" s="280"/>
      <c r="I53" s="281"/>
    </row>
    <row r="54" spans="6:9">
      <c r="F54" s="279"/>
      <c r="G54" s="280"/>
      <c r="H54" s="280"/>
      <c r="I54" s="281"/>
    </row>
    <row r="55" spans="6:9">
      <c r="F55" s="279"/>
      <c r="G55" s="280"/>
      <c r="H55" s="280"/>
      <c r="I55" s="281"/>
    </row>
    <row r="56" spans="6:9">
      <c r="F56" s="279"/>
      <c r="G56" s="280"/>
      <c r="H56" s="280"/>
      <c r="I56" s="281"/>
    </row>
    <row r="57" spans="6:9">
      <c r="F57" s="279"/>
      <c r="G57" s="280"/>
      <c r="H57" s="280"/>
      <c r="I57" s="281"/>
    </row>
    <row r="58" spans="6:9">
      <c r="F58" s="279"/>
      <c r="G58" s="280"/>
      <c r="H58" s="280"/>
      <c r="I58" s="281"/>
    </row>
    <row r="59" spans="6:9">
      <c r="F59" s="279"/>
      <c r="G59" s="280"/>
      <c r="H59" s="280"/>
      <c r="I59" s="281"/>
    </row>
    <row r="60" spans="6:9">
      <c r="F60" s="279"/>
      <c r="G60" s="280"/>
      <c r="H60" s="280"/>
      <c r="I60" s="281"/>
    </row>
    <row r="61" spans="6:9">
      <c r="F61" s="279"/>
      <c r="G61" s="280"/>
      <c r="H61" s="280"/>
      <c r="I61" s="281"/>
    </row>
    <row r="62" spans="6:9">
      <c r="F62" s="279"/>
      <c r="G62" s="280"/>
      <c r="H62" s="280"/>
      <c r="I62" s="281"/>
    </row>
    <row r="63" spans="6:9">
      <c r="F63" s="279"/>
      <c r="G63" s="280"/>
      <c r="H63" s="280"/>
      <c r="I63" s="281"/>
    </row>
    <row r="64" spans="6:9">
      <c r="F64" s="279"/>
      <c r="G64" s="280"/>
      <c r="H64" s="280"/>
      <c r="I64" s="281"/>
    </row>
    <row r="65" spans="6:9">
      <c r="F65" s="279"/>
      <c r="G65" s="280"/>
      <c r="H65" s="280"/>
      <c r="I65" s="281"/>
    </row>
    <row r="66" spans="6:9">
      <c r="F66" s="279"/>
      <c r="G66" s="280"/>
      <c r="H66" s="280"/>
      <c r="I66" s="281"/>
    </row>
    <row r="67" spans="6:9">
      <c r="F67" s="279"/>
      <c r="G67" s="280"/>
      <c r="H67" s="280"/>
      <c r="I67" s="281"/>
    </row>
    <row r="68" spans="6:9">
      <c r="F68" s="279"/>
      <c r="G68" s="280"/>
      <c r="H68" s="280"/>
      <c r="I68" s="281"/>
    </row>
    <row r="69" spans="6:9">
      <c r="F69" s="279"/>
      <c r="G69" s="280"/>
      <c r="H69" s="280"/>
      <c r="I69" s="281"/>
    </row>
    <row r="70" spans="6:9">
      <c r="F70" s="279"/>
      <c r="G70" s="280"/>
      <c r="H70" s="280"/>
      <c r="I70" s="281"/>
    </row>
    <row r="71" spans="6:9">
      <c r="F71" s="279"/>
      <c r="G71" s="280"/>
      <c r="H71" s="280"/>
      <c r="I71" s="281"/>
    </row>
    <row r="72" spans="6:9">
      <c r="F72" s="279"/>
      <c r="G72" s="280"/>
      <c r="H72" s="280"/>
      <c r="I72" s="281"/>
    </row>
    <row r="73" spans="6:9">
      <c r="F73" s="279"/>
      <c r="G73" s="280"/>
      <c r="H73" s="280"/>
      <c r="I73" s="281"/>
    </row>
    <row r="74" spans="6:9">
      <c r="F74" s="279"/>
      <c r="G74" s="280"/>
      <c r="H74" s="280"/>
      <c r="I74" s="281"/>
    </row>
  </sheetData>
  <mergeCells count="5">
    <mergeCell ref="A1:B1"/>
    <mergeCell ref="C1:F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9"/>
  <sheetViews>
    <sheetView showGridLines="0" showZeros="0" zoomScaleNormal="100" workbookViewId="0">
      <selection activeCell="F34" sqref="F34"/>
    </sheetView>
  </sheetViews>
  <sheetFormatPr defaultColWidth="9.140625" defaultRowHeight="12.75"/>
  <cols>
    <col min="1" max="1" width="4.42578125" style="155" customWidth="1"/>
    <col min="2" max="2" width="10.42578125" style="155" customWidth="1"/>
    <col min="3" max="3" width="56.7109375" style="155" customWidth="1"/>
    <col min="4" max="4" width="5.5703125" style="155" customWidth="1"/>
    <col min="5" max="5" width="8.5703125" style="214" customWidth="1"/>
    <col min="6" max="6" width="9.85546875" style="155" customWidth="1"/>
    <col min="7" max="7" width="13.85546875" style="155" customWidth="1"/>
    <col min="8" max="11" width="9.140625" style="155"/>
    <col min="12" max="12" width="75.42578125" style="155" customWidth="1"/>
    <col min="13" max="16384" width="9.140625" style="155"/>
  </cols>
  <sheetData>
    <row r="1" spans="1:104" ht="15.75">
      <c r="A1" s="382" t="s">
        <v>76</v>
      </c>
      <c r="B1" s="382"/>
      <c r="C1" s="382"/>
      <c r="D1" s="382"/>
      <c r="E1" s="382"/>
      <c r="F1" s="382"/>
      <c r="G1" s="382"/>
    </row>
    <row r="2" spans="1:104" ht="13.5" thickBot="1">
      <c r="B2" s="282"/>
      <c r="C2" s="283"/>
      <c r="D2" s="283"/>
      <c r="E2" s="284"/>
      <c r="F2" s="283"/>
      <c r="G2" s="283"/>
    </row>
    <row r="3" spans="1:104" ht="18" customHeight="1" thickTop="1">
      <c r="A3" s="373" t="s">
        <v>50</v>
      </c>
      <c r="B3" s="374"/>
      <c r="C3" s="383" t="s">
        <v>126</v>
      </c>
      <c r="D3" s="384"/>
      <c r="E3" s="313" t="s">
        <v>51</v>
      </c>
      <c r="F3" s="285"/>
      <c r="G3" s="286" t="s">
        <v>39</v>
      </c>
    </row>
    <row r="4" spans="1:104" ht="14.25" customHeight="1" thickBot="1">
      <c r="A4" s="385" t="s">
        <v>52</v>
      </c>
      <c r="B4" s="379"/>
      <c r="C4" s="105" t="s">
        <v>156</v>
      </c>
      <c r="D4" s="234"/>
      <c r="E4" s="315" t="s">
        <v>53</v>
      </c>
      <c r="F4" s="314"/>
      <c r="G4" s="316">
        <v>42009</v>
      </c>
    </row>
    <row r="5" spans="1:104" ht="13.5" thickTop="1">
      <c r="A5" s="287"/>
      <c r="B5" s="288"/>
      <c r="C5" s="288"/>
      <c r="G5" s="289"/>
    </row>
    <row r="6" spans="1:104">
      <c r="A6" s="290" t="s">
        <v>77</v>
      </c>
      <c r="B6" s="291" t="s">
        <v>136</v>
      </c>
      <c r="C6" s="291" t="s">
        <v>78</v>
      </c>
      <c r="D6" s="291" t="s">
        <v>79</v>
      </c>
      <c r="E6" s="292" t="s">
        <v>80</v>
      </c>
      <c r="F6" s="291" t="s">
        <v>81</v>
      </c>
      <c r="G6" s="293" t="s">
        <v>82</v>
      </c>
    </row>
    <row r="7" spans="1:104">
      <c r="A7" s="294" t="s">
        <v>83</v>
      </c>
      <c r="B7" s="295" t="s">
        <v>137</v>
      </c>
      <c r="C7" s="296" t="s">
        <v>138</v>
      </c>
      <c r="D7" s="297"/>
      <c r="E7" s="298"/>
      <c r="F7" s="298"/>
      <c r="G7" s="299"/>
      <c r="H7" s="179"/>
      <c r="I7" s="179"/>
      <c r="O7" s="180">
        <v>1</v>
      </c>
    </row>
    <row r="8" spans="1:104">
      <c r="A8" s="181">
        <v>1</v>
      </c>
      <c r="B8" s="182"/>
      <c r="C8" s="183" t="s">
        <v>139</v>
      </c>
      <c r="D8" s="184" t="s">
        <v>86</v>
      </c>
      <c r="E8" s="185">
        <v>44.8</v>
      </c>
      <c r="F8" s="185"/>
      <c r="G8" s="186">
        <f>E8*F8</f>
        <v>0</v>
      </c>
      <c r="O8" s="180">
        <v>2</v>
      </c>
      <c r="AA8" s="155">
        <v>1</v>
      </c>
      <c r="AB8" s="155">
        <v>1</v>
      </c>
      <c r="AC8" s="155">
        <v>1</v>
      </c>
      <c r="AZ8" s="155">
        <v>1</v>
      </c>
      <c r="BA8" s="155">
        <f>IF(AZ8=1,G8,0)</f>
        <v>0</v>
      </c>
      <c r="BB8" s="155">
        <f>IF(AZ8=2,G8,0)</f>
        <v>0</v>
      </c>
      <c r="BC8" s="155">
        <f>IF(AZ8=3,G8,0)</f>
        <v>0</v>
      </c>
      <c r="BD8" s="155">
        <f>IF(AZ8=4,G8,0)</f>
        <v>0</v>
      </c>
      <c r="BE8" s="155">
        <f>IF(AZ8=5,G8,0)</f>
        <v>0</v>
      </c>
      <c r="CZ8" s="155">
        <v>0</v>
      </c>
    </row>
    <row r="9" spans="1:104">
      <c r="A9" s="319"/>
      <c r="B9" s="320"/>
      <c r="C9" s="321" t="s">
        <v>210</v>
      </c>
      <c r="D9" s="322"/>
      <c r="E9" s="323"/>
      <c r="F9" s="324"/>
      <c r="G9" s="325"/>
      <c r="O9" s="180"/>
    </row>
    <row r="10" spans="1:104">
      <c r="A10" s="181">
        <f>A8+1</f>
        <v>2</v>
      </c>
      <c r="B10" s="182"/>
      <c r="C10" s="183" t="s">
        <v>140</v>
      </c>
      <c r="D10" s="184" t="s">
        <v>86</v>
      </c>
      <c r="E10" s="185">
        <v>53.76</v>
      </c>
      <c r="F10" s="185"/>
      <c r="G10" s="186">
        <f>E10*F10</f>
        <v>0</v>
      </c>
      <c r="O10" s="180">
        <v>2</v>
      </c>
      <c r="AA10" s="155">
        <v>1</v>
      </c>
      <c r="AB10" s="155">
        <v>1</v>
      </c>
      <c r="AC10" s="155">
        <v>1</v>
      </c>
      <c r="AZ10" s="155">
        <v>1</v>
      </c>
      <c r="BA10" s="155">
        <f>IF(AZ10=1,G10,0)</f>
        <v>0</v>
      </c>
      <c r="BB10" s="155">
        <f>IF(AZ10=2,G10,0)</f>
        <v>0</v>
      </c>
      <c r="BC10" s="155">
        <f>IF(AZ10=3,G10,0)</f>
        <v>0</v>
      </c>
      <c r="BD10" s="155">
        <f>IF(AZ10=4,G10,0)</f>
        <v>0</v>
      </c>
      <c r="BE10" s="155">
        <f>IF(AZ10=5,G10,0)</f>
        <v>0</v>
      </c>
      <c r="CZ10" s="155">
        <v>0</v>
      </c>
    </row>
    <row r="11" spans="1:104">
      <c r="A11" s="319"/>
      <c r="B11" s="320"/>
      <c r="C11" s="321" t="s">
        <v>211</v>
      </c>
      <c r="D11" s="322"/>
      <c r="E11" s="323"/>
      <c r="F11" s="324"/>
      <c r="G11" s="325"/>
      <c r="O11" s="180"/>
    </row>
    <row r="12" spans="1:104">
      <c r="A12" s="181">
        <f>A10+1</f>
        <v>3</v>
      </c>
      <c r="B12" s="182"/>
      <c r="C12" s="183" t="s">
        <v>128</v>
      </c>
      <c r="D12" s="184" t="s">
        <v>86</v>
      </c>
      <c r="E12" s="185">
        <f>E10</f>
        <v>53.76</v>
      </c>
      <c r="F12" s="185"/>
      <c r="G12" s="186">
        <f>E12*F12</f>
        <v>0</v>
      </c>
      <c r="O12" s="180">
        <v>2</v>
      </c>
      <c r="AA12" s="155">
        <v>1</v>
      </c>
      <c r="AB12" s="155">
        <v>1</v>
      </c>
      <c r="AC12" s="155">
        <v>1</v>
      </c>
      <c r="AZ12" s="155">
        <v>1</v>
      </c>
      <c r="BA12" s="155">
        <f>IF(AZ12=1,G12,0)</f>
        <v>0</v>
      </c>
      <c r="BB12" s="155">
        <f>IF(AZ12=2,G12,0)</f>
        <v>0</v>
      </c>
      <c r="BC12" s="155">
        <f>IF(AZ12=3,G12,0)</f>
        <v>0</v>
      </c>
      <c r="BD12" s="155">
        <f>IF(AZ12=4,G12,0)</f>
        <v>0</v>
      </c>
      <c r="BE12" s="155">
        <f>IF(AZ12=5,G12,0)</f>
        <v>0</v>
      </c>
      <c r="CZ12" s="155">
        <v>0</v>
      </c>
    </row>
    <row r="13" spans="1:104">
      <c r="A13" s="319"/>
      <c r="B13" s="320"/>
      <c r="C13" s="321" t="s">
        <v>211</v>
      </c>
      <c r="D13" s="322"/>
      <c r="E13" s="323"/>
      <c r="F13" s="324"/>
      <c r="G13" s="325"/>
      <c r="O13" s="180"/>
    </row>
    <row r="14" spans="1:104">
      <c r="A14" s="181">
        <f>A12+1</f>
        <v>4</v>
      </c>
      <c r="B14" s="182"/>
      <c r="C14" s="183" t="s">
        <v>129</v>
      </c>
      <c r="D14" s="184" t="s">
        <v>88</v>
      </c>
      <c r="E14" s="185">
        <v>96.768000000000001</v>
      </c>
      <c r="F14" s="185"/>
      <c r="G14" s="186">
        <f t="shared" ref="G14" si="0">E14*F14</f>
        <v>0</v>
      </c>
      <c r="O14" s="180"/>
    </row>
    <row r="15" spans="1:104">
      <c r="A15" s="319"/>
      <c r="B15" s="320"/>
      <c r="C15" s="321" t="s">
        <v>212</v>
      </c>
      <c r="D15" s="322"/>
      <c r="E15" s="324"/>
      <c r="F15" s="324"/>
      <c r="G15" s="325"/>
      <c r="O15" s="180"/>
    </row>
    <row r="16" spans="1:104">
      <c r="A16" s="181">
        <f>A12+1</f>
        <v>4</v>
      </c>
      <c r="B16" s="182"/>
      <c r="C16" s="183" t="s">
        <v>141</v>
      </c>
      <c r="D16" s="184" t="s">
        <v>85</v>
      </c>
      <c r="E16" s="185">
        <v>140.80000000000001</v>
      </c>
      <c r="F16" s="185"/>
      <c r="G16" s="186">
        <f>E16*F16</f>
        <v>0</v>
      </c>
      <c r="O16" s="180">
        <v>2</v>
      </c>
      <c r="AA16" s="155">
        <v>1</v>
      </c>
      <c r="AB16" s="155">
        <v>1</v>
      </c>
      <c r="AC16" s="155">
        <v>1</v>
      </c>
      <c r="AZ16" s="155">
        <v>1</v>
      </c>
      <c r="BA16" s="155">
        <f>IF(AZ16=1,G16,0)</f>
        <v>0</v>
      </c>
      <c r="BB16" s="155">
        <f>IF(AZ16=2,G16,0)</f>
        <v>0</v>
      </c>
      <c r="BC16" s="155">
        <f>IF(AZ16=3,G16,0)</f>
        <v>0</v>
      </c>
      <c r="BD16" s="155">
        <f>IF(AZ16=4,G16,0)</f>
        <v>0</v>
      </c>
      <c r="BE16" s="155">
        <f>IF(AZ16=5,G16,0)</f>
        <v>0</v>
      </c>
      <c r="CZ16" s="155">
        <v>0</v>
      </c>
    </row>
    <row r="17" spans="1:104">
      <c r="A17" s="319"/>
      <c r="B17" s="320"/>
      <c r="C17" s="321" t="s">
        <v>205</v>
      </c>
      <c r="D17" s="322"/>
      <c r="E17" s="323"/>
      <c r="F17" s="324"/>
      <c r="G17" s="325"/>
      <c r="O17" s="180"/>
    </row>
    <row r="18" spans="1:104">
      <c r="A18" s="300"/>
      <c r="B18" s="301" t="s">
        <v>89</v>
      </c>
      <c r="C18" s="302" t="str">
        <f>CONCATENATE(B7," ",C7)</f>
        <v>1 Zemní práce</v>
      </c>
      <c r="D18" s="300"/>
      <c r="E18" s="303"/>
      <c r="F18" s="303"/>
      <c r="G18" s="304">
        <f>SUM(G7:G16)</f>
        <v>0</v>
      </c>
      <c r="O18" s="180">
        <v>4</v>
      </c>
      <c r="BA18" s="196">
        <f>SUM(BA7:BA16)</f>
        <v>0</v>
      </c>
      <c r="BB18" s="196">
        <f>SUM(BB7:BB16)</f>
        <v>0</v>
      </c>
      <c r="BC18" s="196">
        <f>SUM(BC7:BC16)</f>
        <v>0</v>
      </c>
      <c r="BD18" s="196">
        <f>SUM(BD7:BD16)</f>
        <v>0</v>
      </c>
      <c r="BE18" s="196">
        <f>SUM(BE7:BE16)</f>
        <v>0</v>
      </c>
    </row>
    <row r="19" spans="1:104">
      <c r="A19" s="294" t="s">
        <v>83</v>
      </c>
      <c r="B19" s="295" t="s">
        <v>142</v>
      </c>
      <c r="C19" s="296" t="s">
        <v>143</v>
      </c>
      <c r="D19" s="297"/>
      <c r="E19" s="298"/>
      <c r="F19" s="298"/>
      <c r="G19" s="299"/>
      <c r="H19" s="179"/>
      <c r="I19" s="179"/>
      <c r="O19" s="180">
        <v>1</v>
      </c>
    </row>
    <row r="20" spans="1:104">
      <c r="A20" s="181">
        <f>A16+1</f>
        <v>5</v>
      </c>
      <c r="B20" s="182"/>
      <c r="C20" s="183" t="s">
        <v>144</v>
      </c>
      <c r="D20" s="184" t="s">
        <v>85</v>
      </c>
      <c r="E20" s="185">
        <v>140.80000000000001</v>
      </c>
      <c r="F20" s="185"/>
      <c r="G20" s="186">
        <f>E20*F20</f>
        <v>0</v>
      </c>
      <c r="O20" s="180">
        <v>2</v>
      </c>
      <c r="AA20" s="155">
        <v>1</v>
      </c>
      <c r="AB20" s="155">
        <v>1</v>
      </c>
      <c r="AC20" s="155">
        <v>1</v>
      </c>
      <c r="AZ20" s="155">
        <v>1</v>
      </c>
      <c r="BA20" s="155">
        <f>IF(AZ20=1,G20,0)</f>
        <v>0</v>
      </c>
      <c r="BB20" s="155">
        <f>IF(AZ20=2,G20,0)</f>
        <v>0</v>
      </c>
      <c r="BC20" s="155">
        <f>IF(AZ20=3,G20,0)</f>
        <v>0</v>
      </c>
      <c r="BD20" s="155">
        <f>IF(AZ20=4,G20,0)</f>
        <v>0</v>
      </c>
      <c r="BE20" s="155">
        <f>IF(AZ20=5,G20,0)</f>
        <v>0</v>
      </c>
      <c r="CZ20" s="155">
        <v>0.16200000000000001</v>
      </c>
    </row>
    <row r="21" spans="1:104">
      <c r="A21" s="319"/>
      <c r="B21" s="320"/>
      <c r="C21" s="321" t="s">
        <v>205</v>
      </c>
      <c r="D21" s="322"/>
      <c r="E21" s="323"/>
      <c r="F21" s="324"/>
      <c r="G21" s="325"/>
      <c r="O21" s="180">
        <v>2</v>
      </c>
      <c r="AA21" s="155">
        <v>1</v>
      </c>
      <c r="AB21" s="155">
        <v>1</v>
      </c>
      <c r="AC21" s="155">
        <v>1</v>
      </c>
      <c r="AZ21" s="155">
        <v>1</v>
      </c>
      <c r="BA21" s="155">
        <f>IF(AZ21=1,G22,0)</f>
        <v>0</v>
      </c>
      <c r="BB21" s="155">
        <f>IF(AZ21=2,G22,0)</f>
        <v>0</v>
      </c>
      <c r="BC21" s="155">
        <f>IF(AZ21=3,G22,0)</f>
        <v>0</v>
      </c>
      <c r="BD21" s="155">
        <f>IF(AZ21=4,G22,0)</f>
        <v>0</v>
      </c>
      <c r="BE21" s="155">
        <f>IF(AZ21=5,G22,0)</f>
        <v>0</v>
      </c>
      <c r="CZ21" s="155">
        <v>0.311</v>
      </c>
    </row>
    <row r="22" spans="1:104">
      <c r="A22" s="181">
        <f>A20+1</f>
        <v>6</v>
      </c>
      <c r="B22" s="182"/>
      <c r="C22" s="183" t="s">
        <v>145</v>
      </c>
      <c r="D22" s="184" t="s">
        <v>85</v>
      </c>
      <c r="E22" s="185">
        <v>128</v>
      </c>
      <c r="F22" s="185"/>
      <c r="G22" s="186">
        <f>E22*F22</f>
        <v>0</v>
      </c>
      <c r="O22" s="180"/>
    </row>
    <row r="23" spans="1:104">
      <c r="A23" s="319"/>
      <c r="B23" s="320"/>
      <c r="C23" s="321" t="s">
        <v>206</v>
      </c>
      <c r="D23" s="322"/>
      <c r="E23" s="323"/>
      <c r="F23" s="324"/>
      <c r="G23" s="325"/>
      <c r="O23" s="180"/>
    </row>
    <row r="24" spans="1:104">
      <c r="A24" s="181">
        <f>A22+1</f>
        <v>7</v>
      </c>
      <c r="B24" s="182"/>
      <c r="C24" s="183" t="s">
        <v>146</v>
      </c>
      <c r="D24" s="184" t="s">
        <v>85</v>
      </c>
      <c r="E24" s="185">
        <f>E22</f>
        <v>128</v>
      </c>
      <c r="F24" s="185"/>
      <c r="G24" s="186">
        <f t="shared" ref="G24" si="1">E24*F24</f>
        <v>0</v>
      </c>
      <c r="O24" s="180"/>
    </row>
    <row r="25" spans="1:104">
      <c r="A25" s="319"/>
      <c r="B25" s="320"/>
      <c r="C25" s="321" t="s">
        <v>206</v>
      </c>
      <c r="D25" s="322"/>
      <c r="E25" s="323"/>
      <c r="F25" s="324"/>
      <c r="G25" s="325"/>
      <c r="O25" s="180"/>
    </row>
    <row r="26" spans="1:104">
      <c r="A26" s="181">
        <f>A24+1</f>
        <v>8</v>
      </c>
      <c r="B26" s="182"/>
      <c r="C26" s="183" t="s">
        <v>147</v>
      </c>
      <c r="D26" s="184" t="s">
        <v>85</v>
      </c>
      <c r="E26" s="185">
        <f>E24</f>
        <v>128</v>
      </c>
      <c r="F26" s="185"/>
      <c r="G26" s="186">
        <f t="shared" ref="G26:G28" si="2">E26*F26</f>
        <v>0</v>
      </c>
      <c r="O26" s="180">
        <v>2</v>
      </c>
      <c r="AA26" s="155">
        <v>1</v>
      </c>
      <c r="AB26" s="155">
        <v>1</v>
      </c>
      <c r="AC26" s="155">
        <v>1</v>
      </c>
      <c r="AZ26" s="155">
        <v>1</v>
      </c>
      <c r="BA26" s="155">
        <f t="shared" ref="BA26:BA28" si="3">IF(AZ26=1,G26,0)</f>
        <v>0</v>
      </c>
      <c r="BB26" s="155">
        <f t="shared" ref="BB26:BB28" si="4">IF(AZ26=2,G26,0)</f>
        <v>0</v>
      </c>
      <c r="BC26" s="155">
        <f t="shared" ref="BC26:BC28" si="5">IF(AZ26=3,G26,0)</f>
        <v>0</v>
      </c>
      <c r="BD26" s="155">
        <f t="shared" ref="BD26:BD28" si="6">IF(AZ26=4,G26,0)</f>
        <v>0</v>
      </c>
      <c r="BE26" s="155">
        <f t="shared" ref="BE26:BE28" si="7">IF(AZ26=5,G26,0)</f>
        <v>0</v>
      </c>
      <c r="CZ26" s="155">
        <v>0.08</v>
      </c>
    </row>
    <row r="27" spans="1:104">
      <c r="A27" s="319"/>
      <c r="B27" s="320"/>
      <c r="C27" s="321" t="s">
        <v>206</v>
      </c>
      <c r="D27" s="322"/>
      <c r="E27" s="323"/>
      <c r="F27" s="324"/>
      <c r="G27" s="325"/>
      <c r="O27" s="180"/>
    </row>
    <row r="28" spans="1:104" ht="22.5">
      <c r="A28" s="181">
        <f>A26+1</f>
        <v>9</v>
      </c>
      <c r="B28" s="182"/>
      <c r="C28" s="183" t="s">
        <v>148</v>
      </c>
      <c r="D28" s="184" t="s">
        <v>85</v>
      </c>
      <c r="E28" s="185">
        <f>E26</f>
        <v>128</v>
      </c>
      <c r="F28" s="185"/>
      <c r="G28" s="186">
        <f t="shared" si="2"/>
        <v>0</v>
      </c>
      <c r="O28" s="180">
        <v>2</v>
      </c>
      <c r="AA28" s="155">
        <v>1</v>
      </c>
      <c r="AB28" s="155">
        <v>1</v>
      </c>
      <c r="AC28" s="155">
        <v>1</v>
      </c>
      <c r="AZ28" s="155">
        <v>1</v>
      </c>
      <c r="BA28" s="155">
        <f t="shared" si="3"/>
        <v>0</v>
      </c>
      <c r="BB28" s="155">
        <f t="shared" si="4"/>
        <v>0</v>
      </c>
      <c r="BC28" s="155">
        <f t="shared" si="5"/>
        <v>0</v>
      </c>
      <c r="BD28" s="155">
        <f t="shared" si="6"/>
        <v>0</v>
      </c>
      <c r="BE28" s="155">
        <f t="shared" si="7"/>
        <v>0</v>
      </c>
      <c r="CZ28" s="155">
        <v>0.13</v>
      </c>
    </row>
    <row r="29" spans="1:104">
      <c r="A29" s="319"/>
      <c r="B29" s="320"/>
      <c r="C29" s="321" t="s">
        <v>206</v>
      </c>
      <c r="D29" s="322"/>
      <c r="E29" s="323"/>
      <c r="F29" s="324"/>
      <c r="G29" s="325"/>
      <c r="O29" s="180">
        <v>2</v>
      </c>
      <c r="AA29" s="155">
        <v>1</v>
      </c>
      <c r="AB29" s="155">
        <v>1</v>
      </c>
      <c r="AC29" s="155">
        <v>1</v>
      </c>
      <c r="AZ29" s="155">
        <v>1</v>
      </c>
      <c r="BA29" s="155" t="e">
        <f>IF(AZ29=1,#REF!,0)</f>
        <v>#REF!</v>
      </c>
      <c r="BB29" s="155">
        <f>IF(AZ29=2,#REF!,0)</f>
        <v>0</v>
      </c>
      <c r="BC29" s="155">
        <f>IF(AZ29=3,#REF!,0)</f>
        <v>0</v>
      </c>
      <c r="BD29" s="155">
        <f>IF(AZ29=4,#REF!,0)</f>
        <v>0</v>
      </c>
      <c r="BE29" s="155">
        <f>IF(AZ29=5,#REF!,0)</f>
        <v>0</v>
      </c>
      <c r="CZ29" s="155">
        <v>9.8000000000000004E-2</v>
      </c>
    </row>
    <row r="30" spans="1:104">
      <c r="A30" s="181">
        <f>A28+1</f>
        <v>10</v>
      </c>
      <c r="B30" s="182"/>
      <c r="C30" s="183" t="s">
        <v>95</v>
      </c>
      <c r="D30" s="184" t="s">
        <v>86</v>
      </c>
      <c r="E30" s="185">
        <v>0.81599999999999995</v>
      </c>
      <c r="F30" s="185"/>
      <c r="G30" s="186">
        <f t="shared" ref="G30:G34" si="8">E30*F30</f>
        <v>0</v>
      </c>
      <c r="O30" s="180"/>
    </row>
    <row r="31" spans="1:104">
      <c r="A31" s="319"/>
      <c r="B31" s="320"/>
      <c r="C31" s="321" t="s">
        <v>208</v>
      </c>
      <c r="D31" s="322"/>
      <c r="E31" s="323"/>
      <c r="F31" s="324"/>
      <c r="G31" s="325"/>
      <c r="O31" s="180"/>
    </row>
    <row r="32" spans="1:104">
      <c r="A32" s="181">
        <f>A30+1</f>
        <v>11</v>
      </c>
      <c r="B32" s="182"/>
      <c r="C32" s="183" t="s">
        <v>91</v>
      </c>
      <c r="D32" s="184" t="s">
        <v>87</v>
      </c>
      <c r="E32" s="185">
        <v>48</v>
      </c>
      <c r="F32" s="185"/>
      <c r="G32" s="186">
        <f t="shared" si="8"/>
        <v>0</v>
      </c>
      <c r="O32" s="180"/>
    </row>
    <row r="33" spans="1:57">
      <c r="A33" s="319"/>
      <c r="B33" s="320"/>
      <c r="C33" s="321" t="s">
        <v>209</v>
      </c>
      <c r="D33" s="322"/>
      <c r="E33" s="323"/>
      <c r="F33" s="324"/>
      <c r="G33" s="325"/>
      <c r="O33" s="180"/>
    </row>
    <row r="34" spans="1:57">
      <c r="A34" s="181">
        <f t="shared" ref="A34" si="9">A32+1</f>
        <v>12</v>
      </c>
      <c r="B34" s="182"/>
      <c r="C34" s="183" t="s">
        <v>92</v>
      </c>
      <c r="D34" s="184" t="s">
        <v>93</v>
      </c>
      <c r="E34" s="185">
        <v>48</v>
      </c>
      <c r="F34" s="185"/>
      <c r="G34" s="186">
        <f t="shared" si="8"/>
        <v>0</v>
      </c>
      <c r="O34" s="180"/>
    </row>
    <row r="35" spans="1:57">
      <c r="A35" s="319"/>
      <c r="B35" s="320"/>
      <c r="C35" s="321" t="s">
        <v>209</v>
      </c>
      <c r="D35" s="322"/>
      <c r="E35" s="323"/>
      <c r="F35" s="324"/>
      <c r="G35" s="325"/>
      <c r="O35" s="180"/>
    </row>
    <row r="36" spans="1:57">
      <c r="A36" s="300"/>
      <c r="B36" s="301" t="s">
        <v>89</v>
      </c>
      <c r="C36" s="302" t="str">
        <f>CONCATENATE(B19," ",C19)</f>
        <v>171 Úprava podloží pro sportovní povrchy</v>
      </c>
      <c r="D36" s="300"/>
      <c r="E36" s="303"/>
      <c r="F36" s="303"/>
      <c r="G36" s="304">
        <f>SUM(G19:G35)</f>
        <v>0</v>
      </c>
      <c r="O36" s="180">
        <v>4</v>
      </c>
      <c r="BA36" s="196" t="e">
        <f>SUM(BA19:BA35)</f>
        <v>#REF!</v>
      </c>
      <c r="BB36" s="196">
        <f>SUM(BB19:BB35)</f>
        <v>0</v>
      </c>
      <c r="BC36" s="196">
        <f>SUM(BC19:BC35)</f>
        <v>0</v>
      </c>
      <c r="BD36" s="196">
        <f>SUM(BD19:BD35)</f>
        <v>0</v>
      </c>
      <c r="BE36" s="196">
        <f>SUM(BE19:BE35)</f>
        <v>0</v>
      </c>
    </row>
    <row r="37" spans="1:57">
      <c r="E37" s="155"/>
    </row>
    <row r="38" spans="1:57">
      <c r="E38" s="155"/>
    </row>
    <row r="39" spans="1:57">
      <c r="E39" s="155"/>
    </row>
    <row r="40" spans="1:57">
      <c r="E40" s="155"/>
    </row>
    <row r="41" spans="1:57">
      <c r="E41" s="155"/>
      <c r="F41" s="155" t="s">
        <v>112</v>
      </c>
      <c r="G41" s="195">
        <f>G36+G18</f>
        <v>0</v>
      </c>
    </row>
    <row r="42" spans="1:57">
      <c r="E42" s="155"/>
    </row>
    <row r="43" spans="1:57">
      <c r="E43" s="155"/>
    </row>
    <row r="44" spans="1:57">
      <c r="E44" s="155"/>
    </row>
    <row r="45" spans="1:57">
      <c r="E45" s="155"/>
    </row>
    <row r="46" spans="1:57">
      <c r="E46" s="155"/>
    </row>
    <row r="47" spans="1:57">
      <c r="E47" s="155"/>
    </row>
    <row r="48" spans="1:57">
      <c r="E48" s="155"/>
    </row>
    <row r="49" spans="1:7">
      <c r="E49" s="155"/>
    </row>
    <row r="50" spans="1:7">
      <c r="E50" s="155"/>
    </row>
    <row r="51" spans="1:7">
      <c r="E51" s="155"/>
    </row>
    <row r="52" spans="1:7">
      <c r="E52" s="155"/>
    </row>
    <row r="53" spans="1:7">
      <c r="E53" s="155"/>
    </row>
    <row r="54" spans="1:7">
      <c r="E54" s="155"/>
    </row>
    <row r="55" spans="1:7">
      <c r="E55" s="155"/>
    </row>
    <row r="56" spans="1:7">
      <c r="E56" s="155"/>
    </row>
    <row r="57" spans="1:7">
      <c r="E57" s="155"/>
    </row>
    <row r="58" spans="1:7">
      <c r="E58" s="155"/>
    </row>
    <row r="59" spans="1:7">
      <c r="E59" s="155"/>
    </row>
    <row r="60" spans="1:7">
      <c r="A60" s="305"/>
      <c r="B60" s="305"/>
      <c r="C60" s="305"/>
      <c r="D60" s="305"/>
      <c r="E60" s="305"/>
      <c r="F60" s="305"/>
      <c r="G60" s="305"/>
    </row>
    <row r="61" spans="1:7">
      <c r="A61" s="305"/>
      <c r="B61" s="305"/>
      <c r="C61" s="305"/>
      <c r="D61" s="305"/>
      <c r="E61" s="305"/>
      <c r="F61" s="305"/>
      <c r="G61" s="305"/>
    </row>
    <row r="62" spans="1:7">
      <c r="A62" s="305"/>
      <c r="B62" s="305"/>
      <c r="C62" s="305"/>
      <c r="D62" s="305"/>
      <c r="E62" s="305"/>
      <c r="F62" s="305"/>
      <c r="G62" s="305"/>
    </row>
    <row r="63" spans="1:7">
      <c r="A63" s="305"/>
      <c r="B63" s="305"/>
      <c r="C63" s="305"/>
      <c r="D63" s="305"/>
      <c r="E63" s="305"/>
      <c r="F63" s="305"/>
      <c r="G63" s="305"/>
    </row>
    <row r="64" spans="1:7">
      <c r="E64" s="155"/>
    </row>
    <row r="65" spans="5:5">
      <c r="E65" s="155"/>
    </row>
    <row r="66" spans="5:5">
      <c r="E66" s="155"/>
    </row>
    <row r="67" spans="5:5">
      <c r="E67" s="155"/>
    </row>
    <row r="68" spans="5:5">
      <c r="E68" s="155"/>
    </row>
    <row r="69" spans="5:5">
      <c r="E69" s="155"/>
    </row>
    <row r="70" spans="5:5">
      <c r="E70" s="155"/>
    </row>
    <row r="71" spans="5:5">
      <c r="E71" s="155"/>
    </row>
    <row r="72" spans="5:5">
      <c r="E72" s="155"/>
    </row>
    <row r="73" spans="5:5">
      <c r="E73" s="155"/>
    </row>
    <row r="74" spans="5:5">
      <c r="E74" s="155"/>
    </row>
    <row r="75" spans="5:5">
      <c r="E75" s="155"/>
    </row>
    <row r="76" spans="5:5">
      <c r="E76" s="155"/>
    </row>
    <row r="77" spans="5:5">
      <c r="E77" s="155"/>
    </row>
    <row r="78" spans="5:5">
      <c r="E78" s="155"/>
    </row>
    <row r="79" spans="5:5">
      <c r="E79" s="155"/>
    </row>
    <row r="80" spans="5:5">
      <c r="E80" s="155"/>
    </row>
    <row r="81" spans="1:7">
      <c r="E81" s="155"/>
    </row>
    <row r="82" spans="1:7">
      <c r="E82" s="155"/>
    </row>
    <row r="83" spans="1:7">
      <c r="E83" s="155"/>
    </row>
    <row r="84" spans="1:7">
      <c r="E84" s="155"/>
    </row>
    <row r="85" spans="1:7">
      <c r="E85" s="155"/>
    </row>
    <row r="86" spans="1:7">
      <c r="E86" s="155"/>
    </row>
    <row r="87" spans="1:7">
      <c r="E87" s="155"/>
    </row>
    <row r="88" spans="1:7">
      <c r="E88" s="155"/>
    </row>
    <row r="89" spans="1:7">
      <c r="E89" s="155"/>
    </row>
    <row r="90" spans="1:7">
      <c r="E90" s="155"/>
    </row>
    <row r="91" spans="1:7">
      <c r="E91" s="155"/>
    </row>
    <row r="92" spans="1:7">
      <c r="E92" s="155"/>
    </row>
    <row r="93" spans="1:7">
      <c r="E93" s="155"/>
    </row>
    <row r="94" spans="1:7">
      <c r="E94" s="155"/>
    </row>
    <row r="95" spans="1:7">
      <c r="A95" s="306"/>
      <c r="B95" s="306"/>
    </row>
    <row r="96" spans="1:7">
      <c r="A96" s="305"/>
      <c r="B96" s="305"/>
      <c r="C96" s="307"/>
      <c r="D96" s="307"/>
      <c r="E96" s="308"/>
      <c r="F96" s="307"/>
      <c r="G96" s="309"/>
    </row>
    <row r="97" spans="1:7">
      <c r="A97" s="310"/>
      <c r="B97" s="310"/>
      <c r="C97" s="305"/>
      <c r="D97" s="305"/>
      <c r="E97" s="311"/>
      <c r="F97" s="305"/>
      <c r="G97" s="305"/>
    </row>
    <row r="98" spans="1:7">
      <c r="A98" s="305"/>
      <c r="B98" s="305"/>
      <c r="C98" s="305"/>
      <c r="D98" s="305"/>
      <c r="E98" s="311"/>
      <c r="F98" s="305"/>
      <c r="G98" s="305"/>
    </row>
    <row r="99" spans="1:7">
      <c r="A99" s="305"/>
      <c r="B99" s="305"/>
      <c r="C99" s="305"/>
      <c r="D99" s="305"/>
      <c r="E99" s="311"/>
      <c r="F99" s="305"/>
      <c r="G99" s="305"/>
    </row>
    <row r="100" spans="1:7">
      <c r="A100" s="305"/>
      <c r="B100" s="305"/>
      <c r="C100" s="305"/>
      <c r="D100" s="305"/>
      <c r="E100" s="311"/>
      <c r="F100" s="305"/>
      <c r="G100" s="305"/>
    </row>
    <row r="101" spans="1:7">
      <c r="A101" s="305"/>
      <c r="B101" s="305"/>
      <c r="C101" s="305"/>
      <c r="D101" s="305"/>
      <c r="E101" s="311"/>
      <c r="F101" s="305"/>
      <c r="G101" s="305"/>
    </row>
    <row r="102" spans="1:7">
      <c r="A102" s="305"/>
      <c r="B102" s="305"/>
      <c r="C102" s="305"/>
      <c r="D102" s="305"/>
      <c r="E102" s="311"/>
      <c r="F102" s="305"/>
      <c r="G102" s="305"/>
    </row>
    <row r="103" spans="1:7">
      <c r="A103" s="305"/>
      <c r="B103" s="305"/>
      <c r="C103" s="305"/>
      <c r="D103" s="305"/>
      <c r="E103" s="311"/>
      <c r="F103" s="305"/>
      <c r="G103" s="305"/>
    </row>
    <row r="104" spans="1:7">
      <c r="A104" s="305"/>
      <c r="B104" s="305"/>
      <c r="C104" s="305"/>
      <c r="D104" s="305"/>
      <c r="E104" s="311"/>
      <c r="F104" s="305"/>
      <c r="G104" s="305"/>
    </row>
    <row r="105" spans="1:7">
      <c r="A105" s="305"/>
      <c r="B105" s="305"/>
      <c r="C105" s="305"/>
      <c r="D105" s="305"/>
      <c r="E105" s="311"/>
      <c r="F105" s="305"/>
      <c r="G105" s="305"/>
    </row>
    <row r="106" spans="1:7">
      <c r="A106" s="305"/>
      <c r="B106" s="305"/>
      <c r="C106" s="305"/>
      <c r="D106" s="305"/>
      <c r="E106" s="311"/>
      <c r="F106" s="305"/>
      <c r="G106" s="305"/>
    </row>
    <row r="107" spans="1:7">
      <c r="A107" s="305"/>
      <c r="B107" s="305"/>
      <c r="C107" s="305"/>
      <c r="D107" s="305"/>
      <c r="E107" s="311"/>
      <c r="F107" s="305"/>
      <c r="G107" s="305"/>
    </row>
    <row r="108" spans="1:7">
      <c r="A108" s="305"/>
      <c r="B108" s="305"/>
      <c r="C108" s="305"/>
      <c r="D108" s="305"/>
      <c r="E108" s="311"/>
      <c r="F108" s="305"/>
      <c r="G108" s="305"/>
    </row>
    <row r="109" spans="1:7">
      <c r="A109" s="305"/>
      <c r="B109" s="305"/>
      <c r="C109" s="305"/>
      <c r="D109" s="305"/>
      <c r="E109" s="311"/>
      <c r="F109" s="305"/>
      <c r="G109" s="305"/>
    </row>
  </sheetData>
  <mergeCells count="4">
    <mergeCell ref="A1:G1"/>
    <mergeCell ref="A3:B3"/>
    <mergeCell ref="C3:D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3" orientation="portrait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21</vt:i4>
      </vt:variant>
    </vt:vector>
  </HeadingPairs>
  <TitlesOfParts>
    <vt:vector size="35" baseType="lpstr">
      <vt:lpstr>Rekapitulace SO 01- SO 04</vt:lpstr>
      <vt:lpstr>SO 01 Krycí list</vt:lpstr>
      <vt:lpstr>SO 01 Rekapitulace </vt:lpstr>
      <vt:lpstr>SO 01 Položky</vt:lpstr>
      <vt:lpstr>SO 02-Krycí list</vt:lpstr>
      <vt:lpstr>SO 02 Rekapitulace</vt:lpstr>
      <vt:lpstr>SO 02 Položky</vt:lpstr>
      <vt:lpstr>SO 03-Krycí list</vt:lpstr>
      <vt:lpstr>SO 03 Rekapitulace</vt:lpstr>
      <vt:lpstr>SO 03 Položky</vt:lpstr>
      <vt:lpstr>SO 04-Krycí list</vt:lpstr>
      <vt:lpstr>SO 04 Rekapitulace</vt:lpstr>
      <vt:lpstr>SO 04 Položky</vt:lpstr>
      <vt:lpstr>List3</vt:lpstr>
      <vt:lpstr>'SO 01 Položky'!Názvy_tisku</vt:lpstr>
      <vt:lpstr>'SO 01 Rekapitulace 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'Rekapitulace SO 01- SO 04'!Oblast_tisku</vt:lpstr>
      <vt:lpstr>'SO 01 Krycí list'!Oblast_tisku</vt:lpstr>
      <vt:lpstr>'SO 01 Položky'!Oblast_tisku</vt:lpstr>
      <vt:lpstr>'SO 01 Rekapitulace '!Oblast_tisku</vt:lpstr>
      <vt:lpstr>'SO 02 Položky'!Oblast_tisku</vt:lpstr>
      <vt:lpstr>'SO 02 Rekapitulace'!Oblast_tisku</vt:lpstr>
      <vt:lpstr>'SO 02-Krycí list'!Oblast_tisku</vt:lpstr>
      <vt:lpstr>'SO 03 Položky'!Oblast_tisku</vt:lpstr>
      <vt:lpstr>'SO 03 Rekapitulace'!Oblast_tisku</vt:lpstr>
      <vt:lpstr>'SO 03-Krycí list'!Oblast_tisku</vt:lpstr>
      <vt:lpstr>'SO 04 Položky'!Oblast_tisku</vt:lpstr>
      <vt:lpstr>'SO 04 Rekapitulace'!Oblast_tisku</vt:lpstr>
      <vt:lpstr>'SO 04-Krycí list'!Oblast_tisku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Faust, Marek</cp:lastModifiedBy>
  <cp:lastPrinted>2013-09-07T09:08:08Z</cp:lastPrinted>
  <dcterms:created xsi:type="dcterms:W3CDTF">2013-09-06T16:47:14Z</dcterms:created>
  <dcterms:modified xsi:type="dcterms:W3CDTF">2015-02-11T13:07:27Z</dcterms:modified>
</cp:coreProperties>
</file>