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4"/>
  </bookViews>
  <sheets>
    <sheet name="Rekapitulace stavby" sheetId="1" r:id="rId1"/>
    <sheet name="HP-482013-C.1-SP - C.1 - ..." sheetId="2" r:id="rId2"/>
    <sheet name="HP-482013-C.4-SP - C.4 - ..." sheetId="3" r:id="rId3"/>
    <sheet name="HP-482013-C.6.1-SP - C.6...." sheetId="4" r:id="rId4"/>
    <sheet name="HP-482013-C.6.2-SP - C.6...." sheetId="5" r:id="rId5"/>
    <sheet name="HP-482013-C.6.3-SP - C.6...." sheetId="6" r:id="rId6"/>
    <sheet name="HP-482013-VON-SP - VON - ..." sheetId="7" r:id="rId7"/>
    <sheet name="Pokyny pro vyplnění" sheetId="8" r:id="rId8"/>
  </sheets>
  <definedNames>
    <definedName name="_xlnm._FilterDatabase" localSheetId="1" hidden="1">'HP-482013-C.1-SP - C.1 - ...'!$C$90:$K$90</definedName>
    <definedName name="_xlnm._FilterDatabase" localSheetId="2" hidden="1">'HP-482013-C.4-SP - C.4 - ...'!$C$85:$K$85</definedName>
    <definedName name="_xlnm._FilterDatabase" localSheetId="3" hidden="1">'HP-482013-C.6.1-SP - C.6....'!$C$84:$K$84</definedName>
    <definedName name="_xlnm._FilterDatabase" localSheetId="4" hidden="1">'HP-482013-C.6.2-SP - C.6....'!$C$84:$K$84</definedName>
    <definedName name="_xlnm._FilterDatabase" localSheetId="5" hidden="1">'HP-482013-C.6.3-SP - C.6....'!$C$84:$K$84</definedName>
    <definedName name="_xlnm._FilterDatabase" localSheetId="6" hidden="1">'HP-482013-VON-SP - VON - ...'!$C$95:$K$95</definedName>
    <definedName name="_xlnm.Print_Titles" localSheetId="1">'HP-482013-C.1-SP - C.1 - ...'!$90:$90</definedName>
    <definedName name="_xlnm.Print_Titles" localSheetId="2">'HP-482013-C.4-SP - C.4 - ...'!$85:$85</definedName>
    <definedName name="_xlnm.Print_Titles" localSheetId="3">'HP-482013-C.6.1-SP - C.6....'!$84:$84</definedName>
    <definedName name="_xlnm.Print_Titles" localSheetId="4">'HP-482013-C.6.2-SP - C.6....'!$84:$84</definedName>
    <definedName name="_xlnm.Print_Titles" localSheetId="5">'HP-482013-C.6.3-SP - C.6....'!$84:$84</definedName>
    <definedName name="_xlnm.Print_Titles" localSheetId="6">'HP-482013-VON-SP - VON - ...'!$95:$95</definedName>
    <definedName name="_xlnm.Print_Titles" localSheetId="0">'Rekapitulace stavby'!$49:$49</definedName>
    <definedName name="_xlnm.Print_Area" localSheetId="1">'HP-482013-C.1-SP - C.1 - ...'!$C$4:$J$38,'HP-482013-C.1-SP - C.1 - ...'!$C$44:$J$70,'HP-482013-C.1-SP - C.1 - ...'!$C$76:$K$572</definedName>
    <definedName name="_xlnm.Print_Area" localSheetId="2">'HP-482013-C.4-SP - C.4 - ...'!$C$4:$J$38,'HP-482013-C.4-SP - C.4 - ...'!$C$44:$J$65,'HP-482013-C.4-SP - C.4 - ...'!$C$71:$K$297</definedName>
    <definedName name="_xlnm.Print_Area" localSheetId="3">'HP-482013-C.6.1-SP - C.6....'!$C$4:$J$38,'HP-482013-C.6.1-SP - C.6....'!$C$44:$J$64,'HP-482013-C.6.1-SP - C.6....'!$C$70:$K$393</definedName>
    <definedName name="_xlnm.Print_Area" localSheetId="4">'HP-482013-C.6.2-SP - C.6....'!$C$4:$J$38,'HP-482013-C.6.2-SP - C.6....'!$C$44:$J$64,'HP-482013-C.6.2-SP - C.6....'!$C$70:$K$195</definedName>
    <definedName name="_xlnm.Print_Area" localSheetId="5">'HP-482013-C.6.3-SP - C.6....'!$C$4:$J$38,'HP-482013-C.6.3-SP - C.6....'!$C$44:$J$64,'HP-482013-C.6.3-SP - C.6....'!$C$70:$K$170</definedName>
    <definedName name="_xlnm.Print_Area" localSheetId="6">'HP-482013-VON-SP - VON - ...'!$C$4:$J$38,'HP-482013-VON-SP - VON - ...'!$C$44:$J$75,'HP-482013-VON-SP - VON - ...'!$C$81:$K$182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stavby'!$C$39:$AQ$62</definedName>
  </definedNames>
  <calcPr fullCalcOnLoad="1"/>
</workbook>
</file>

<file path=xl/sharedStrings.xml><?xml version="1.0" encoding="utf-8"?>
<sst xmlns="http://schemas.openxmlformats.org/spreadsheetml/2006/main" count="11963" uniqueCount="1621">
  <si>
    <t>Export VZ</t>
  </si>
  <si>
    <t>List obsahuje:</t>
  </si>
  <si>
    <t>3.0</t>
  </si>
  <si>
    <t>False</t>
  </si>
  <si>
    <t>{BE3B105F-E4DF-4FB9-B383-F39467C3B0AE}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</si>
  <si>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</si>
  <si>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</si>
  <si>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</si>
  <si>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</si>
  <si>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</si>
  <si>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</si>
  <si>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</si>
  <si>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</si>
  <si>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HP-482013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</si>
  <si>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</si>
  <si>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</si>
  <si>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v ul. K. H. Máchy, Sokolov</t>
  </si>
  <si>
    <t>0,1</t>
  </si>
  <si>
    <t>KSO:</t>
  </si>
  <si>
    <t>CC-CZ:</t>
  </si>
  <si>
    <t>21122</t>
  </si>
  <si>
    <t>1</t>
  </si>
  <si>
    <t>Místo:</t>
  </si>
  <si>
    <t>K.H. Máchy. Sokolov</t>
  </si>
  <si>
    <t>Datum:</t>
  </si>
  <si>
    <t>13.01.2014</t>
  </si>
  <si>
    <t>10</t>
  </si>
  <si>
    <t>100</t>
  </si>
  <si>
    <t>Zadavatel:</t>
  </si>
  <si>
    <t>IČ:</t>
  </si>
  <si>
    <t>00259586</t>
  </si>
  <si>
    <t>Město Sokolov</t>
  </si>
  <si>
    <t>DIČ:</t>
  </si>
  <si>
    <t xml:space="preserve">CZ 00259586 </t>
  </si>
  <si>
    <t>Uchazeč:</t>
  </si>
  <si>
    <t>Vyplň údaj</t>
  </si>
  <si>
    <t>Projektant:</t>
  </si>
  <si>
    <t>87334321</t>
  </si>
  <si>
    <t>Ing. Martin Haueisen</t>
  </si>
  <si>
    <t>neplátce DPH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</si>
  <si>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</si>
  <si>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</si>
  <si>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</si>
  <si>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</si>
  <si>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</si>
  <si>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</si>
  <si>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</si>
  <si>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</si>
  <si>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</si>
  <si>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</si>
  <si>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</si>
  <si>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</si>
  <si>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</si>
  <si>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</si>
  <si>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</si>
  <si>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</si>
  <si>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</si>
  <si>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</si>
  <si>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</si>
  <si>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</si>
  <si>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</si>
  <si>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</si>
  <si>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</si>
  <si>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</si>
  <si>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</si>
  <si>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</si>
  <si>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</si>
  <si>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</si>
  <si>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</si>
  <si>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</si>
  <si>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</si>
  <si>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</si>
  <si>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</si>
  <si>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</si>
  <si>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</si>
  <si>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</si>
  <si>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</si>
  <si>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</si>
  <si>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</si>
  <si>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</si>
  <si>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HP-482013-C.1</t>
  </si>
  <si>
    <t>C.1 Objekty pozemních komunikací</t>
  </si>
  <si>
    <t>STA</t>
  </si>
  <si>
    <t>{5704E360-ED4A-4A90-A74C-739715EE309F}</t>
  </si>
  <si>
    <t>822 55</t>
  </si>
  <si>
    <t>2</t>
  </si>
  <si>
    <t>HP-482013-C.1-SP</t>
  </si>
  <si>
    <t>C.1 - Soupis prací - Objekty pozemních komunikací</t>
  </si>
  <si>
    <t>Soupis</t>
  </si>
  <si>
    <t>{E0F4DA6B-B2B3-471E-8DE6-E92BEB30BD2C}</t>
  </si>
  <si>
    <t>HP-482013-C.4</t>
  </si>
  <si>
    <t>C.4 - Objekty osvětlení pozemní komunikace</t>
  </si>
  <si>
    <t>{BBB34F86-F763-4D74-86B9-C4DE6A88F474}</t>
  </si>
  <si>
    <t>828 75</t>
  </si>
  <si>
    <t>HP-482013-C.4-SP</t>
  </si>
  <si>
    <t>C.4 - Soupis prací - Objekty osvětlení pozemní komunikace</t>
  </si>
  <si>
    <t>{41171281-53F2-4102-9542-78407A81DE61}</t>
  </si>
  <si>
    <t>HP-482013-C.6</t>
  </si>
  <si>
    <t>C.6 - Objekty zařízení pro provozní informace a telematiku</t>
  </si>
  <si>
    <t>{B8811D2A-DA3D-4F73-A1AD-AF8BC0B49EF6}</t>
  </si>
  <si>
    <t>828 82</t>
  </si>
  <si>
    <t>HP-482013-C.6.1-SP</t>
  </si>
  <si>
    <t>C.6.1 - Soupis prací - Přeložka a ochrana SEK TCR</t>
  </si>
  <si>
    <t>{F6F73A5D-E37B-49A4-9490-086CC684D6C8}</t>
  </si>
  <si>
    <t>HP-482013-C.6.2-SP</t>
  </si>
  <si>
    <t>C.6.2  Soupis prací - Ochrana SEK UPC</t>
  </si>
  <si>
    <t>{653A063A-A7B1-4992-BAA5-E61DDE6EB7AE}</t>
  </si>
  <si>
    <t>HP-482013-C.6.3-SP</t>
  </si>
  <si>
    <t>C.6.3  Soupis prací - Ochrana SEK NL</t>
  </si>
  <si>
    <t>{245BFC86-3E23-48D5-A878-0B9D29DF551B}</t>
  </si>
  <si>
    <t>HP-482013-VON</t>
  </si>
  <si>
    <t>VON - Vedlejší a ostatní náklady</t>
  </si>
  <si>
    <t>{875DBFB9-F7A2-4876-A7B5-6AE8A265AA4F}</t>
  </si>
  <si>
    <t>HP-482013-VON-SP</t>
  </si>
  <si>
    <t>VON - Soupis prací - Vedlejší a ostatní náklady</t>
  </si>
  <si>
    <t>{3AD6B199-0CA9-479D-B731-120AD082F6B7}</t>
  </si>
  <si>
    <t>Zpět na list:</t>
  </si>
  <si>
    <t>F1</t>
  </si>
  <si>
    <t>dlažba</t>
  </si>
  <si>
    <t>m2</t>
  </si>
  <si>
    <t>328,75</t>
  </si>
  <si>
    <t>F10</t>
  </si>
  <si>
    <t>ornice</t>
  </si>
  <si>
    <t>125,3</t>
  </si>
  <si>
    <t>KRYCÍ LIST SOUPISU</t>
  </si>
  <si>
    <t>F11</t>
  </si>
  <si>
    <t>stromy 300</t>
  </si>
  <si>
    <t>kus</t>
  </si>
  <si>
    <t>F12</t>
  </si>
  <si>
    <t>voda</t>
  </si>
  <si>
    <t>m3</t>
  </si>
  <si>
    <t>1,88</t>
  </si>
  <si>
    <t>F13</t>
  </si>
  <si>
    <t>stromy 500</t>
  </si>
  <si>
    <t>F14</t>
  </si>
  <si>
    <t>obruba</t>
  </si>
  <si>
    <t>m</t>
  </si>
  <si>
    <t>14,35</t>
  </si>
  <si>
    <t>Objekt:</t>
  </si>
  <si>
    <t>F15</t>
  </si>
  <si>
    <t>24</t>
  </si>
  <si>
    <t>HP-482013-C.1 - C.1 Objekty pozemních komunikací</t>
  </si>
  <si>
    <t>F16</t>
  </si>
  <si>
    <t>5</t>
  </si>
  <si>
    <t>Soupis:</t>
  </si>
  <si>
    <t>F17</t>
  </si>
  <si>
    <t>6,4</t>
  </si>
  <si>
    <t>HP-482013-C.1-SP - C.1 - Soupis prací - Objekty pozemních komunikací</t>
  </si>
  <si>
    <t>F18</t>
  </si>
  <si>
    <t>96,3</t>
  </si>
  <si>
    <t>F19</t>
  </si>
  <si>
    <t>sloupek</t>
  </si>
  <si>
    <t>F2</t>
  </si>
  <si>
    <t>VDZ</t>
  </si>
  <si>
    <t>6,05</t>
  </si>
  <si>
    <t>F20</t>
  </si>
  <si>
    <t>řezání</t>
  </si>
  <si>
    <t>61,8</t>
  </si>
  <si>
    <t>F21</t>
  </si>
  <si>
    <t>asfalt bourání</t>
  </si>
  <si>
    <t>34,1</t>
  </si>
  <si>
    <t>F22</t>
  </si>
  <si>
    <t>výkopek</t>
  </si>
  <si>
    <t>94,6</t>
  </si>
  <si>
    <t>F23</t>
  </si>
  <si>
    <t>Drenáž</t>
  </si>
  <si>
    <t>40</t>
  </si>
  <si>
    <t>F24</t>
  </si>
  <si>
    <t>rýha</t>
  </si>
  <si>
    <t>7</t>
  </si>
  <si>
    <t>F25</t>
  </si>
  <si>
    <t>výplň rýh</t>
  </si>
  <si>
    <t>F26</t>
  </si>
  <si>
    <t>Kanalizační tvarovka</t>
  </si>
  <si>
    <t>F27</t>
  </si>
  <si>
    <t>Kanalizační přípojky</t>
  </si>
  <si>
    <t>8,7</t>
  </si>
  <si>
    <t>F28</t>
  </si>
  <si>
    <t>45,17</t>
  </si>
  <si>
    <t>F29</t>
  </si>
  <si>
    <t>přípojka UV</t>
  </si>
  <si>
    <t>5,8</t>
  </si>
  <si>
    <t>F3</t>
  </si>
  <si>
    <t>2,4</t>
  </si>
  <si>
    <t>F30</t>
  </si>
  <si>
    <t>zásyp</t>
  </si>
  <si>
    <t>1,74</t>
  </si>
  <si>
    <t>F31</t>
  </si>
  <si>
    <t>podsyp</t>
  </si>
  <si>
    <t>0,87</t>
  </si>
  <si>
    <t>F32</t>
  </si>
  <si>
    <t>5,988</t>
  </si>
  <si>
    <t>F33</t>
  </si>
  <si>
    <t>45</t>
  </si>
  <si>
    <t>F34</t>
  </si>
  <si>
    <t>přebytek ornice</t>
  </si>
  <si>
    <t>32,47</t>
  </si>
  <si>
    <t>F35</t>
  </si>
  <si>
    <t>přebytek výkopku</t>
  </si>
  <si>
    <t>54,882</t>
  </si>
  <si>
    <t>F36</t>
  </si>
  <si>
    <t>rozebraná dlažba</t>
  </si>
  <si>
    <t>19,1</t>
  </si>
  <si>
    <t>F4</t>
  </si>
  <si>
    <t>3,7</t>
  </si>
  <si>
    <t>F6</t>
  </si>
  <si>
    <t>18,55</t>
  </si>
  <si>
    <t>F7</t>
  </si>
  <si>
    <t>obrus</t>
  </si>
  <si>
    <t xml:space="preserve"> </t>
  </si>
  <si>
    <t>F8</t>
  </si>
  <si>
    <t>pláň</t>
  </si>
  <si>
    <t>412,5</t>
  </si>
  <si>
    <t>F9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</si>
  <si>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</si>
  <si>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</si>
  <si>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</si>
  <si>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</si>
  <si>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</si>
  <si>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</si>
  <si>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</si>
  <si>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</si>
  <si>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</si>
  <si>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</si>
  <si>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</si>
  <si>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</si>
  <si>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</si>
  <si>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</si>
  <si>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</si>
  <si>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</si>
  <si>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</si>
  <si>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</si>
  <si>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</si>
  <si>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</si>
  <si>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</si>
  <si>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</si>
  <si>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</si>
  <si>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</si>
  <si>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</si>
  <si>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</si>
  <si>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</si>
  <si>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</si>
  <si>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</si>
  <si>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</si>
  <si>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</si>
  <si>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</si>
  <si>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</si>
  <si>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</si>
  <si>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112101101</t>
  </si>
  <si>
    <t>Kácení stromů listnatých D kmene do 300 mm</t>
  </si>
  <si>
    <t>CS ÚRS 2014 01</t>
  </si>
  <si>
    <t>4</t>
  </si>
  <si>
    <t>-555389298</t>
  </si>
  <si>
    <t>PP</t>
  </si>
  <si>
    <t>Kácení stromů s odřezáním kmene a s odvětvením listnatých, průměru kmene přes 100 do 300 mm</t>
  </si>
  <si>
    <t>VV</t>
  </si>
  <si>
    <t>Struktura výpočtu: počet kusů</t>
  </si>
  <si>
    <t>Součet</t>
  </si>
  <si>
    <t>112101102</t>
  </si>
  <si>
    <t>Kácení stromů listnatých D kmene do 500 mm</t>
  </si>
  <si>
    <t>-1712041607</t>
  </si>
  <si>
    <t>Kácení stromů s odřezáním kmene a s odvětvením listnatých, průměru kmene přes 300 do 500 mm</t>
  </si>
  <si>
    <t>3</t>
  </si>
  <si>
    <t>112201101</t>
  </si>
  <si>
    <t>Odstranění pařezů D do 300 mm</t>
  </si>
  <si>
    <t>2076491794</t>
  </si>
  <si>
    <t>Odstranění pařezů s jejich vykopáním, vytrháním nebo odstřelením, s přesekáním kořenů průměru přes 100 do 300 mm</t>
  </si>
  <si>
    <t>112201102</t>
  </si>
  <si>
    <t>Odstranění pařezů D do 500 mm</t>
  </si>
  <si>
    <t>-913481838</t>
  </si>
  <si>
    <t>Odstranění pařezů s jejich vykopáním, vytrháním nebo odstřelením, s přesekáním kořenů průměru přes 300 do 500 mm</t>
  </si>
  <si>
    <t>113106123</t>
  </si>
  <si>
    <t>Rozebrání dlažeb komunikací pro pěší ze zámkových dlaždic</t>
  </si>
  <si>
    <t>-1409006569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</si>
  <si>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</si>
  <si>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Struktura výpočtu: změřeno v digitální verzi PD funkcí na měření ploch</t>
  </si>
  <si>
    <t>2,3+2,7+7,3+3,2+1,6+2</t>
  </si>
  <si>
    <t>6</t>
  </si>
  <si>
    <t>113107142</t>
  </si>
  <si>
    <t>Odstranění podkladu pl do 50 m2 živičných tl 100 mm</t>
  </si>
  <si>
    <t>1511396939</t>
  </si>
  <si>
    <t>Odstranění podkladů nebo krytů s přemístěním hmot na skládku na vzdálenost do 3 m nebo s naložením na dopravní prostředek v ploše jednotlivě do 50 m2 živičných, o tl. vrstvy přes 50 do 100 mm</t>
  </si>
  <si>
    <t>23,9+4,6+5,6</t>
  </si>
  <si>
    <t>113107162</t>
  </si>
  <si>
    <t>Odstranění podkladu pl přes 50 do 200 m2 z kameniva drceného tl 200 mm</t>
  </si>
  <si>
    <t>-507114314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</si>
  <si>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</si>
  <si>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F21+F36</t>
  </si>
  <si>
    <t>8</t>
  </si>
  <si>
    <t>113202111</t>
  </si>
  <si>
    <t>Vytrhání obrub krajníků obrubníků stojatých</t>
  </si>
  <si>
    <t>-523921492</t>
  </si>
  <si>
    <t>Vytrhání obrub s vybouráním lože, s přemístěním hmot na skládku na vzdálenost do 3 m nebo s naložením na dopravní prostředek z krajníků nebo obrubníků stojatých</t>
  </si>
  <si>
    <t>Struktura výpočtu: změřeno v digitální verzi PD funkcí na měření délek</t>
  </si>
  <si>
    <t>10,5+4,2+6,2+15,8+2</t>
  </si>
  <si>
    <t>9</t>
  </si>
  <si>
    <t>121101101</t>
  </si>
  <si>
    <t>Sejmutí ornice s přemístěním na vzdálenost do 50 m</t>
  </si>
  <si>
    <t>1286337547</t>
  </si>
  <si>
    <t>Sejmutí ornice nebo lesní půdy s vodorovným přemístěním na hromady v místě upotřebení nebo na dočasné či trvalé skládky se složením, na vzdálenost do 50 m</t>
  </si>
  <si>
    <t>Struktura výpočtu: Ornice - změřeno v digitální verzi PD funkcí na měření ploch x přrpokládaná tloušťka vrstvy</t>
  </si>
  <si>
    <t>(450)*0,1</t>
  </si>
  <si>
    <t>122201101</t>
  </si>
  <si>
    <t>Odkopávky a prokopávky nezapažené v hornině tř. 3 objem do 100 m3</t>
  </si>
  <si>
    <t>487449432</t>
  </si>
  <si>
    <t>Odkopávky a prokopávky nezapažené s přehozením výkopku na vzdálenost do 3 m nebo s naložením na dopravní prostředek v hornině tř. 3 do 100 m3</t>
  </si>
  <si>
    <t>P</t>
  </si>
  <si>
    <t>Poznámka k položce:
Položka je uvažována jako REZERVA v případě nutnosti sanace aktivní zóny zemní pláně. Výměra je uvažována v plném rozsahu zemní pláně. Fakturováno bude skutečné množství.</t>
  </si>
  <si>
    <t>Struktura výpočtu: objem</t>
  </si>
  <si>
    <t>(F8-F7)*0,25</t>
  </si>
  <si>
    <t>11</t>
  </si>
  <si>
    <t>878189873</t>
  </si>
  <si>
    <t>Struktura výpočtu: objem dle hmotnice</t>
  </si>
  <si>
    <t>12</t>
  </si>
  <si>
    <t>122201109</t>
  </si>
  <si>
    <t>Příplatek za lepivost u odkopávek v hornině tř. 1 až 3</t>
  </si>
  <si>
    <t>-646703844</t>
  </si>
  <si>
    <t>Odkopávky a prokopávky nezapažené s přehozením výkopku na vzdálenost do 3 m nebo s naložením na dopravní prostředek v hornině tř. 3 Příplatek k cenám za lepivost horniny tř. 3</t>
  </si>
  <si>
    <t>13</t>
  </si>
  <si>
    <t>-1053344440</t>
  </si>
  <si>
    <t>14</t>
  </si>
  <si>
    <t>132201101</t>
  </si>
  <si>
    <t>Hloubení rýh š do 600 mm v hornině tř. 3 objemu do 100 m3</t>
  </si>
  <si>
    <t>-2072717105</t>
  </si>
  <si>
    <t>Hloubení zapažených i nezapažených rýh šířky do 600 mm s urovnáním dna do předepsaného profilu a spádu v hornině tř. 3 do 100 m3</t>
  </si>
  <si>
    <t>Struktura výpočtu: délka * šířka * hloubka</t>
  </si>
  <si>
    <t>F23*0,35*0,5</t>
  </si>
  <si>
    <t>132201109</t>
  </si>
  <si>
    <t>Příplatek za lepivost k hloubení rýh š do 600 mm v hornině tř. 3</t>
  </si>
  <si>
    <t>-2050808005</t>
  </si>
  <si>
    <t>Hloubení zapažených i nezapažených rýh šířky do 600 mm s urovnáním dna do předepsaného profilu a spádu v hornině tř. 3 Příplatek k cenám za lepivost horniny tř. 3</t>
  </si>
  <si>
    <t>16</t>
  </si>
  <si>
    <t>132201201</t>
  </si>
  <si>
    <t>Hloubení rýh š do 2000 mm v hornině tř. 3 objemu do 100 m3</t>
  </si>
  <si>
    <t>-1107848699</t>
  </si>
  <si>
    <t>Hloubení zapažených i nezapažených rýh šířky přes 600 do 2 000 mm s urovnáním dna do předepsaného profilu a spádu v hornině tř. 3 do 100 m3</t>
  </si>
  <si>
    <t>Struktura výpočtu: délka x šířka x hloubka</t>
  </si>
  <si>
    <t>F29*1*1,5 "přípojka UV1"</t>
  </si>
  <si>
    <t>17</t>
  </si>
  <si>
    <t>132201209</t>
  </si>
  <si>
    <t>Příplatek za lepivost k hloubení rýh š do 2000 mm v hornině tř. 3</t>
  </si>
  <si>
    <t>-750178049</t>
  </si>
  <si>
    <t>Hloubení zapažených i nezapažených rýh šířky přes 600 do 2 000 mm s urovnáním dna do předepsaného profilu a spádu v hornině tř. 3 Příplatek k cenám za lepivost horniny tř. 3</t>
  </si>
  <si>
    <t>18</t>
  </si>
  <si>
    <t>161101101</t>
  </si>
  <si>
    <t>Svislé přemístění výkopku z horniny tř. 1 až 4 hl výkopu do 2,5 m</t>
  </si>
  <si>
    <t>-871766137</t>
  </si>
  <si>
    <t>Svislé přemístění výkopku bez naložení do dopravní nádoby avšak s vyprázdněním dopravní nádoby na hromadu nebo do dopravního prostředku z horniny tř. 1 až 4, při hloubce výkopu přes 1 do 2,5 m</t>
  </si>
  <si>
    <t>19</t>
  </si>
  <si>
    <t>162206112</t>
  </si>
  <si>
    <t>Vodorovné přemístění do 50 m bez naložení výkopku ze zemin schopných zúrodnění</t>
  </si>
  <si>
    <t>-335268738</t>
  </si>
  <si>
    <t>Vodorovné přemístění výkopku bez naložení, avšak se složením zemin schopných zúrodnění, na vzdálenost přes 20 do 50 m</t>
  </si>
  <si>
    <t>F10*0,1</t>
  </si>
  <si>
    <t>20</t>
  </si>
  <si>
    <t>162301401</t>
  </si>
  <si>
    <t>Vodorovné přemístění větví stromů listnatých do 5 km D kmene do 300 mm</t>
  </si>
  <si>
    <t>635605864</t>
  </si>
  <si>
    <t>Vodorovné přemístění větví, kmenů nebo pařezů s naložením, složením a dopravou do 5000 m větví stromů listnatých, průměru kmene přes 100 do 300 mm</t>
  </si>
  <si>
    <t>162301402</t>
  </si>
  <si>
    <t>Vodorovné přemístění větví stromů listnatých do 5 km D kmene do 500 mm</t>
  </si>
  <si>
    <t>2079901939</t>
  </si>
  <si>
    <t>Vodorovné přemístění větví, kmenů nebo pařezů s naložením, složením a dopravou do 5000 m větví stromů listnatých, průměru kmene přes 300 do 500 mm</t>
  </si>
  <si>
    <t>22</t>
  </si>
  <si>
    <t>162301411</t>
  </si>
  <si>
    <t>Vodorovné přemístění kmenů stromů listnatých do 5 km D kmene do 300 mm</t>
  </si>
  <si>
    <t>61963634</t>
  </si>
  <si>
    <t>Vodorovné přemístění větví, kmenů nebo pařezů s naložením, složením a dopravou do 5000 m kmenů stromů listnatých, průměru přes 100 do 300 mm</t>
  </si>
  <si>
    <t>23</t>
  </si>
  <si>
    <t>162301412</t>
  </si>
  <si>
    <t>Vodorovné přemístění kmenů stromů listnatých do 5 km D kmene do 500 mm</t>
  </si>
  <si>
    <t>-1662468498</t>
  </si>
  <si>
    <t>Vodorovné přemístění větví, kmenů nebo pařezů s naložením, složením a dopravou do 5000 m kmenů stromů listnatých, průměru přes 300 do 500 mm</t>
  </si>
  <si>
    <t>162301421</t>
  </si>
  <si>
    <t>Vodorovné přemístění pařezů do 5 km D do 300 mm</t>
  </si>
  <si>
    <t>-753273719</t>
  </si>
  <si>
    <t>Vodorovné přemístění větví, kmenů nebo pařezů s naložením, složením a dopravou do 5000 m pařezů kmenů, průměru přes 100 do 300 mm</t>
  </si>
  <si>
    <t>25</t>
  </si>
  <si>
    <t>162301422</t>
  </si>
  <si>
    <t>Vodorovné přemístění pařezů do 5 km D do 500 mm</t>
  </si>
  <si>
    <t>-510865008</t>
  </si>
  <si>
    <t>Vodorovné přemístění větví, kmenů nebo pařezů s naložením, složením a dopravou do 5000 m pařezů kmenů, průměru přes 300 do 500 mm</t>
  </si>
  <si>
    <t>26</t>
  </si>
  <si>
    <t>162701101</t>
  </si>
  <si>
    <t>Vodorovné přemístění do 6000 m výkopku/sypaniny z horniny tř. 1 až 4</t>
  </si>
  <si>
    <t>-1013340059</t>
  </si>
  <si>
    <t>Vodorovné přemístění výkopku nebo sypaniny po suchu na obvyklém dopravním prostředku, bez naložení výkopku, avšak se složením bez rozhrnutí z horniny tř. 1 až 4 na vzdálenost přes 5 000 do 6 000 m</t>
  </si>
  <si>
    <t>F24+F27+F28-F32</t>
  </si>
  <si>
    <t>27</t>
  </si>
  <si>
    <t>975084431</t>
  </si>
  <si>
    <t>28</t>
  </si>
  <si>
    <t>162706111</t>
  </si>
  <si>
    <t>Vodorovné přemístění do 6000 m bez naložení výkopku ze zemin schopných zúrodnění</t>
  </si>
  <si>
    <t>-708443441</t>
  </si>
  <si>
    <t>Vodorovné přemístění výkopku bez naložení, avšak se složením zemin schopných zúrodnění, na vzdálenost přes 5000 do 6000 m</t>
  </si>
  <si>
    <t>F33-F10*0,1</t>
  </si>
  <si>
    <t>29</t>
  </si>
  <si>
    <t>167101101</t>
  </si>
  <si>
    <t>Nakládání výkopku z hornin tř. 1 až 4 do 100 m3</t>
  </si>
  <si>
    <t>-830542681</t>
  </si>
  <si>
    <t>Nakládání, skládání a překládání neulehlého výkopku nebo sypaniny nakládání, množství do 100 m3, z hornin tř. 1 až 4</t>
  </si>
  <si>
    <t>30</t>
  </si>
  <si>
    <t>-614375902</t>
  </si>
  <si>
    <t>31</t>
  </si>
  <si>
    <t>167103101</t>
  </si>
  <si>
    <t>Nakládání výkopku ze zemin schopných zúrodnění</t>
  </si>
  <si>
    <t>-613057471</t>
  </si>
  <si>
    <t>Nakládání neulehlého výkopku z hromad zeminy schopné zúrodnění</t>
  </si>
  <si>
    <t>32</t>
  </si>
  <si>
    <t>171201201</t>
  </si>
  <si>
    <t>Uložení sypaniny na skládky</t>
  </si>
  <si>
    <t>-1070626861</t>
  </si>
  <si>
    <t>F34+F35</t>
  </si>
  <si>
    <t>33</t>
  </si>
  <si>
    <t>871839632</t>
  </si>
  <si>
    <t>34</t>
  </si>
  <si>
    <t>171201211</t>
  </si>
  <si>
    <t>Poplatek za uložení odpadu ze sypaniny na skládce (skládkovné)</t>
  </si>
  <si>
    <t>t</t>
  </si>
  <si>
    <t>-1703212825</t>
  </si>
  <si>
    <t>Uložení sypaniny poplatek za uložení sypaniny na skládce ( skládkovné )</t>
  </si>
  <si>
    <t>Struktura výpočtu: objem * objemová hmotnost</t>
  </si>
  <si>
    <t>(F34+F35)*1,8</t>
  </si>
  <si>
    <t>35</t>
  </si>
  <si>
    <t>1709359093</t>
  </si>
  <si>
    <t>F22*1,8</t>
  </si>
  <si>
    <t>36</t>
  </si>
  <si>
    <t>174101101</t>
  </si>
  <si>
    <t>Zásyp jam, šachet rýh nebo kolem objektů sypaninou se zhutněním</t>
  </si>
  <si>
    <t>-1246482766</t>
  </si>
  <si>
    <t>Zásyp sypaninou z jakékoliv horniny s uložením výkopku ve vrstvách se zhutněním jam, šachet, rýh nebo kolem objektů v těchto vykopávkách</t>
  </si>
  <si>
    <t>Struktura výpočtu: výkopek - obsyp - podsyp - objem potrubí</t>
  </si>
  <si>
    <t>F27-F31-F30-F29*3,14*0,075^2</t>
  </si>
  <si>
    <t>37</t>
  </si>
  <si>
    <t>175101101</t>
  </si>
  <si>
    <t>Obsypání potrubí bez prohození sypaniny z hornin tř. 1 až 4 uloženým do 3 m od kraje výkopu</t>
  </si>
  <si>
    <t>225939413</t>
  </si>
  <si>
    <t>Obsypání potrubí sypaninou z vhodných hornin tř. 1 až 4 nebo materiálem připraveným podél výkopu ve vzdálenosti do 3 m od jeho kraje, pro jakoukoliv hloubku výkopu a míru zhutnění bez prohození sypaniny</t>
  </si>
  <si>
    <t>Struktura výpočtu: délka x šířka x tloušťka vrstvy</t>
  </si>
  <si>
    <t>F29*1*0,3 "přípojky UV"</t>
  </si>
  <si>
    <t>38</t>
  </si>
  <si>
    <t>M</t>
  </si>
  <si>
    <t>583413440</t>
  </si>
  <si>
    <t>kamenivo drcené drobné (Bratčice) frakce 0-4</t>
  </si>
  <si>
    <t>-1906241100</t>
  </si>
  <si>
    <t>kamenivo přírodní drcené hutné pro stavební účely PDK (drobné, hrubé a štěrkodrť) kamenivo drcené drobné D&lt;=2 mm (ČSN EN 13043 ) D&lt;=4 mm (ČSN EN 12620, ČSN EN 13139 ) d=0 mm, D&lt;=6,3 mm (ČSN EN 13242) frakce   0-4   Bratčice</t>
  </si>
  <si>
    <t>Struktura výpočtu: figura x sypná hmotnost setřeseného kameniva fr. 0/4</t>
  </si>
  <si>
    <t>F30*1,636</t>
  </si>
  <si>
    <t>39</t>
  </si>
  <si>
    <t>181301101</t>
  </si>
  <si>
    <t>Rozprostření ornice tl vrstvy do 100 mm pl do 500 m2 v rovině nebo ve svahu do 1:5</t>
  </si>
  <si>
    <t>-40036749</t>
  </si>
  <si>
    <t>Rozprostření a urovnání ornice v rovině nebo ve svahu sklonu do 1:5 při souvislé ploše do 500 m2, tl. vrstvy do 100 mm</t>
  </si>
  <si>
    <t>14,2+15,8+2,6+82+3,5+3,7+3,5</t>
  </si>
  <si>
    <t>181951102</t>
  </si>
  <si>
    <t>Úprava pláně v hornině tř. 1 až 4 se zhutněním</t>
  </si>
  <si>
    <t>1737773537</t>
  </si>
  <si>
    <t>Úprava pláně vyrovnáním výškových rozdílů v hornině tř. 1 až 4 se zhutněním</t>
  </si>
  <si>
    <t>F8+F9</t>
  </si>
  <si>
    <t>41</t>
  </si>
  <si>
    <t>184802211</t>
  </si>
  <si>
    <t>Chemické odplevelení před založením kultury nad 20 m2 postřikem na široko ve svahu do 1:2</t>
  </si>
  <si>
    <t>1715831964</t>
  </si>
  <si>
    <t>Chemické odplevelení půdy před založením kultury, trávníku nebo zpevněných ploch o výměře jednotlivě přes 20 m2 na svahu přes 1:5 do 1:2 postřikem na široko</t>
  </si>
  <si>
    <t>42</t>
  </si>
  <si>
    <t>185802133</t>
  </si>
  <si>
    <t>Hnojení půdy umělým hnojivem na široko ve svahu do 1:1</t>
  </si>
  <si>
    <t>712417125</t>
  </si>
  <si>
    <t>Hnojení půdy nebo trávníku na svahu přes 1:2 do 1:1 umělým hnojivem na široko</t>
  </si>
  <si>
    <t>Struktura výpočtu: plocha x 8 /1000000</t>
  </si>
  <si>
    <t>F10*8/1000000</t>
  </si>
  <si>
    <t>43</t>
  </si>
  <si>
    <t>185804312</t>
  </si>
  <si>
    <t>Zalití rostlin vodou plocha přes 20 m2</t>
  </si>
  <si>
    <t>1895444871</t>
  </si>
  <si>
    <t>Zalití rostlin vodou plochy záhonů jednotlivě přes 20 m2</t>
  </si>
  <si>
    <t>Struktura výpočtu: figura x množství / 1000</t>
  </si>
  <si>
    <t>F10*3*5/1000</t>
  </si>
  <si>
    <t>44</t>
  </si>
  <si>
    <t>185851121</t>
  </si>
  <si>
    <t>Dovoz vody pro zálivku rostlin za vzdálenost do 1000 m</t>
  </si>
  <si>
    <t>-1992235585</t>
  </si>
  <si>
    <t>Dovoz vody pro zálivku rostlin na vzdálenost do 1000 m</t>
  </si>
  <si>
    <t>185851129</t>
  </si>
  <si>
    <t>Příplatek k dovozu vody pro zálivku rostlin do 1000 m ZKD 1000 m</t>
  </si>
  <si>
    <t>1454936774</t>
  </si>
  <si>
    <t>Dovoz vody pro zálivku rostlin Příplatek k ceně za každých dalších i započatých 1000 m</t>
  </si>
  <si>
    <t>1,88*2 'Přepočtené koeficientem množství</t>
  </si>
  <si>
    <t>Zemní práce - povrchové úpravy terénu</t>
  </si>
  <si>
    <t>46</t>
  </si>
  <si>
    <t>181411131</t>
  </si>
  <si>
    <t>Založení parkového trávníku výsevem plochy do 1000 m2 v rovině a ve svahu do 1:5</t>
  </si>
  <si>
    <t>-661648678</t>
  </si>
  <si>
    <t>Založení trávníku na půdě předem připravené plochy do 1000 m2 výsevem včetně utažení parkového v rovině nebo na svahu do 1:5</t>
  </si>
  <si>
    <t>47</t>
  </si>
  <si>
    <t>005724100</t>
  </si>
  <si>
    <t>osivo směs travní parková</t>
  </si>
  <si>
    <t>kg</t>
  </si>
  <si>
    <t>919451355</t>
  </si>
  <si>
    <t>osiva pícnin směsi travní balení obvykle 25 kg parková</t>
  </si>
  <si>
    <t>125,3*0,015 'Přepočtené koeficientem množství</t>
  </si>
  <si>
    <t>Zakládání</t>
  </si>
  <si>
    <t>48</t>
  </si>
  <si>
    <t>212752212</t>
  </si>
  <si>
    <t>Trativod z drenážních trubek plastových flexibilních D do 100 mm včetně lože otevřený výkop</t>
  </si>
  <si>
    <t>-2103463920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</si>
  <si>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</si>
  <si>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Poznámka k položce:
Výplň rýh HDK fr. 16/32</t>
  </si>
  <si>
    <t>Struktura výpočtu: délka</t>
  </si>
  <si>
    <t>49</t>
  </si>
  <si>
    <t>212972112</t>
  </si>
  <si>
    <t>Opláštění drenážních trub filtrační textilií DN 100</t>
  </si>
  <si>
    <t>275943602</t>
  </si>
  <si>
    <t>50</t>
  </si>
  <si>
    <t>214500211</t>
  </si>
  <si>
    <t>Zřízení výplně rýh s drenážním potrubím do DN 200 štěrkopískem v do 550 mm</t>
  </si>
  <si>
    <t>-463523253</t>
  </si>
  <si>
    <t>Zřízení výplně rýhy s drenážním potrubím z trub DN do 200 štěrkem, pískem nebo štěrkopískem, výšky přes 300 do 550 mm</t>
  </si>
  <si>
    <t>Poznámka k položce:
výplň rýh nad rámec položky drenážní potrubí</t>
  </si>
  <si>
    <t>51</t>
  </si>
  <si>
    <t>583336880</t>
  </si>
  <si>
    <t>kamenivo těžené hrubé frakce 32-63 (Pohled)</t>
  </si>
  <si>
    <t>217335129</t>
  </si>
  <si>
    <t>kamenivo přírodní těžené pro stavební účely  PTK  (drobné, hrubé, štěrkopísky) kamenivo těžené hrubé d&gt;=2 a D&lt;=45 mm (ČSN EN 13043 ) d&gt;=2 a D&gt;=4 mm (ČSN EN 12620, ČSN EN 13139 ) d&gt;=1 a D&gt;=2 mm (ČSN EN 13242) frakce  32-63 Pohled</t>
  </si>
  <si>
    <t>F25*1,9</t>
  </si>
  <si>
    <t>Vodorovné konstrukce</t>
  </si>
  <si>
    <t>52</t>
  </si>
  <si>
    <t>451573111</t>
  </si>
  <si>
    <t>Lože pod potrubí otevřený výkop ze štěrkopísku</t>
  </si>
  <si>
    <t>-2040870003</t>
  </si>
  <si>
    <t>Lože pod potrubí, stoky a drobné objekty v otevřeném výkopu z písku a štěrkopísku do 63 mm</t>
  </si>
  <si>
    <t>F29*1*0,15 "přípojky UV"</t>
  </si>
  <si>
    <t>53</t>
  </si>
  <si>
    <t>457621411</t>
  </si>
  <si>
    <t>Plášťové těsnění z asfaltobetonu úprava spár asfaltovou zálivkou do 1 kg/m</t>
  </si>
  <si>
    <t>-289056904</t>
  </si>
  <si>
    <t>Plášťové těsnění z vodostavebného asfaltobetonu úprava spar asfaltovou zálivkou pro všechny sklony do 1 kg zálivky na 1 m spáry</t>
  </si>
  <si>
    <t>Komunikace</t>
  </si>
  <si>
    <t>54</t>
  </si>
  <si>
    <t>564661111</t>
  </si>
  <si>
    <t>Podklad z kameniva hrubého drceného vel. 63-125 mm tl 200 mm</t>
  </si>
  <si>
    <t>-154186481</t>
  </si>
  <si>
    <t>Podklad z kameniva hrubého drceného vel. 63-125 mm, s rozprostřením a zhutněním, po zhutnění tl. 200 mm</t>
  </si>
  <si>
    <t>F8-F7</t>
  </si>
  <si>
    <t>55</t>
  </si>
  <si>
    <t>564811111</t>
  </si>
  <si>
    <t>Podklad ze štěrkodrtě ŠD tl 50 mm</t>
  </si>
  <si>
    <t>65116537</t>
  </si>
  <si>
    <t>Podklad ze štěrkodrti ŠD s rozprostřením a zhutněním, po zhutnění tl. 50 mm</t>
  </si>
  <si>
    <t>F8-F7 "fr. 0/16"</t>
  </si>
  <si>
    <t>56</t>
  </si>
  <si>
    <t>564861111</t>
  </si>
  <si>
    <t>Podklad ze štěrkodrtě ŠD tl 200 mm</t>
  </si>
  <si>
    <t>942124213</t>
  </si>
  <si>
    <t>Podklad ze štěrkodrti ŠD s rozprostřením a zhutněním, po zhutnění tl. 200 mm</t>
  </si>
  <si>
    <t>F6 "fr. 0/32B"</t>
  </si>
  <si>
    <t>57</t>
  </si>
  <si>
    <t>564871111</t>
  </si>
  <si>
    <t>Podklad ze štěrkodrtě ŠD tl 250 mm</t>
  </si>
  <si>
    <t>1813388647</t>
  </si>
  <si>
    <t>Podklad ze štěrkodrti ŠD s rozprostřením a zhutněním, po zhutnění tl. 250 mm</t>
  </si>
  <si>
    <t>(F1+F2+F3+F4+F7)*1,1 "fr.0/32B"</t>
  </si>
  <si>
    <t>58</t>
  </si>
  <si>
    <t>565145111</t>
  </si>
  <si>
    <t>Asfaltový beton vrstva podkladní ACP 16 (obalované kamenivo OKS) tl 60 mm š do 3 m</t>
  </si>
  <si>
    <t>-1883512033</t>
  </si>
  <si>
    <t>Asfaltový beton vrstva podkladní ACP 16 (obalované kamenivo střednězrnné - OKS) s rozprostřením a zhutněním v pruhu šířky do 3 m, po zhutnění tl. 60 mm</t>
  </si>
  <si>
    <t>59</t>
  </si>
  <si>
    <t>573111113</t>
  </si>
  <si>
    <t>Postřik živičný infiltrační s posypem z asfaltu množství 1,5 kg/m2</t>
  </si>
  <si>
    <t>1237729609</t>
  </si>
  <si>
    <t>Postřik živičný infiltrační z asfaltu silničního s posypem kamenivem, v množství 1,50 kg/m2</t>
  </si>
  <si>
    <t>60</t>
  </si>
  <si>
    <t>573211111</t>
  </si>
  <si>
    <t>Postřik živičný spojovací z asfaltu v množství do 0,70 kg/m2</t>
  </si>
  <si>
    <t>33849070</t>
  </si>
  <si>
    <t>Postřik živičný spojovací bez posypu kamenivem z asfaltu silničního, v množství od 0,50 do 0,70 kg/m2</t>
  </si>
  <si>
    <t>61</t>
  </si>
  <si>
    <t>577134111</t>
  </si>
  <si>
    <t>Asfaltový beton vrstva obrusná ACO 11 (ABS) tř. I tl 40 mm š do 3 m z nemodifikovaného asfaltu</t>
  </si>
  <si>
    <t>760793543</t>
  </si>
  <si>
    <t>Asfaltový beton vrstva obrusná ACO 11 (ABS) s rozprostřením a se zhutněním z nemodifikovaného asfaltu v pruhu šířky do 3 m tř. I, po zhutnění tl. 40 mm</t>
  </si>
  <si>
    <t>62</t>
  </si>
  <si>
    <t>596211110</t>
  </si>
  <si>
    <t>Kladení zámkové dlažby komunikací pro pěší tl 60 mm skupiny A pl do 50 m2</t>
  </si>
  <si>
    <t>1700254021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</si>
  <si>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</si>
  <si>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1,55+7,3+3,2+1,6+2,25+2,65</t>
  </si>
  <si>
    <t>63</t>
  </si>
  <si>
    <t>IP 253</t>
  </si>
  <si>
    <t>dlažba 20 x 10 x 6 cm přírodní</t>
  </si>
  <si>
    <t>2080946110</t>
  </si>
  <si>
    <t>dlaždice betonové dlažba zámková (ČSN EN 1338) dlažba vibrolisovaná standardní povrch (uzavřený hladký povrch) provedení: přírodní tvarově jednoduchá dlažba 20 x 10 x 6</t>
  </si>
  <si>
    <t>Poznámka k položce:
bude použita rozebraná dlažba, uvažováno je, že je použitelných cca 80% rozebrané dlažby, zbytek bude dokoupen</t>
  </si>
  <si>
    <t>F6-F36*0,8</t>
  </si>
  <si>
    <t>64</t>
  </si>
  <si>
    <t>596212213</t>
  </si>
  <si>
    <t>Kladení zámkové dlažby pozemních komunikací tl 80 mm skupiny A pl přes 300 m2</t>
  </si>
  <si>
    <t>1411609147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</si>
  <si>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</si>
  <si>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F1+F2+F3+F4</t>
  </si>
  <si>
    <t>65</t>
  </si>
  <si>
    <t>IP 250</t>
  </si>
  <si>
    <t>dlažba 20 x 10 x 8 cm přírodní</t>
  </si>
  <si>
    <t>-182457409</t>
  </si>
  <si>
    <t>dlaždice betonové dlažba zámková (ČSN EN 1338) dlažba vibrolisovaná standardní povrch (uzavřený hladký povrch) provedení: přírodní tvarově jednoduchá dlažba 20 x 10 x 8</t>
  </si>
  <si>
    <t>154,7+164,4+7,8+10,3-F2-F3</t>
  </si>
  <si>
    <t>328,75*1,03 'Přepočtené koeficientem množství</t>
  </si>
  <si>
    <t>66</t>
  </si>
  <si>
    <t>IP 251</t>
  </si>
  <si>
    <t>dlažba 20 x 10 x 8 cm barevná</t>
  </si>
  <si>
    <t>1574668425</t>
  </si>
  <si>
    <t>dlaždice betonové dlažba zámková (ČSN EN 1338) dlažba vibrolisovaná standardní povrch (uzavřený hladký povrch) provedení: červená,hnědá,okrová,antracit tvarově jednoduchá dlažba 20 x 10 x 8</t>
  </si>
  <si>
    <t>Poznámka k položce:
barva antracit</t>
  </si>
  <si>
    <t>Struktura výpočtu: délka * šířka * počet</t>
  </si>
  <si>
    <t>5,5*0,1*11 "VDZ V10c"</t>
  </si>
  <si>
    <t>Mezisoučet</t>
  </si>
  <si>
    <t>1,6+0,8 "VDZ V17"</t>
  </si>
  <si>
    <t>8,45*1,03 'Přepočtené koeficientem množství</t>
  </si>
  <si>
    <t>67</t>
  </si>
  <si>
    <t>IP 252</t>
  </si>
  <si>
    <t>dlažba pro nevidomé 20 x 10 x 6 cm barevná</t>
  </si>
  <si>
    <t>1545101596</t>
  </si>
  <si>
    <t>dlaždice betonové dlažba zámková (ČSN EN 1338) dlažba vibrolisovaná standardní povrch (uzavřený hladký povrch) provedení: červená,hnědá,okrová,antracit tvarově jednoduchá dlažba pro nevidomé 20 x 10 x 6</t>
  </si>
  <si>
    <t>Poznámka k položce:
barva červená</t>
  </si>
  <si>
    <t>2,2+1,5</t>
  </si>
  <si>
    <t>3,7*1,03 'Přepočtené koeficientem množství</t>
  </si>
  <si>
    <t>68</t>
  </si>
  <si>
    <t>IP 03</t>
  </si>
  <si>
    <t>Zásyp kamenivem říčním těženým (kačírek) tl. 100mm</t>
  </si>
  <si>
    <t>-1224768231</t>
  </si>
  <si>
    <t>Struktura výpočtu: změřeno v digitální verzi DP funkcí na měření ploch</t>
  </si>
  <si>
    <t>10,4</t>
  </si>
  <si>
    <t>Trubní vedení</t>
  </si>
  <si>
    <t>69</t>
  </si>
  <si>
    <t>871315221</t>
  </si>
  <si>
    <t>Kanalizační potrubí z tvrdého PVC-systém KG tuhost třídy SN8 DN150</t>
  </si>
  <si>
    <t>-151177422</t>
  </si>
  <si>
    <t>Kanalizační potrubí z tvrdého PVC systém KG v otevřeném výkopu ve sklonu do 20 %, tuhost třídy SN 8 DN 150</t>
  </si>
  <si>
    <t>70</t>
  </si>
  <si>
    <t>877313123</t>
  </si>
  <si>
    <t>Montáž tvarovek jednoosých na potrubí z trub z PVC těsněných kroužkem otevřený výkop DN 150</t>
  </si>
  <si>
    <t>-1547974073</t>
  </si>
  <si>
    <t>Montáž tvarovek na potrubí z kanalizačních trub z plastu z tvrdého PVC těsněných gumovým kroužkem v otevřeném výkopu jednoosých DN 150</t>
  </si>
  <si>
    <t>Struktura výpočtu: počet přípojek x 2</t>
  </si>
  <si>
    <t>1*2</t>
  </si>
  <si>
    <t>71</t>
  </si>
  <si>
    <t>IP 501</t>
  </si>
  <si>
    <t>tvarovka kanalizační DN 150 dle potřeby</t>
  </si>
  <si>
    <t>737809970</t>
  </si>
  <si>
    <t>koleno kanalizace plastové KGB 150x45°</t>
  </si>
  <si>
    <t>72</t>
  </si>
  <si>
    <t>IP 17</t>
  </si>
  <si>
    <t>Napojení přípojky UV na stávající kanalizační stoku</t>
  </si>
  <si>
    <t>-1229226021</t>
  </si>
  <si>
    <t>Napojení přípojky na stávající kanalizační stoku, včetně materiálu, provedení a dopravy</t>
  </si>
  <si>
    <t>Struktura výpočtu: počet přípojek</t>
  </si>
  <si>
    <t>73</t>
  </si>
  <si>
    <t>IP 671</t>
  </si>
  <si>
    <t>Sorpční vpusť s mříží a poklopem dle PD, viz. příloha C.1.1 - část Odvodnění, vč. osazení, materiálu a dopravy</t>
  </si>
  <si>
    <t>696621734</t>
  </si>
  <si>
    <t>SV: počet kusů</t>
  </si>
  <si>
    <t>Ostatní konstrukce a práce-bourání</t>
  </si>
  <si>
    <t>74</t>
  </si>
  <si>
    <t>914111111</t>
  </si>
  <si>
    <t>Montáž svislé dopravní značky do velikosti 1 m2 objímkami na sloupek nebo konzolu</t>
  </si>
  <si>
    <t>-920928301</t>
  </si>
  <si>
    <t>Montáž svislé dopravní značky základní velikosti do 1 m2 objímkami na sloupky nebo konzoly</t>
  </si>
  <si>
    <t>75</t>
  </si>
  <si>
    <t>404441130</t>
  </si>
  <si>
    <t>značka svislá reflexní zákazová B AL- 3M 700 mm</t>
  </si>
  <si>
    <t>10992167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</si>
  <si>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AL- 3M  reflexní tř.1</t>
  </si>
  <si>
    <t>2 "B1, B2"</t>
  </si>
  <si>
    <t>76</t>
  </si>
  <si>
    <t>404442320</t>
  </si>
  <si>
    <t>značka svislá reflexní AL- 3M 500 x 500 mm</t>
  </si>
  <si>
    <t>-412468943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</si>
  <si>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</si>
  <si>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1 "IP4b, E13"</t>
  </si>
  <si>
    <t>77</t>
  </si>
  <si>
    <t>914511112</t>
  </si>
  <si>
    <t>Montáž sloupku dopravních značek délky do 3,5 m s betonovým základem a patkou</t>
  </si>
  <si>
    <t>205718038</t>
  </si>
  <si>
    <t>Montáž sloupku dopravních značek délky do 3,5 m do hliníkové patky</t>
  </si>
  <si>
    <t>78</t>
  </si>
  <si>
    <t>404452250</t>
  </si>
  <si>
    <t>sloupek Zn 60 - 350</t>
  </si>
  <si>
    <t>1184462319</t>
  </si>
  <si>
    <t>výrobky a tabule orientační pro návěstí a zabezpečovací zařízení silniční značky dopravní svislé sloupky Zn 60 - 350</t>
  </si>
  <si>
    <t>79</t>
  </si>
  <si>
    <t>404452400</t>
  </si>
  <si>
    <t>patka hliníková HP 60</t>
  </si>
  <si>
    <t>956262871</t>
  </si>
  <si>
    <t>výrobky a tabule orientační pro návěstí a zabezpečovací zařízení silniční značky dopravní svislé patky hliníkové HP 60</t>
  </si>
  <si>
    <t>80</t>
  </si>
  <si>
    <t>404452530</t>
  </si>
  <si>
    <t>víčko plastové na sloupek 60</t>
  </si>
  <si>
    <t>384532507</t>
  </si>
  <si>
    <t>výrobky a tabule orientační pro návěstí a zabezpečovací zařízení silniční značky dopravní svislé víčka plastová na sloupek 60</t>
  </si>
  <si>
    <t>81</t>
  </si>
  <si>
    <t>404452560</t>
  </si>
  <si>
    <t>upínací svorka na sloupek US 60</t>
  </si>
  <si>
    <t>-1467733897</t>
  </si>
  <si>
    <t>výrobky a tabule orientační pro návěstí a zabezpečovací zařízení silniční značky dopravní svislé upínací svorky na sloupek US 60</t>
  </si>
  <si>
    <t>82</t>
  </si>
  <si>
    <t>916131213</t>
  </si>
  <si>
    <t>Osazení silničního obrubníku betonového stojatého s boční opěrou do lože z betonu prostého</t>
  </si>
  <si>
    <t>1091971162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</si>
  <si>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</si>
  <si>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F15+F16+F17+F18</t>
  </si>
  <si>
    <t>83</t>
  </si>
  <si>
    <t>592174650</t>
  </si>
  <si>
    <t>obrubník betonový silniční Standard 100x15x25 cm</t>
  </si>
  <si>
    <t>906331647</t>
  </si>
  <si>
    <t>obrubníky betonové a železobetonové obrubník silniční Standard   100 x 15 x 25</t>
  </si>
  <si>
    <t>5,2+45,6+4+15,7+38,9+4,3+3,9+3,6+10,5-F15-F16-F17</t>
  </si>
  <si>
    <t>84</t>
  </si>
  <si>
    <t>592174680</t>
  </si>
  <si>
    <t>obrubník betonový silniční nájezdový Standard 100x15x15 cm</t>
  </si>
  <si>
    <t>-270860221</t>
  </si>
  <si>
    <t>obrubníky betonové a železobetonové obrubník silniční nájezdový Standard   100 x 15 x 15</t>
  </si>
  <si>
    <t>10,5+4,3+7,7+1,5</t>
  </si>
  <si>
    <t>85</t>
  </si>
  <si>
    <t>592174690</t>
  </si>
  <si>
    <t>obrubník betonový silniční přechodový L + P Standard 100x15x15-25 cm</t>
  </si>
  <si>
    <t>-8123566</t>
  </si>
  <si>
    <t>obrubníky betonové a železobetonové obrubník silniční přechodový L + P Standard   100 x 15 x 15-25</t>
  </si>
  <si>
    <t>86</t>
  </si>
  <si>
    <t>592174710</t>
  </si>
  <si>
    <t>obrubník betonový silniční vnější oblý R 1,0 Standard 78x15x25 cm</t>
  </si>
  <si>
    <t>-409094706</t>
  </si>
  <si>
    <t>obrubníky betonové a železobetonové obrubník silniční oblý - vnější Standard  R 1,0   78 x 15 x 25</t>
  </si>
  <si>
    <t>2+1,6+1,6+1,2</t>
  </si>
  <si>
    <t>87</t>
  </si>
  <si>
    <t>916231213</t>
  </si>
  <si>
    <t>Osazení chodníkového obrubníku betonového stojatého s boční opěrou do lože z betonu prostého</t>
  </si>
  <si>
    <t>-409819029</t>
  </si>
  <si>
    <t>Osazení chodníkového obrubníku betonového se zřízením lože, s vyplněním a zatřením spár cementovou maltou stojatého s boční opěrou z betonu prostého tř. C 12/15, do lože z betonu prostého téže značky</t>
  </si>
  <si>
    <t>4+0,35+0,35+0,9+1,5+1,8+1,2+4,25</t>
  </si>
  <si>
    <t>88</t>
  </si>
  <si>
    <t>IP 254</t>
  </si>
  <si>
    <t>obrubník 50x8x25 cm přírodní</t>
  </si>
  <si>
    <t>640600164</t>
  </si>
  <si>
    <t>obrubníky betonové a železobetonové obrubníky provedení: přírodní  (d x š x v) vnější poloměr r=200, d. vnějšího oblouku 50 x 8 x 25</t>
  </si>
  <si>
    <t>F14*2</t>
  </si>
  <si>
    <t>89</t>
  </si>
  <si>
    <t>919731123</t>
  </si>
  <si>
    <t>Zarovnání styčné plochy podkladu nebo krytu živičného tl do 200 mm</t>
  </si>
  <si>
    <t>1201724148</t>
  </si>
  <si>
    <t>Zarovnání styčné plochy podkladu nebo krytu podél vybourané části komunikace nebo zpevněné plochy živičné tl. přes 100 do 200 mm</t>
  </si>
  <si>
    <t>90</t>
  </si>
  <si>
    <t>919735113</t>
  </si>
  <si>
    <t>Řezání stávajícího živičného krytu hl do 150 mm</t>
  </si>
  <si>
    <t>734661108</t>
  </si>
  <si>
    <t>Řezání stávajícího živičného krytu nebo podkladu hloubky přes 100 do 150 mm</t>
  </si>
  <si>
    <t>16+1+10,5*2+1,5+4,4*2+10,5+1+2</t>
  </si>
  <si>
    <t>91</t>
  </si>
  <si>
    <t>IP 02</t>
  </si>
  <si>
    <t>Chránička kabelů elektro NN a VN ČEZ Distribuce, Kopohalf DN 100, do lože z prostého betonu min. C12/15, vč. vytyčení, zaměření chráničky, položení rezervní chráničky 2x HDPE DN 80, výkopových prací, očištění kabelů, zásypu se zhutněním a výstražné folie</t>
  </si>
  <si>
    <t>-2058891770</t>
  </si>
  <si>
    <t>Chránička kabelů elektro NN a VN ČEZ Distribuce, Kopohalf DN 100, do lože z prostého betonu min. C12/15, včetně vytyčení, zaměření chráničky, položení rezervní chráničky 2x HDPE DN 80, výkopových prací, očištění kabelů, zásypu se zhutněním a výstražné folie.</t>
  </si>
  <si>
    <t>4,5*3</t>
  </si>
  <si>
    <t>92</t>
  </si>
  <si>
    <t>IP 04</t>
  </si>
  <si>
    <t>Chránička sdělovacích kabelů ČD Telematika, betonový kabelový žlab TK-1, do lože z prostého betonu min. C12/15, včetně vytyčení, zaměření chráničky, výkopových prací, očištění kabelů, zásypu se zhutněním a výstražné folie.</t>
  </si>
  <si>
    <t>1541074737</t>
  </si>
  <si>
    <t>51,5</t>
  </si>
  <si>
    <t>93</t>
  </si>
  <si>
    <t>IP 06</t>
  </si>
  <si>
    <t>Chránička sdělovacích kabelů ICT Services, Kopohalf DN 100, do lože z prostého betonu min. C12/15, včetně vytyčení, zaměření chráničky, položení rezervní chráničky HDPE DN 40, výkopových prací, očištění kabelů, zásypu se zhutněním a výstražné folie.</t>
  </si>
  <si>
    <t>2012972182</t>
  </si>
  <si>
    <t>94</t>
  </si>
  <si>
    <t>IP 325</t>
  </si>
  <si>
    <t>Demontáž a bourání výlezu z krytu CO</t>
  </si>
  <si>
    <t>soub.</t>
  </si>
  <si>
    <t>2048307556</t>
  </si>
  <si>
    <t>Demontáž a bourání výlezu z krytu CO - vč. demontáže oplechování, zbourání zdiva a odvozu vybouraných hmot na skládku k tomu určenou</t>
  </si>
  <si>
    <t>95</t>
  </si>
  <si>
    <t>IP 326</t>
  </si>
  <si>
    <t>Osazení prefabrikované žel.bet. desky s poklopem z krytu CO</t>
  </si>
  <si>
    <t>-1656840501</t>
  </si>
  <si>
    <t>Osazení prefabrikované žel.bet. desky s poklopem z krytu CO - rozměr desky 1600x1600mm, rozměr poklopu 600x800mm. Součástí položky jsou nutné zemní práce v okolí výlezu, oprava či provedení nové hydroizolace, zasanování stávajícího zdiva, vybetonování nového věnce v betonu min. C20/25. Poklop bude uzamykatelný (po dohodě s majitelem krytu CO). Položka je včetně materiálu, práce a dopravy.</t>
  </si>
  <si>
    <t>96</t>
  </si>
  <si>
    <t>IP 327</t>
  </si>
  <si>
    <t>Úprava výlezu z kolektoru Sokolovské bytové</t>
  </si>
  <si>
    <t>-1774304145</t>
  </si>
  <si>
    <t>Úprava výlezu z kolektoru Sokolovské bytové - osazení prefabrikovaného stropního panelu pro roptýlení zvýšené zátěže, vč. vstupní šachty s poklopem D400kN. Položka je včetně materiálu, zemních prací, demontáže stávajícícho poklopu, odvozu vybouraného materiálu na skládku k tomu určenou, montáže a dopravy.</t>
  </si>
  <si>
    <t>97</t>
  </si>
  <si>
    <t>IP 51</t>
  </si>
  <si>
    <t>Izolační folie proti vlhkosti u domu + krycí lišta</t>
  </si>
  <si>
    <t>1912854285</t>
  </si>
  <si>
    <t>Izolační folie proti vlhkosti u domu + krycí lišta, folie v místě styku chodníku a domu, šířky 1 m, zahnutá pod konstrukci chodníku + hliníková lišta, nákup, doprava, položení</t>
  </si>
  <si>
    <t>29,7</t>
  </si>
  <si>
    <t>99</t>
  </si>
  <si>
    <t>Přesun hmot</t>
  </si>
  <si>
    <t>98</t>
  </si>
  <si>
    <t>997221551</t>
  </si>
  <si>
    <t>Vodorovná doprava suti ze sypkých materiálů do 1 km</t>
  </si>
  <si>
    <t>1147348527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</si>
  <si>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</si>
  <si>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</si>
  <si>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</si>
  <si>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171809350</t>
  </si>
  <si>
    <t>Vodorovná doprava suti bez naložení, ale se složením a s hrubým urovnáním Příplatek k ceně za každý další i započatý 1 km přes 1 km</t>
  </si>
  <si>
    <t>31,574*5 'Přepočtené koeficientem množství</t>
  </si>
  <si>
    <t>997221815</t>
  </si>
  <si>
    <t>Poplatek za uložení betonového odpadu na skládce (skládkovné)</t>
  </si>
  <si>
    <t>-1160251992</t>
  </si>
  <si>
    <t>Poplatek za uložení stavebního odpadu na skládce (skládkovné) betonového</t>
  </si>
  <si>
    <t>101</t>
  </si>
  <si>
    <t>997221845</t>
  </si>
  <si>
    <t>Poplatek za uložení odpadu z asfaltových povrchů na skládce (skládkovné)</t>
  </si>
  <si>
    <t>-2071969589</t>
  </si>
  <si>
    <t>Poplatek za uložení stavebního odpadu na skládce (skládkovné) z asfaltových povrchů</t>
  </si>
  <si>
    <t>102</t>
  </si>
  <si>
    <t>997221855</t>
  </si>
  <si>
    <t>Poplatek za uložení odpadu z kameniva na skládce (skládkovné)</t>
  </si>
  <si>
    <t>-1157027070</t>
  </si>
  <si>
    <t>Poplatek za uložení stavebního odpadu na skládce (skládkovné) z kameniva</t>
  </si>
  <si>
    <t>103</t>
  </si>
  <si>
    <t>998225111</t>
  </si>
  <si>
    <t>Přesun hmot pro pozemní komunikace s krytem z kamene, monolitickým betonovým nebo živičným</t>
  </si>
  <si>
    <t>1717870691</t>
  </si>
  <si>
    <t>Přesun hmot pro komunikace s krytem z kameniva, monolitickým betonovým nebo živičným dopravní vzdálenost do 200 m jakékoliv délky objektu</t>
  </si>
  <si>
    <t>světelný bod</t>
  </si>
  <si>
    <t>ks</t>
  </si>
  <si>
    <t>HP-482013-C.4 - C.4 - Objekty osvětlení pozemní komunikace</t>
  </si>
  <si>
    <t>HP-482013-C.4-SP - C.4 - Soupis prací - Objekty osvětlení pozemní komunikace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</si>
  <si>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</si>
  <si>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</si>
  <si>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</si>
  <si>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</si>
  <si>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</si>
  <si>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</si>
  <si>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</si>
  <si>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>PSV</t>
  </si>
  <si>
    <t>Práce a dodávky PSV</t>
  </si>
  <si>
    <t>Veřejné osvětlení</t>
  </si>
  <si>
    <t>21-M</t>
  </si>
  <si>
    <t>Elektromontáže</t>
  </si>
  <si>
    <t>748719211</t>
  </si>
  <si>
    <t>Montáž stožár osvětlení ostatní ocelový samostatně stojící do 12m</t>
  </si>
  <si>
    <t>CS ÚRS 2013 01</t>
  </si>
  <si>
    <t>678765624</t>
  </si>
  <si>
    <t>Montáž stožárů osvětlení, bez zemních prací ostatních ocelových samostatně stojících, délky do 12 m</t>
  </si>
  <si>
    <t>IP-001</t>
  </si>
  <si>
    <t>stožár ocelový bezpaticový 2st. v=6m, manžeta, žár. zinek</t>
  </si>
  <si>
    <t>256</t>
  </si>
  <si>
    <t>1112560889</t>
  </si>
  <si>
    <t>Stožár dvakrát osazený (2xzális, svařeno z 3 trubek), s manžetou, žárově zinkovaný, délka 6,8m, hl. vetknutí do země 0,8m.</t>
  </si>
  <si>
    <t>748721210</t>
  </si>
  <si>
    <t>Montáž výložník osvětlení jednoramenný sloupový do 35 kg</t>
  </si>
  <si>
    <t>-2086800849</t>
  </si>
  <si>
    <t>Montáž výložníků osvětlení jednoramenných sloupových, hmotnosti do 35 kg</t>
  </si>
  <si>
    <t>IP-002</t>
  </si>
  <si>
    <t>stožárový výložník rovný, vyložení 0,3m, elevace 5°, žár. zinek</t>
  </si>
  <si>
    <t>-28723871</t>
  </si>
  <si>
    <t>Stožárový výložník rovný který se nasazuje na vrchní stupneň dříku a zajistí se ve zvolené poloze pomocí šesti šroubů M8, žárově zinkovaný. Průměr horního stupně dříku-60mm, délka vyložení-0,3m, průměr výložníku-60mm, počet ramen-1, úhel vyložení-5°.</t>
  </si>
  <si>
    <t>Poznámka k položce:
Doporučený typ.</t>
  </si>
  <si>
    <t>748741000</t>
  </si>
  <si>
    <t>Montáž elektrovýzbroj stožáru 1 okruh</t>
  </si>
  <si>
    <t>515767778</t>
  </si>
  <si>
    <t>Montáž elektrovýzbroje stožárů osvětlení 1 okruh</t>
  </si>
  <si>
    <t>IP-003</t>
  </si>
  <si>
    <t>stožárová výzbroj průběžná pro průměr 16 s pojistk. držákem včetně pojistky trubičkové 5x20, F 4 A, 250V</t>
  </si>
  <si>
    <t>1675914787</t>
  </si>
  <si>
    <t>748132300</t>
  </si>
  <si>
    <t>Montáž svítidlo výbojkové průmyslové stropní na výložník</t>
  </si>
  <si>
    <t>1135325020</t>
  </si>
  <si>
    <t>Montáž svítidel výbojkových se zapojením vodičů průmyslových nebo venkovních na výložník</t>
  </si>
  <si>
    <t>IP-004</t>
  </si>
  <si>
    <t>svítidlo s široce vyzařzujícím fazetovým reflefloktorem se stavitelnou  fotometrií, kryt PC, IP65, 50W, 1S1.</t>
  </si>
  <si>
    <t>-1620897687</t>
  </si>
  <si>
    <t>IP-005</t>
  </si>
  <si>
    <t>výbojka sodíková vysokotlaká 50 W E 27</t>
  </si>
  <si>
    <t>-1292803955</t>
  </si>
  <si>
    <t>výbojka sodíková vysokotlaká 50 W E 27.</t>
  </si>
  <si>
    <t>744431400</t>
  </si>
  <si>
    <t>Montáž kabel Cu sk.1 do 1 kV do 1,60 kg uložený volně</t>
  </si>
  <si>
    <t>1864931481</t>
  </si>
  <si>
    <t>Montáž kabelů měděných do l kV bez ukončení, uložených volně sk. 1 - CYKY, NYM, NYY, YSLY, počtu a průřezu žil 3x25 až 35 mm2, 4x16 až 25 mm2, 5x16 mm2, 24x2,5 mm2, 37x1,5 mm2, 48x1,5 mm2</t>
  </si>
  <si>
    <t>341110800</t>
  </si>
  <si>
    <t>kabel silový s Cu jádrem CYKY 4x16 mm2</t>
  </si>
  <si>
    <t>-903878833</t>
  </si>
  <si>
    <t>kabely silové s měděným jádrem pro jmenovité napětí 750 V CYKY -  RE průřez   Cu číslo  bázová cena mm2       kg/m      Kč/m 4 x 16 RE  0,627    117,31</t>
  </si>
  <si>
    <t>744431100</t>
  </si>
  <si>
    <t>Montáž kabel Cu sk.1 do 1 kV do 0,40 kg uložený volně</t>
  </si>
  <si>
    <t>883730606</t>
  </si>
  <si>
    <t>Montáž kabelů měděných do l kV bez ukončení, uložených volně sk. 1 - CYKY, NYM, NYY, YSLY, počtu a průřezu žil 2x1,5 až 6 mm2, 3x1,5 až 6 mm2, 4x1,5 až 4 mm2, 5x1,5 až 2,5 mm2, 7x1,5 až 2,5 mm2</t>
  </si>
  <si>
    <t>Struktura výpočtu: podle délky výložníků a výšky uchycení svítidel</t>
  </si>
  <si>
    <t>341110300</t>
  </si>
  <si>
    <t>kabel silový s Cu jádrem CYKY 3x1,5 mm2</t>
  </si>
  <si>
    <t>586446488</t>
  </si>
  <si>
    <t>kabely silové s měděným jádrem pro jmenovité napětí 750 V CYKY -  RE průřez   Cu číslo  bázová cena mm2       kg/m      Kč/m 3 x 1,5     0,044       9,77</t>
  </si>
  <si>
    <t>746212150</t>
  </si>
  <si>
    <t>Ukončení vodič izolovaný do 16 mm2 na svorkovnici</t>
  </si>
  <si>
    <t>613232849</t>
  </si>
  <si>
    <t>Ukončení vodičů izolovaných s označením a zapojením na svorkovnici s otevřením a uzavřením krytu, průřezu žíly do 16 mm2</t>
  </si>
  <si>
    <t>746212110</t>
  </si>
  <si>
    <t>Ukončení vodič izolovaný do 2,5 mm2 na svorkovnici</t>
  </si>
  <si>
    <t>-630764041</t>
  </si>
  <si>
    <t>Ukončení vodičů izolovaných s označením a zapojením na svorkovnici s otevřením a uzavřením krytu, průřezu žíly do 2,5 mm2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</si>
  <si>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</si>
  <si>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</si>
  <si>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</si>
  <si>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</si>
  <si>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</si>
  <si>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-487396265</t>
  </si>
  <si>
    <t>0,061</t>
  </si>
  <si>
    <t>IP-006</t>
  </si>
  <si>
    <t>Vytýčení pozice nového světelného bodu</t>
  </si>
  <si>
    <t>-830425405</t>
  </si>
  <si>
    <t>460200283</t>
  </si>
  <si>
    <t>Hloubení kabelových nezapažených rýh ručně š 50 cm, hl 100 cm, v hornině tř 3</t>
  </si>
  <si>
    <t>-1927033163</t>
  </si>
  <si>
    <t>Hloubení kabelových rýh ručně včetně urovnání dna s přemístěním výkopku do vzdálenosti 3 m od okraje jámy nebo naložením na dopravní prostředek šířky 50 cm, hloubky 100 cm, v hornině třídy 3</t>
  </si>
  <si>
    <t>47,5</t>
  </si>
  <si>
    <t>460200173</t>
  </si>
  <si>
    <t>Hloubení kabelových nezapažených rýh ručně š 35 cm, hl 90 cm, v hornině tř 3</t>
  </si>
  <si>
    <t>702369683</t>
  </si>
  <si>
    <t>Hloubení kabelových rýh ručně včetně urovnání dna s přemístěním výkopku do vzdálenosti 3 m od okraje jámy nebo naložením na dopravní prostředek šířky 35 cm, hloubky 90 cm, v hornině třídy 3</t>
  </si>
  <si>
    <t>13,5</t>
  </si>
  <si>
    <t>460421082</t>
  </si>
  <si>
    <t>Lože kabelů z písku nebo štěrkopísku tl 5 cm nad kabel, kryté plastovou folií, š lože do 50 cm</t>
  </si>
  <si>
    <t>-1661456786</t>
  </si>
  <si>
    <t>Kabelové lože včetně podsypu, zhutnění a urovnání povrchu z písku nebo štěrkopísku tloušťky 5 cm nad kabel zakryté plastovou fólií, šířky lože přes 25 do 50 cm</t>
  </si>
  <si>
    <t>IP-007</t>
  </si>
  <si>
    <t>Pokládka výstražné fólie</t>
  </si>
  <si>
    <t>128</t>
  </si>
  <si>
    <t>1792759048</t>
  </si>
  <si>
    <t>Pokládka výstražné fólie.</t>
  </si>
  <si>
    <t>IP-008</t>
  </si>
  <si>
    <t>výstražná fólie do výkopu červená</t>
  </si>
  <si>
    <t>175382664</t>
  </si>
  <si>
    <t>Výstražná fólie do výkopu červená š. 220.</t>
  </si>
  <si>
    <t>460080012</t>
  </si>
  <si>
    <t>Základové konstrukce z monolitického betonu C 8/10 bez bednění</t>
  </si>
  <si>
    <t>-2052072343</t>
  </si>
  <si>
    <t>Základové konstrukce základ bez bednění do rostlé zeminy z monolitického betonu tř. C 8/10</t>
  </si>
  <si>
    <t>Struktura výpočtu: změřeno v digitální verzi PD funkcí na měření délek (výkop silnice * objem obetonování)</t>
  </si>
  <si>
    <t>47,5*0,06</t>
  </si>
  <si>
    <t>460560263</t>
  </si>
  <si>
    <t>Zásyp rýh ručně šířky 50 cm, hloubky 80 cm, z horniny třídy 3</t>
  </si>
  <si>
    <t>5369443</t>
  </si>
  <si>
    <t>Zásyp kabelových rýh ručně šířky 40 cm hloubky 30 cm, v hornině hloubky 80 cm, v hornině třídy 3</t>
  </si>
  <si>
    <t>460560153</t>
  </si>
  <si>
    <t>Zásyp rýh ručně šířky 35 cm, hloubky 70 cm, z horniny třídy 3</t>
  </si>
  <si>
    <t>1549733549</t>
  </si>
  <si>
    <t>Zásyp kabelových rýh ručně šířky 40 cm šířky 35 cm hloubky 70 cm, v hornině třídy 3</t>
  </si>
  <si>
    <t>460070753</t>
  </si>
  <si>
    <t>Hloubení nezapažených jam pro ostatní konstrukce ručně v hornině tř 3</t>
  </si>
  <si>
    <t>244143246</t>
  </si>
  <si>
    <t>Struktura výpočtu: objem pro odkopání stávajících stožárů</t>
  </si>
  <si>
    <t>0,5</t>
  </si>
  <si>
    <t>460120013</t>
  </si>
  <si>
    <t>Zásyp jam ručně v hornině třídy 3</t>
  </si>
  <si>
    <t>325491006</t>
  </si>
  <si>
    <t>460050703</t>
  </si>
  <si>
    <t>Hloubení nezapažených jam pro stožáry veřejného osvětlení ručně v hornině tř 3</t>
  </si>
  <si>
    <t>-817348520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</si>
  <si>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</t>
  </si>
  <si>
    <t>460080013</t>
  </si>
  <si>
    <t>Základové konstrukce z monolitického betonu C 12/15 bez bednění</t>
  </si>
  <si>
    <t>734243318</t>
  </si>
  <si>
    <t>Základové konstrukce základ bez bednění do rostlé zeminy z monolitického betonu tř. C 12/15</t>
  </si>
  <si>
    <t>Struktura výpočtu: (objem patky - objem stožáru) * počet patek</t>
  </si>
  <si>
    <t>((0,3^2*3,14*1)-(0,125^2*3,14*0,8))*2</t>
  </si>
  <si>
    <t>IP-009</t>
  </si>
  <si>
    <t>průsaková trubka dvouvrstvá z PE-HD prům. 250 mm/1,5m</t>
  </si>
  <si>
    <t>959978635</t>
  </si>
  <si>
    <t>460510054</t>
  </si>
  <si>
    <t>Kabelové prostupy z trub plastových do rýhy bez obsypu, průměru do 10 cm</t>
  </si>
  <si>
    <t>719420291</t>
  </si>
  <si>
    <t>Kabelové prostupy, kanály a multikanály kabelové prostupy z trub plastových včetně osazení, utěsnění a spárování do rýhy, bez výkopových prací bez obsypu, vnitřního průměru do 10 cm</t>
  </si>
  <si>
    <t>345713510</t>
  </si>
  <si>
    <t>trubka elektroinstalační ohebná Kopoflex, HDPE+LDPE KF 09050</t>
  </si>
  <si>
    <t>-216186892</t>
  </si>
  <si>
    <t>materiál úložný elektroinstalační trubky elektroinstalační ohebné, KOPOFLEX, dvouplášťové HDPE+LDPE svitek 50 m se zatahovacím drátem a spojkou ČSN EN 50086-2-4 KF 09050   50 mm</t>
  </si>
  <si>
    <t>Poznámka k položce:
EAN 8595057698178</t>
  </si>
  <si>
    <t>743112219</t>
  </si>
  <si>
    <t>Montáž trubka plastová ohebná D 48 mm uložená volně</t>
  </si>
  <si>
    <t>102230518</t>
  </si>
  <si>
    <t>Montáž trubek elektroinstalačních s nasunutím nebo našroubováním do krabic plastových ohebných, typ 14.., 23.., FFKuL, uložených volně, D 48 mm</t>
  </si>
  <si>
    <t>345713500</t>
  </si>
  <si>
    <t>trubka elektroinstalační ohebná Kopoflex, HDPE+LDPE KF 09040</t>
  </si>
  <si>
    <t>1286337701</t>
  </si>
  <si>
    <t>materiál úložný elektroinstalační trubky elektroinstalační ohebné, KOPOFLEX, dvouplášťové HDPE+LDPE svitek 50 m se zatahovacím drátem a spojkou ČSN EN 50086-2-4 KF 09040   40 mm</t>
  </si>
  <si>
    <t>Poznámka k položce:
EAN 8595057698147</t>
  </si>
  <si>
    <t>745904111</t>
  </si>
  <si>
    <t>Příplatek k montáži kabelů za zatažení vodiče a kabelu do 0,75 kg</t>
  </si>
  <si>
    <t>-319574002</t>
  </si>
  <si>
    <t>Ostatní práce při montáži vodičů, šňůr a kabelů Příplatek k cenám montáže vodičů a kabelů za zatahování vodičů a kabelů do tvárnicových tras s komorami nebo do kolektorů, hmotnosti do 0,75 kg</t>
  </si>
  <si>
    <t>745904112</t>
  </si>
  <si>
    <t>Příplatek k montáži kabelů za zatažení vodiče a kabelu do 2,00 kg</t>
  </si>
  <si>
    <t>1925072267</t>
  </si>
  <si>
    <t>Ostatní práce při montáži vodičů, šňůr a kabelů Příplatek k cenám montáže vodičů a kabelů za zatahování vodičů a kabelů do tvárnicových tras s komorami nebo do kolektorů, hmotnosti do 2 kg</t>
  </si>
  <si>
    <t>743612112</t>
  </si>
  <si>
    <t>Montáž vodič uzemňovací FeZn pásek průřezu do 120 mm2v průmyslové výstavbě v zemi</t>
  </si>
  <si>
    <t>396731898</t>
  </si>
  <si>
    <t>354420620</t>
  </si>
  <si>
    <t>páska zemnící 30 x 4 mm FeZn</t>
  </si>
  <si>
    <t>-825521475</t>
  </si>
  <si>
    <t>68*0,95</t>
  </si>
  <si>
    <t>354419960</t>
  </si>
  <si>
    <t>svorka odbočovací a spojovací SR 3a pro spojování kruhových a páskových vodičů    FeZn</t>
  </si>
  <si>
    <t>534827645</t>
  </si>
  <si>
    <t>IP-010</t>
  </si>
  <si>
    <t>stožárová zemní svorka</t>
  </si>
  <si>
    <t>766734531</t>
  </si>
  <si>
    <t>460600061</t>
  </si>
  <si>
    <t>Odvoz suti a vybouraných hmot do 1 km</t>
  </si>
  <si>
    <t>56016093</t>
  </si>
  <si>
    <t>Přemístění (odvoz) horniny, suti a vybouraných hmot odvoz suti a vybouraných hmot do 1 km</t>
  </si>
  <si>
    <t>Struktura výpočtu: přebytek výkopku (pískové lože, betony pro chráničky a patky a ostatní mat. uložený v zemi)</t>
  </si>
  <si>
    <t>7,3</t>
  </si>
  <si>
    <t>460600071</t>
  </si>
  <si>
    <t>Příplatek k odvozu suti a vybouraných hmot za každý další 1 km</t>
  </si>
  <si>
    <t>847567852</t>
  </si>
  <si>
    <t>Přemístění (odvoz) horniny, suti a vybouraných hmot odvoz suti a vybouraných hmot Příplatek k ceně za každý další i započatý 1 km</t>
  </si>
  <si>
    <t>Struktura výpočtu: hmotnost x počet km</t>
  </si>
  <si>
    <t>7,3*4</t>
  </si>
  <si>
    <t>IP-023</t>
  </si>
  <si>
    <t>Poplatek za uložení stavebního odpadu ze sypaniny na skládce (skládkovné)</t>
  </si>
  <si>
    <t>1127540998</t>
  </si>
  <si>
    <t>HP-482013-C.6 - C.6 - Objekty zařízení pro provozní informace a telematiku</t>
  </si>
  <si>
    <t>HP-482013-C.6.1-SP - C.6.1 - Soupis prací - Přeložka a ochrana SEK TCR</t>
  </si>
  <si>
    <t>22246</t>
  </si>
  <si>
    <t>73398781</t>
  </si>
  <si>
    <t>Ing. Jiří Kovařík</t>
  </si>
  <si>
    <t>001 - Zemní práce</t>
  </si>
  <si>
    <t>002 - Montáž</t>
  </si>
  <si>
    <t>005 - Materiál zhotovitele - vykazovaný</t>
  </si>
  <si>
    <t>001</t>
  </si>
  <si>
    <t>951624</t>
  </si>
  <si>
    <t>Čištění stáv.kab.prost.bez kom. - stavba</t>
  </si>
  <si>
    <t>-1166729388</t>
  </si>
  <si>
    <t>954970</t>
  </si>
  <si>
    <t>Pokládka PE nebo vrapované chráničky</t>
  </si>
  <si>
    <t>-1359107098</t>
  </si>
  <si>
    <t>188</t>
  </si>
  <si>
    <t>954977</t>
  </si>
  <si>
    <t>Povrchy nad rámec litý beton</t>
  </si>
  <si>
    <t>-862173300</t>
  </si>
  <si>
    <t>Struktura výpočtu: plocha</t>
  </si>
  <si>
    <t>955265</t>
  </si>
  <si>
    <t>Práce zemní pro podzemní tratě síťové</t>
  </si>
  <si>
    <t>-1716698655</t>
  </si>
  <si>
    <t>951549</t>
  </si>
  <si>
    <t>Přesun lávky přechodové z ocelové desky</t>
  </si>
  <si>
    <t>1643242047</t>
  </si>
  <si>
    <t>952345</t>
  </si>
  <si>
    <t>Rýha v trávě 35/70-100</t>
  </si>
  <si>
    <t>1365199653</t>
  </si>
  <si>
    <t>954958</t>
  </si>
  <si>
    <t>Rýha v trávě 35/70-100 rozšíření o 10 cm</t>
  </si>
  <si>
    <t>-1963914417</t>
  </si>
  <si>
    <t>240</t>
  </si>
  <si>
    <t>955571</t>
  </si>
  <si>
    <t>Rýha ve vozovce l,asf,50/100rozš,o 10 cm</t>
  </si>
  <si>
    <t>1275544712</t>
  </si>
  <si>
    <t>955570</t>
  </si>
  <si>
    <t>Rýha ve vozovce litý asfalt 50/100</t>
  </si>
  <si>
    <t>1320739071</t>
  </si>
  <si>
    <t>955053</t>
  </si>
  <si>
    <t>Vytyčení trasy v zastavěném terénu</t>
  </si>
  <si>
    <t>-395262885</t>
  </si>
  <si>
    <t>951349</t>
  </si>
  <si>
    <t>Zřízení a odstr,přech,lávky z ocel,desky</t>
  </si>
  <si>
    <t>-1895968690</t>
  </si>
  <si>
    <t>002</t>
  </si>
  <si>
    <t>Montáž</t>
  </si>
  <si>
    <t>955824</t>
  </si>
  <si>
    <t>Instal,metal, kab, do stávajících trubek</t>
  </si>
  <si>
    <t>-1955862478</t>
  </si>
  <si>
    <t>958306</t>
  </si>
  <si>
    <t>Kalibrace a tlaková zkouška trubky - stavba</t>
  </si>
  <si>
    <t>518012981</t>
  </si>
  <si>
    <t>360</t>
  </si>
  <si>
    <t>958314</t>
  </si>
  <si>
    <t>Měření přímou metodou (1310, 1550 a 1625 nm) - stavba</t>
  </si>
  <si>
    <t>724730801</t>
  </si>
  <si>
    <t>Měření přímouetodou (1310, 1550 a 1625 nm) - stavba</t>
  </si>
  <si>
    <t>952649</t>
  </si>
  <si>
    <t>Měření stejnosměrné během stavby- první čtyřka</t>
  </si>
  <si>
    <t>1698768688</t>
  </si>
  <si>
    <t>952650</t>
  </si>
  <si>
    <t>Měření stejnosměrné během stavby - další čtyřka</t>
  </si>
  <si>
    <t>-375965348</t>
  </si>
  <si>
    <t>1156</t>
  </si>
  <si>
    <t>952644</t>
  </si>
  <si>
    <t>Měření střídavé během stavby - další čtyřka</t>
  </si>
  <si>
    <t>1498415733</t>
  </si>
  <si>
    <t>1128</t>
  </si>
  <si>
    <t>952643</t>
  </si>
  <si>
    <t>Měření střídavé během stavby - první čtyřka</t>
  </si>
  <si>
    <t>-586465782</t>
  </si>
  <si>
    <t>952647</t>
  </si>
  <si>
    <t>Měření útlumu během stavby- první čtyřka</t>
  </si>
  <si>
    <t>-1386762074</t>
  </si>
  <si>
    <t>954999</t>
  </si>
  <si>
    <t>Montáž jedné čtyřky s jednostr,číslování</t>
  </si>
  <si>
    <t>766504909</t>
  </si>
  <si>
    <t>2235</t>
  </si>
  <si>
    <t>955004</t>
  </si>
  <si>
    <t>Montáž ochran, kabel, komory pro spojku</t>
  </si>
  <si>
    <t>562812018</t>
  </si>
  <si>
    <t>955269</t>
  </si>
  <si>
    <t>Montáž podzemní tratě síťové optické</t>
  </si>
  <si>
    <t>906442370</t>
  </si>
  <si>
    <t>Poznámka k položce:
odpojení OK pro vyfouknutí</t>
  </si>
  <si>
    <t>955282</t>
  </si>
  <si>
    <t>Montáž spojky smrštitelné  nad 50 čtyřek</t>
  </si>
  <si>
    <t>-335799564</t>
  </si>
  <si>
    <t>955281</t>
  </si>
  <si>
    <t>Montáž spojky smrštitelné do 50 čtyřek</t>
  </si>
  <si>
    <t>-1653306664</t>
  </si>
  <si>
    <t>955284</t>
  </si>
  <si>
    <t>Montáž spojky, redukce mechanické rozeb</t>
  </si>
  <si>
    <t>-690790643</t>
  </si>
  <si>
    <t>952602</t>
  </si>
  <si>
    <t>Montáž trubky úložné</t>
  </si>
  <si>
    <t>-502461379</t>
  </si>
  <si>
    <t>260</t>
  </si>
  <si>
    <t>954990</t>
  </si>
  <si>
    <t>Montáž úložných kabelů do 15 XN</t>
  </si>
  <si>
    <t>-378481030</t>
  </si>
  <si>
    <t>954991</t>
  </si>
  <si>
    <t>Montáž úložných kabelů do 50 XN</t>
  </si>
  <si>
    <t>-350289936</t>
  </si>
  <si>
    <t>954993</t>
  </si>
  <si>
    <t>Montáž úložných kabelů nad 300 XN</t>
  </si>
  <si>
    <t>-830420421</t>
  </si>
  <si>
    <t>140</t>
  </si>
  <si>
    <t>958330</t>
  </si>
  <si>
    <t>Svaření jednotlivého vlákna v přístupové sítí</t>
  </si>
  <si>
    <t>-190501207</t>
  </si>
  <si>
    <t>955630</t>
  </si>
  <si>
    <t>Vyhledání průběhu tlk, kabelu při výstavbě</t>
  </si>
  <si>
    <t>1195146167</t>
  </si>
  <si>
    <t>955249</t>
  </si>
  <si>
    <t>Vypichování žil z kab,do 50 XN-1 čtyřka</t>
  </si>
  <si>
    <t>-74693221</t>
  </si>
  <si>
    <t>958336</t>
  </si>
  <si>
    <t>Zafukování OK do 144 vl, do HDPE trubky</t>
  </si>
  <si>
    <t>-989224567</t>
  </si>
  <si>
    <t>320</t>
  </si>
  <si>
    <t>955066</t>
  </si>
  <si>
    <t>Zrušení spojky smrštitelné do 50 čtyř,</t>
  </si>
  <si>
    <t>858443625</t>
  </si>
  <si>
    <t>955067</t>
  </si>
  <si>
    <t>Zrušení spojky smrštitelné nad 50 čtyř</t>
  </si>
  <si>
    <t>-201425144</t>
  </si>
  <si>
    <t>955012</t>
  </si>
  <si>
    <t>Zrušení úložné trubky</t>
  </si>
  <si>
    <t>-868540151</t>
  </si>
  <si>
    <t>005</t>
  </si>
  <si>
    <t>Materiál zhotovitele - vykazovaný</t>
  </si>
  <si>
    <t>303918</t>
  </si>
  <si>
    <t>Deska krycí plast, 300x1000m</t>
  </si>
  <si>
    <t>2042031993</t>
  </si>
  <si>
    <t>160</t>
  </si>
  <si>
    <t>303813</t>
  </si>
  <si>
    <t>Fólie výstražná 330mm PE oranžová</t>
  </si>
  <si>
    <t>-524442874</t>
  </si>
  <si>
    <t>180</t>
  </si>
  <si>
    <t>303777</t>
  </si>
  <si>
    <t>Fólie výstražná 80mm PE červenobílá</t>
  </si>
  <si>
    <t>236724028</t>
  </si>
  <si>
    <t>300726</t>
  </si>
  <si>
    <t>Kabel opt,MIDIA Cu48f AWFLEX(DC)OD10,5mm</t>
  </si>
  <si>
    <t>-1323550410</t>
  </si>
  <si>
    <t>300106</t>
  </si>
  <si>
    <t>Kabel plastový TCEPKPFLE 10x4x0,4</t>
  </si>
  <si>
    <t>-1940073755</t>
  </si>
  <si>
    <t>300107</t>
  </si>
  <si>
    <t>Kabel plastový TCEPKPFLE 15x4x0,4</t>
  </si>
  <si>
    <t>55216784</t>
  </si>
  <si>
    <t>300113</t>
  </si>
  <si>
    <t>Kabel plastový TCEPKPFLE 400x4x0,4</t>
  </si>
  <si>
    <t>-2003710075</t>
  </si>
  <si>
    <t>300109</t>
  </si>
  <si>
    <t>Kabel plastový TCEPKPFLE 50x4x0,4</t>
  </si>
  <si>
    <t>1340911829</t>
  </si>
  <si>
    <t>300114</t>
  </si>
  <si>
    <t>Kabel plastový TCEPKPFLE 600x4x0,4</t>
  </si>
  <si>
    <t>1531685731</t>
  </si>
  <si>
    <t>307880</t>
  </si>
  <si>
    <t>Komora kabelová 2436/915</t>
  </si>
  <si>
    <t>913811386</t>
  </si>
  <si>
    <t>312425</t>
  </si>
  <si>
    <t>Modul konektor, 9700-10P</t>
  </si>
  <si>
    <t>-1121948565</t>
  </si>
  <si>
    <t>447</t>
  </si>
  <si>
    <t>316373</t>
  </si>
  <si>
    <t>Ochrana spoje smršťovací S0924 60m</t>
  </si>
  <si>
    <t>1008153251</t>
  </si>
  <si>
    <t>407578</t>
  </si>
  <si>
    <t>Souprava čistící 4413L</t>
  </si>
  <si>
    <t>-659989820</t>
  </si>
  <si>
    <t>313758</t>
  </si>
  <si>
    <t>Spojka kabelová SCX  43/ 8-300</t>
  </si>
  <si>
    <t>1013389607</t>
  </si>
  <si>
    <t>313816</t>
  </si>
  <si>
    <t>Spojka kabelová SCX 75/15-300(68/15)</t>
  </si>
  <si>
    <t>1083789975</t>
  </si>
  <si>
    <t>313584</t>
  </si>
  <si>
    <t>Spojka kabelová SCXC 122/28-500 (120/28)</t>
  </si>
  <si>
    <t>162086857</t>
  </si>
  <si>
    <t>303501</t>
  </si>
  <si>
    <t>Spojka plastová 110/94m</t>
  </si>
  <si>
    <t>410983975</t>
  </si>
  <si>
    <t>320303</t>
  </si>
  <si>
    <t>Spojka smršťovací XAGA 550 160/42-720</t>
  </si>
  <si>
    <t>1630178762</t>
  </si>
  <si>
    <t>303003</t>
  </si>
  <si>
    <t>Spojka trubky HDPE 40mm Plasson</t>
  </si>
  <si>
    <t>-165830035</t>
  </si>
  <si>
    <t>300242</t>
  </si>
  <si>
    <t>Trubka HDPE 40/33 černá -2x oranž, pruhy</t>
  </si>
  <si>
    <t>-1531923223</t>
  </si>
  <si>
    <t>300035</t>
  </si>
  <si>
    <t>Trubka HDPE 40/33 oranž, -2x černé pruhy</t>
  </si>
  <si>
    <t>561096652</t>
  </si>
  <si>
    <t>300246</t>
  </si>
  <si>
    <t>Trubka HDPE 40/33 oranž, -2x modré pruhy</t>
  </si>
  <si>
    <t>-2099568538</t>
  </si>
  <si>
    <t>300038</t>
  </si>
  <si>
    <t>Trubka HDPE 40/33 oranž, -2x zelené pr,</t>
  </si>
  <si>
    <t>1351362796</t>
  </si>
  <si>
    <t>302672</t>
  </si>
  <si>
    <t>Trubka PE 110/6,3/6000mm</t>
  </si>
  <si>
    <t>175711499</t>
  </si>
  <si>
    <t>308165</t>
  </si>
  <si>
    <t>Víko ocelové kabelové komory 2436</t>
  </si>
  <si>
    <t>-1115957189</t>
  </si>
  <si>
    <t>HP-482013-C.6.2-SP - C.6.2  Soupis prací - Ochrana SEK UPC</t>
  </si>
  <si>
    <t>1166645378</t>
  </si>
  <si>
    <t>-126341392</t>
  </si>
  <si>
    <t>Poznámka k položce:
pomocné práce ve stávající trase</t>
  </si>
  <si>
    <t>1063176193</t>
  </si>
  <si>
    <t>-377395537</t>
  </si>
  <si>
    <t>-1068230970</t>
  </si>
  <si>
    <t>-1097313750</t>
  </si>
  <si>
    <t>28581548</t>
  </si>
  <si>
    <t>-268130555</t>
  </si>
  <si>
    <t>130</t>
  </si>
  <si>
    <t>-379938487</t>
  </si>
  <si>
    <t>955255</t>
  </si>
  <si>
    <t>Montáž koncovky mechan.rozeb, s/bez vent</t>
  </si>
  <si>
    <t>1656011584</t>
  </si>
  <si>
    <t>Montáž koncovky mechan,rozeb, s/bez vent</t>
  </si>
  <si>
    <t>-1849019848</t>
  </si>
  <si>
    <t>955268</t>
  </si>
  <si>
    <t>Montáž podzemní tratě síťové metalické</t>
  </si>
  <si>
    <t>659799637</t>
  </si>
  <si>
    <t>Poznámka k položce:
montáž ochr. děl. trubky, doporučený výrobek Sitel, kontorlní měření koax. kabelů</t>
  </si>
  <si>
    <t>79,5</t>
  </si>
  <si>
    <t>997197201</t>
  </si>
  <si>
    <t>303857</t>
  </si>
  <si>
    <t>Deska krycí plast, 250x1000m</t>
  </si>
  <si>
    <t>-1496565071</t>
  </si>
  <si>
    <t>303795</t>
  </si>
  <si>
    <t>Fólie výstražná 220mm PE oranžová</t>
  </si>
  <si>
    <t>597270351</t>
  </si>
  <si>
    <t>-1650028903</t>
  </si>
  <si>
    <t>307692</t>
  </si>
  <si>
    <t>Komora kabelová 2436/1220</t>
  </si>
  <si>
    <t>1163417174</t>
  </si>
  <si>
    <t>-2085370182</t>
  </si>
  <si>
    <t>302814</t>
  </si>
  <si>
    <t>Koncovka trubky 40m s ventilkem Plass,</t>
  </si>
  <si>
    <t>307664441</t>
  </si>
  <si>
    <t>300027</t>
  </si>
  <si>
    <t>Trubka HDPE 40/33 černá -2x bílé pruhy</t>
  </si>
  <si>
    <t>346901279</t>
  </si>
  <si>
    <t>1177270585</t>
  </si>
  <si>
    <t>HP-482013-C.6.3-SP - C.6.3  Soupis prací - Ochrana SEK NL</t>
  </si>
  <si>
    <t>728458974</t>
  </si>
  <si>
    <t>812709715</t>
  </si>
  <si>
    <t>1445747099</t>
  </si>
  <si>
    <t>590806645</t>
  </si>
  <si>
    <t>-1383770752</t>
  </si>
  <si>
    <t>1113711272</t>
  </si>
  <si>
    <t>-1130873440</t>
  </si>
  <si>
    <t>-1345894470</t>
  </si>
  <si>
    <t>Montáž koncovkyechan,rozeb, s/bez vent</t>
  </si>
  <si>
    <t>-474698648</t>
  </si>
  <si>
    <t>-799020066</t>
  </si>
  <si>
    <t>Poznámka k položce:
montáž ochr. děl. trubky, doporučený výrobek Sitel</t>
  </si>
  <si>
    <t>-884729308</t>
  </si>
  <si>
    <t>648749549</t>
  </si>
  <si>
    <t>165127001</t>
  </si>
  <si>
    <t>-2019895859</t>
  </si>
  <si>
    <t>-1645589026</t>
  </si>
  <si>
    <t>300028</t>
  </si>
  <si>
    <t>Trubka HDPE 40/33 černá -2x červené pruhy</t>
  </si>
  <si>
    <t>750225269</t>
  </si>
  <si>
    <t>HP-482013-VON - VON - Vedlejší a ostatní náklady</t>
  </si>
  <si>
    <t>HP-482013-VON-SP - VON - Soupis prací - Vedlejší a ostatní náklady</t>
  </si>
  <si>
    <t>HSV - HSV</t>
  </si>
  <si>
    <t>VRN - Vedlejší rozpočtové náklady - VŠEOBECNÉ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</si>
  <si>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</si>
  <si>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</si>
  <si>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</si>
  <si>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</si>
  <si>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</si>
  <si>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</si>
  <si>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</si>
  <si>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</si>
  <si>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</si>
  <si>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VRN01 - Vedlejší rozpočtové náklady - C.6 Objekty zařízení pro provozní informace a telematiku</t>
  </si>
  <si>
    <t>VRN02 - Vedlejší rozpočtové náklady - C.4 Objekty osvětlení pozemní komunikace</t>
  </si>
  <si>
    <t xml:space="preserve">REZERVA - </t>
  </si>
  <si>
    <t>VRN</t>
  </si>
  <si>
    <t>Vedlejší rozpočtové náklady - VŠEOBECNÉ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</si>
  <si>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</si>
  <si>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</si>
  <si>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</si>
  <si>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</si>
  <si>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</si>
  <si>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</si>
  <si>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-324331628</t>
  </si>
  <si>
    <t>Průzkumné, geodetické a projektové práce geodetické práce před výstavbou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</si>
  <si>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</si>
  <si>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</si>
  <si>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</si>
  <si>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-972743366</t>
  </si>
  <si>
    <t>Průzkumné, geodetické a projektové práce geodetické práce při provádění stavby</t>
  </si>
  <si>
    <t>Poznámka k položce:
výšková měření, výpočet objemů, atd. které mají chrakter kontrolních a upřesňujících činností, ...</t>
  </si>
  <si>
    <t>012303000</t>
  </si>
  <si>
    <t>Geodetické práce po výstavbě</t>
  </si>
  <si>
    <t>1459550740</t>
  </si>
  <si>
    <t>Průzkumné, geodetické a projektové práce geodetické práce po výstavbě</t>
  </si>
  <si>
    <t>Poznámka k položce:
zaměření skutečného provedení stavby, včetně komunikací a inženýrských sítí, kontrolní měření provedeného objektu, měření posunu a změn polohy novostavby v daném časovém intervalu, ...</t>
  </si>
  <si>
    <t>013244000</t>
  </si>
  <si>
    <t>Dokumentace pro provádění stavby</t>
  </si>
  <si>
    <t>1633885163</t>
  </si>
  <si>
    <t>Průzkumné, geodetické a projektové práce projektové práce dokumentace stavby (výkresová a textová) pro provádění stavby</t>
  </si>
  <si>
    <t>013254000</t>
  </si>
  <si>
    <t>Dokumentace skutečného provedení stavby</t>
  </si>
  <si>
    <t>-2127070060</t>
  </si>
  <si>
    <t>VRN2</t>
  </si>
  <si>
    <t>Příprava staveniště</t>
  </si>
  <si>
    <t>021002000</t>
  </si>
  <si>
    <t>Záchranné práce</t>
  </si>
  <si>
    <t>-1077660002</t>
  </si>
  <si>
    <t>Hlavní tituly průvodních činností a nákladů příprava staveniště záchranné práce</t>
  </si>
  <si>
    <t>Poznámka k položce:
zabezpečení přírodních hodnot na místě, stěhování přírodních hodnot, zabezpečení archeologických nálezů na místě, stěhování archeologických nálezů, exhumace včetně uložení ostatků</t>
  </si>
  <si>
    <t>022002000</t>
  </si>
  <si>
    <t>Přeložení konstrukcí</t>
  </si>
  <si>
    <t>286149745</t>
  </si>
  <si>
    <t>Hlavní tituly průvodních činností a nákladů příprava staveniště přeložení konstrukcí</t>
  </si>
  <si>
    <t>023002000</t>
  </si>
  <si>
    <t>Odstranění materiálů a konstrukcí</t>
  </si>
  <si>
    <t>2144627074</t>
  </si>
  <si>
    <t>Hlavní tituly průvodních činností a nákladů příprava staveniště odstranění materiálů a konstrukcí</t>
  </si>
  <si>
    <t>Poznámka k položce:
neočekávané vyklizení objektů, neočekávané demolice objektů, dekontaminace lokality, urychleně prováděné práce</t>
  </si>
  <si>
    <t>VRN3</t>
  </si>
  <si>
    <t>Zařízení staveniště</t>
  </si>
  <si>
    <t>031002000</t>
  </si>
  <si>
    <t>Související práce pro zařízení staveniště</t>
  </si>
  <si>
    <t>1044572253</t>
  </si>
  <si>
    <t>Hlavní tituly průvodních činností a nákladů zařízení staveniště související (přípravné) práce</t>
  </si>
  <si>
    <t>Poznámka k položce:
projektové práce pro zařízení staveniště, terénní úpravy pro zařízení staveniště</t>
  </si>
  <si>
    <t>032002000</t>
  </si>
  <si>
    <t>Vybavení staveniště</t>
  </si>
  <si>
    <t>1135515413</t>
  </si>
  <si>
    <t>Hlavní tituly průvodních činností a nákladů zařízení staveniště vybavení staveniště</t>
  </si>
  <si>
    <t>Poznámka k položce:
náklady na stavební buňky, pronájem ploch staveniště, provizorní komunikace, skládky na staveništi, zřízení počítačové sítě, WIFI, ostatní náklady, náklady na provoz a údržbu vybavení staveniště</t>
  </si>
  <si>
    <t>033002000</t>
  </si>
  <si>
    <t>Připojení staveniště na inženýrské sítě</t>
  </si>
  <si>
    <t>-114224020</t>
  </si>
  <si>
    <t>Hlavní tituly průvodních činností a nákladů zařízení staveniště připojení na inženýrské sítě</t>
  </si>
  <si>
    <t>034002000</t>
  </si>
  <si>
    <t>Zabezpečení staveniště</t>
  </si>
  <si>
    <t>148125935</t>
  </si>
  <si>
    <t>Hlavní tituly průvodních činností a nákladů zařízení staveniště zabezpečení staveniště</t>
  </si>
  <si>
    <t>Poznámka k položce:
energie pro zařízení staveniště, oplocení staveniště, opatření na ochranu sousedních pozemků, dopravní značení na staveništi, informační tabule, alarm, strážní služba, osvětlení staveniště</t>
  </si>
  <si>
    <t>039002000</t>
  </si>
  <si>
    <t>Zrušení zařízení staveniště</t>
  </si>
  <si>
    <t>-322429128</t>
  </si>
  <si>
    <t>Hlavní tituly průvodních činností a nákladů zařízení staveniště zrušení zařízení staveniště</t>
  </si>
  <si>
    <t>Poznámka k položce:
rozebrání, bourání, odvoz, úprava terénu</t>
  </si>
  <si>
    <t>VRN4</t>
  </si>
  <si>
    <t>Inženýrská činnost</t>
  </si>
  <si>
    <t>040001000</t>
  </si>
  <si>
    <t>-1512044157</t>
  </si>
  <si>
    <t>Základní rozdělení průvodních činností a nákladů inženýrská činnost</t>
  </si>
  <si>
    <t>Poznámka k položce:
dozory, posudky, zkoušky a ostatní měření, revize, kompletační a koordinační činnost, ostatní inženýrská činnost</t>
  </si>
  <si>
    <t>VRN5</t>
  </si>
  <si>
    <t>Finanční náklady</t>
  </si>
  <si>
    <t>050001000</t>
  </si>
  <si>
    <t>1227532079</t>
  </si>
  <si>
    <t>Základní rozdělení průvodních činností a nákladů finanční náklady</t>
  </si>
  <si>
    <t>Poznámka k položce:
pojistné, finanční rezerva, poplatky, záruka, reklamace, záloha, bankovní záruka, kauce, zádržné, pokuty, ostatní finance</t>
  </si>
  <si>
    <t>VRN6</t>
  </si>
  <si>
    <t>Územní vlivy</t>
  </si>
  <si>
    <t>060001000</t>
  </si>
  <si>
    <t>-375789020</t>
  </si>
  <si>
    <t>Základní rozdělení průvodních činností a nákladů územní vlivy</t>
  </si>
  <si>
    <t>Poznámka k položce:
vliv klimatických podmínek, ztížené dopravní podmínky, práce na těžko přístupných místech, práce ve zdraví škodlivém prostředí, mimostaveništní doprava materiálů a výrobků</t>
  </si>
  <si>
    <t>VRN7</t>
  </si>
  <si>
    <t>Provozní vlivy</t>
  </si>
  <si>
    <t>070001000</t>
  </si>
  <si>
    <t>-438403798</t>
  </si>
  <si>
    <t>Základní rozdělení průvodních činností a nákladů provozní vlivy</t>
  </si>
  <si>
    <t>Poznámka k položce:
provoz investora a třetích osob, silniční provoz, ztížený pohyb vozidel v centrech měst, železniční a městský kolejový provoz, ochranná pásma (elektrického vedení, vodárenská, ostatní provozní vlivy</t>
  </si>
  <si>
    <t>VRN8</t>
  </si>
  <si>
    <t>Přesun stavebních kapacit</t>
  </si>
  <si>
    <t>080001000</t>
  </si>
  <si>
    <t>Další náklady na pracovníky</t>
  </si>
  <si>
    <t>1376304998</t>
  </si>
  <si>
    <t>Základní rozdělení průvodních činností a nákladů další náklady na pracovníky</t>
  </si>
  <si>
    <t>Poznámka k položce:
doprava zaměstnanců na staveniště, stravné, nocležné, pracovní pohotovost</t>
  </si>
  <si>
    <t>VRN9</t>
  </si>
  <si>
    <t>Ostatní náklady</t>
  </si>
  <si>
    <t>090001000</t>
  </si>
  <si>
    <t>943433878</t>
  </si>
  <si>
    <t>Základní rozdělení průvodních činností a nákladů ostatní náklady</t>
  </si>
  <si>
    <t>Poznámka k položce:
související s objektem, související s provozem, havárie, živelné pohromy</t>
  </si>
  <si>
    <t>VRN01</t>
  </si>
  <si>
    <t>Vedlejší rozpočtové náklady - C.6 Objekty zařízení pro provozní informace a telematiku</t>
  </si>
  <si>
    <t>955198</t>
  </si>
  <si>
    <t>Plán geom,pro VBŘ do 200m vč,(kus=100m)</t>
  </si>
  <si>
    <t>-2008547584</t>
  </si>
  <si>
    <t>956284</t>
  </si>
  <si>
    <t>Zaměření trasy pro stavbu do 100m</t>
  </si>
  <si>
    <t>-719055362</t>
  </si>
  <si>
    <t>955315</t>
  </si>
  <si>
    <t>Uzavření sml,na zákl,SSB a přípr,vkl,VBŘ</t>
  </si>
  <si>
    <t>-1498690612</t>
  </si>
  <si>
    <t>VRN02</t>
  </si>
  <si>
    <t>Vedlejší rozpočtové náklady - C.4 Objekty osvětlení pozemní komunikace</t>
  </si>
  <si>
    <t>8192</t>
  </si>
  <si>
    <t>-1646972411</t>
  </si>
  <si>
    <t>065002000</t>
  </si>
  <si>
    <t>Mimostaveništní doprava materiálů</t>
  </si>
  <si>
    <t>131072</t>
  </si>
  <si>
    <t>2080199663</t>
  </si>
  <si>
    <t>IP-100</t>
  </si>
  <si>
    <t>drobný materiál</t>
  </si>
  <si>
    <t>690374317</t>
  </si>
  <si>
    <t>740991300</t>
  </si>
  <si>
    <t>Celková prohlídka elektrického rozvodu a zařízení do 1 milionu Kč</t>
  </si>
  <si>
    <t>805369392</t>
  </si>
  <si>
    <t>REZERVA</t>
  </si>
  <si>
    <t>R1</t>
  </si>
  <si>
    <t>Rezerva ze ZRN</t>
  </si>
  <si>
    <t xml:space="preserve"> %</t>
  </si>
  <si>
    <t>1327817216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</si>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</sst>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top" wrapText="1"/>
      <protection/>
    </xf>
    <xf numFmtId="0" fontId="34" fillId="0" borderId="36" xfId="0" applyFont="1" applyBorder="1" applyAlignment="1" applyProtection="1">
      <alignment horizontal="center" vertical="center"/>
      <protection/>
    </xf>
    <xf numFmtId="49" fontId="34" fillId="0" borderId="36" xfId="0" applyNumberFormat="1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center" vertical="center" wrapText="1"/>
      <protection/>
    </xf>
    <xf numFmtId="168" fontId="34" fillId="0" borderId="36" xfId="0" applyNumberFormat="1" applyFont="1" applyBorder="1" applyAlignment="1" applyProtection="1">
      <alignment horizontal="right" vertical="center"/>
      <protection/>
    </xf>
    <xf numFmtId="164" fontId="34" fillId="34" borderId="36" xfId="0" applyNumberFormat="1" applyFont="1" applyFill="1" applyBorder="1" applyAlignment="1">
      <alignment horizontal="right" vertical="center"/>
    </xf>
    <xf numFmtId="164" fontId="34" fillId="0" borderId="36" xfId="0" applyNumberFormat="1" applyFont="1" applyBorder="1" applyAlignment="1" applyProtection="1">
      <alignment horizontal="right" vertical="center"/>
      <protection/>
    </xf>
    <xf numFmtId="0" fontId="34" fillId="0" borderId="13" xfId="0" applyFont="1" applyBorder="1" applyAlignment="1">
      <alignment horizontal="left" vertical="center"/>
    </xf>
    <xf numFmtId="0" fontId="34" fillId="34" borderId="36" xfId="0" applyFont="1" applyFill="1" applyBorder="1" applyAlignment="1">
      <alignment horizontal="left" vertical="center" wrapText="1"/>
    </xf>
    <xf numFmtId="0" fontId="34" fillId="0" borderId="0" xfId="0" applyFont="1" applyAlignment="1" applyProtection="1">
      <alignment horizontal="center" vertical="center" wrapText="1"/>
      <protection/>
    </xf>
    <xf numFmtId="0" fontId="35" fillId="0" borderId="13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168" fontId="35" fillId="0" borderId="0" xfId="0" applyNumberFormat="1" applyFont="1" applyAlignment="1" applyProtection="1">
      <alignment horizontal="right" vertical="center"/>
      <protection/>
    </xf>
    <xf numFmtId="0" fontId="35" fillId="0" borderId="13" xfId="0" applyFont="1" applyBorder="1" applyAlignment="1">
      <alignment horizontal="left" vertical="center"/>
    </xf>
    <xf numFmtId="0" fontId="35" fillId="0" borderId="25" xfId="0" applyFont="1" applyBorder="1" applyAlignment="1" applyProtection="1">
      <alignment horizontal="left" vertical="center"/>
      <protection/>
    </xf>
    <xf numFmtId="0" fontId="35" fillId="0" borderId="24" xfId="0" applyFont="1" applyBorder="1" applyAlignment="1" applyProtection="1">
      <alignment horizontal="left" vertical="center"/>
      <protection/>
    </xf>
    <xf numFmtId="0" fontId="35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32" xfId="0" applyFont="1" applyBorder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/>
      <protection/>
    </xf>
    <xf numFmtId="0" fontId="61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7" fillId="33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1A6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5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5B4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6A7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F4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6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50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1A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35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5B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6A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6F4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46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50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1" t="s">
        <v>0</v>
      </c>
      <c r="B1" s="222"/>
      <c r="C1" s="222"/>
      <c r="D1" s="223" t="s">
        <v>1</v>
      </c>
      <c r="E1" s="222"/>
      <c r="F1" s="222"/>
      <c r="G1" s="222"/>
      <c r="H1" s="222"/>
      <c r="I1" s="222"/>
      <c r="J1" s="222"/>
      <c r="K1" s="224" t="s">
        <v>1451</v>
      </c>
      <c r="L1" s="224"/>
      <c r="M1" s="224"/>
      <c r="N1" s="224"/>
      <c r="O1" s="224"/>
      <c r="P1" s="224"/>
      <c r="Q1" s="224"/>
      <c r="R1" s="224"/>
      <c r="S1" s="224"/>
      <c r="T1" s="222"/>
      <c r="U1" s="222"/>
      <c r="V1" s="222"/>
      <c r="W1" s="224" t="s">
        <v>1452</v>
      </c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1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00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22" t="s">
        <v>13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11"/>
      <c r="AQ5" s="13"/>
      <c r="BE5" s="331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34" t="s">
        <v>16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11"/>
      <c r="AQ6" s="13"/>
      <c r="BE6" s="301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 t="s">
        <v>20</v>
      </c>
      <c r="AO7" s="11"/>
      <c r="AP7" s="11"/>
      <c r="AQ7" s="13"/>
      <c r="BE7" s="30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30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30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 t="s">
        <v>30</v>
      </c>
      <c r="AO10" s="11"/>
      <c r="AP10" s="11"/>
      <c r="AQ10" s="13"/>
      <c r="BE10" s="301"/>
      <c r="BS10" s="6" t="s">
        <v>17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 t="s">
        <v>33</v>
      </c>
      <c r="AO11" s="11"/>
      <c r="AP11" s="11"/>
      <c r="AQ11" s="13"/>
      <c r="BE11" s="301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301"/>
      <c r="BS12" s="6" t="s">
        <v>17</v>
      </c>
    </row>
    <row r="13" spans="2:71" s="2" customFormat="1" ht="15" customHeight="1">
      <c r="B13" s="10"/>
      <c r="C13" s="11"/>
      <c r="D13" s="19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35</v>
      </c>
      <c r="AO13" s="11"/>
      <c r="AP13" s="11"/>
      <c r="AQ13" s="13"/>
      <c r="BE13" s="301"/>
      <c r="BS13" s="6" t="s">
        <v>17</v>
      </c>
    </row>
    <row r="14" spans="2:71" s="2" customFormat="1" ht="15.75" customHeight="1">
      <c r="B14" s="10"/>
      <c r="C14" s="11"/>
      <c r="D14" s="11"/>
      <c r="E14" s="335" t="s">
        <v>35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19" t="s">
        <v>32</v>
      </c>
      <c r="AL14" s="11"/>
      <c r="AM14" s="11"/>
      <c r="AN14" s="21" t="s">
        <v>35</v>
      </c>
      <c r="AO14" s="11"/>
      <c r="AP14" s="11"/>
      <c r="AQ14" s="13"/>
      <c r="BE14" s="301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301"/>
      <c r="BS15" s="6" t="s">
        <v>3</v>
      </c>
    </row>
    <row r="16" spans="2:71" s="2" customFormat="1" ht="15" customHeight="1">
      <c r="B16" s="10"/>
      <c r="C16" s="11"/>
      <c r="D16" s="19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 t="s">
        <v>37</v>
      </c>
      <c r="AO16" s="11"/>
      <c r="AP16" s="11"/>
      <c r="AQ16" s="13"/>
      <c r="BE16" s="301"/>
      <c r="BS16" s="6" t="s">
        <v>3</v>
      </c>
    </row>
    <row r="17" spans="2:71" s="2" customFormat="1" ht="19.5" customHeight="1">
      <c r="B17" s="10"/>
      <c r="C17" s="11"/>
      <c r="D17" s="11"/>
      <c r="E17" s="17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 t="s">
        <v>39</v>
      </c>
      <c r="AO17" s="11"/>
      <c r="AP17" s="11"/>
      <c r="AQ17" s="13"/>
      <c r="BE17" s="301"/>
      <c r="BS17" s="6" t="s">
        <v>40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301"/>
      <c r="BS18" s="6" t="s">
        <v>5</v>
      </c>
    </row>
    <row r="19" spans="2:71" s="2" customFormat="1" ht="15" customHeight="1">
      <c r="B19" s="10"/>
      <c r="C19" s="11"/>
      <c r="D19" s="19" t="s">
        <v>41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301"/>
      <c r="BS19" s="6" t="s">
        <v>5</v>
      </c>
    </row>
    <row r="20" spans="2:71" s="2" customFormat="1" ht="15.75" customHeight="1">
      <c r="B20" s="10"/>
      <c r="C20" s="11"/>
      <c r="D20" s="11"/>
      <c r="E20" s="336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11"/>
      <c r="AP20" s="11"/>
      <c r="AQ20" s="13"/>
      <c r="BE20" s="301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30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301"/>
    </row>
    <row r="23" spans="2:57" s="6" customFormat="1" ht="27" customHeight="1">
      <c r="B23" s="23"/>
      <c r="C23" s="24"/>
      <c r="D23" s="25" t="s">
        <v>42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37">
        <f>ROUND($AG$51,2)</f>
        <v>0</v>
      </c>
      <c r="AL23" s="338"/>
      <c r="AM23" s="338"/>
      <c r="AN23" s="338"/>
      <c r="AO23" s="338"/>
      <c r="AP23" s="24"/>
      <c r="AQ23" s="27"/>
      <c r="BE23" s="32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2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39" t="s">
        <v>43</v>
      </c>
      <c r="M25" s="321"/>
      <c r="N25" s="321"/>
      <c r="O25" s="321"/>
      <c r="P25" s="24"/>
      <c r="Q25" s="24"/>
      <c r="R25" s="24"/>
      <c r="S25" s="24"/>
      <c r="T25" s="24"/>
      <c r="U25" s="24"/>
      <c r="V25" s="24"/>
      <c r="W25" s="339" t="s">
        <v>44</v>
      </c>
      <c r="X25" s="321"/>
      <c r="Y25" s="321"/>
      <c r="Z25" s="321"/>
      <c r="AA25" s="321"/>
      <c r="AB25" s="321"/>
      <c r="AC25" s="321"/>
      <c r="AD25" s="321"/>
      <c r="AE25" s="321"/>
      <c r="AF25" s="24"/>
      <c r="AG25" s="24"/>
      <c r="AH25" s="24"/>
      <c r="AI25" s="24"/>
      <c r="AJ25" s="24"/>
      <c r="AK25" s="339" t="s">
        <v>45</v>
      </c>
      <c r="AL25" s="321"/>
      <c r="AM25" s="321"/>
      <c r="AN25" s="321"/>
      <c r="AO25" s="321"/>
      <c r="AP25" s="24"/>
      <c r="AQ25" s="27"/>
      <c r="BE25" s="326"/>
    </row>
    <row r="26" spans="2:57" s="6" customFormat="1" ht="15" customHeight="1">
      <c r="B26" s="29"/>
      <c r="C26" s="30"/>
      <c r="D26" s="30" t="s">
        <v>46</v>
      </c>
      <c r="E26" s="30"/>
      <c r="F26" s="30" t="s">
        <v>47</v>
      </c>
      <c r="G26" s="30"/>
      <c r="H26" s="30"/>
      <c r="I26" s="30"/>
      <c r="J26" s="30"/>
      <c r="K26" s="30"/>
      <c r="L26" s="328">
        <v>0.21</v>
      </c>
      <c r="M26" s="329"/>
      <c r="N26" s="329"/>
      <c r="O26" s="329"/>
      <c r="P26" s="30"/>
      <c r="Q26" s="30"/>
      <c r="R26" s="30"/>
      <c r="S26" s="30"/>
      <c r="T26" s="30"/>
      <c r="U26" s="30"/>
      <c r="V26" s="30"/>
      <c r="W26" s="330">
        <f>ROUND($AZ$51,2)</f>
        <v>0</v>
      </c>
      <c r="X26" s="329"/>
      <c r="Y26" s="329"/>
      <c r="Z26" s="329"/>
      <c r="AA26" s="329"/>
      <c r="AB26" s="329"/>
      <c r="AC26" s="329"/>
      <c r="AD26" s="329"/>
      <c r="AE26" s="329"/>
      <c r="AF26" s="30"/>
      <c r="AG26" s="30"/>
      <c r="AH26" s="30"/>
      <c r="AI26" s="30"/>
      <c r="AJ26" s="30"/>
      <c r="AK26" s="330">
        <f>ROUND($AV$51,2)</f>
        <v>0</v>
      </c>
      <c r="AL26" s="329"/>
      <c r="AM26" s="329"/>
      <c r="AN26" s="329"/>
      <c r="AO26" s="329"/>
      <c r="AP26" s="30"/>
      <c r="AQ26" s="31"/>
      <c r="BE26" s="332"/>
    </row>
    <row r="27" spans="2:57" s="6" customFormat="1" ht="15" customHeight="1">
      <c r="B27" s="29"/>
      <c r="C27" s="30"/>
      <c r="D27" s="30"/>
      <c r="E27" s="30"/>
      <c r="F27" s="30" t="s">
        <v>48</v>
      </c>
      <c r="G27" s="30"/>
      <c r="H27" s="30"/>
      <c r="I27" s="30"/>
      <c r="J27" s="30"/>
      <c r="K27" s="30"/>
      <c r="L27" s="328">
        <v>0.15</v>
      </c>
      <c r="M27" s="329"/>
      <c r="N27" s="329"/>
      <c r="O27" s="329"/>
      <c r="P27" s="30"/>
      <c r="Q27" s="30"/>
      <c r="R27" s="30"/>
      <c r="S27" s="30"/>
      <c r="T27" s="30"/>
      <c r="U27" s="30"/>
      <c r="V27" s="30"/>
      <c r="W27" s="330">
        <f>ROUND($BA$51,2)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30"/>
      <c r="AG27" s="30"/>
      <c r="AH27" s="30"/>
      <c r="AI27" s="30"/>
      <c r="AJ27" s="30"/>
      <c r="AK27" s="330">
        <f>ROUND($AW$51,2)</f>
        <v>0</v>
      </c>
      <c r="AL27" s="329"/>
      <c r="AM27" s="329"/>
      <c r="AN27" s="329"/>
      <c r="AO27" s="329"/>
      <c r="AP27" s="30"/>
      <c r="AQ27" s="31"/>
      <c r="BE27" s="332"/>
    </row>
    <row r="28" spans="2:57" s="6" customFormat="1" ht="15" customHeight="1" hidden="1">
      <c r="B28" s="29"/>
      <c r="C28" s="30"/>
      <c r="D28" s="30"/>
      <c r="E28" s="30"/>
      <c r="F28" s="30" t="s">
        <v>49</v>
      </c>
      <c r="G28" s="30"/>
      <c r="H28" s="30"/>
      <c r="I28" s="30"/>
      <c r="J28" s="30"/>
      <c r="K28" s="30"/>
      <c r="L28" s="328">
        <v>0.21</v>
      </c>
      <c r="M28" s="329"/>
      <c r="N28" s="329"/>
      <c r="O28" s="329"/>
      <c r="P28" s="30"/>
      <c r="Q28" s="30"/>
      <c r="R28" s="30"/>
      <c r="S28" s="30"/>
      <c r="T28" s="30"/>
      <c r="U28" s="30"/>
      <c r="V28" s="30"/>
      <c r="W28" s="330">
        <f>ROUND($BB$51,2)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30"/>
      <c r="AG28" s="30"/>
      <c r="AH28" s="30"/>
      <c r="AI28" s="30"/>
      <c r="AJ28" s="30"/>
      <c r="AK28" s="330">
        <v>0</v>
      </c>
      <c r="AL28" s="329"/>
      <c r="AM28" s="329"/>
      <c r="AN28" s="329"/>
      <c r="AO28" s="329"/>
      <c r="AP28" s="30"/>
      <c r="AQ28" s="31"/>
      <c r="BE28" s="332"/>
    </row>
    <row r="29" spans="2:57" s="6" customFormat="1" ht="15" customHeight="1" hidden="1">
      <c r="B29" s="29"/>
      <c r="C29" s="30"/>
      <c r="D29" s="30"/>
      <c r="E29" s="30"/>
      <c r="F29" s="30" t="s">
        <v>50</v>
      </c>
      <c r="G29" s="30"/>
      <c r="H29" s="30"/>
      <c r="I29" s="30"/>
      <c r="J29" s="30"/>
      <c r="K29" s="30"/>
      <c r="L29" s="328">
        <v>0.15</v>
      </c>
      <c r="M29" s="329"/>
      <c r="N29" s="329"/>
      <c r="O29" s="329"/>
      <c r="P29" s="30"/>
      <c r="Q29" s="30"/>
      <c r="R29" s="30"/>
      <c r="S29" s="30"/>
      <c r="T29" s="30"/>
      <c r="U29" s="30"/>
      <c r="V29" s="30"/>
      <c r="W29" s="330">
        <f>ROUND($BC$51,2)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30"/>
      <c r="AG29" s="30"/>
      <c r="AH29" s="30"/>
      <c r="AI29" s="30"/>
      <c r="AJ29" s="30"/>
      <c r="AK29" s="330">
        <v>0</v>
      </c>
      <c r="AL29" s="329"/>
      <c r="AM29" s="329"/>
      <c r="AN29" s="329"/>
      <c r="AO29" s="329"/>
      <c r="AP29" s="30"/>
      <c r="AQ29" s="31"/>
      <c r="BE29" s="332"/>
    </row>
    <row r="30" spans="2:57" s="6" customFormat="1" ht="15" customHeight="1" hidden="1">
      <c r="B30" s="29"/>
      <c r="C30" s="30"/>
      <c r="D30" s="30"/>
      <c r="E30" s="30"/>
      <c r="F30" s="30" t="s">
        <v>51</v>
      </c>
      <c r="G30" s="30"/>
      <c r="H30" s="30"/>
      <c r="I30" s="30"/>
      <c r="J30" s="30"/>
      <c r="K30" s="30"/>
      <c r="L30" s="328">
        <v>0</v>
      </c>
      <c r="M30" s="329"/>
      <c r="N30" s="329"/>
      <c r="O30" s="329"/>
      <c r="P30" s="30"/>
      <c r="Q30" s="30"/>
      <c r="R30" s="30"/>
      <c r="S30" s="30"/>
      <c r="T30" s="30"/>
      <c r="U30" s="30"/>
      <c r="V30" s="30"/>
      <c r="W30" s="330">
        <f>ROUND($BD$51,2)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30"/>
      <c r="AG30" s="30"/>
      <c r="AH30" s="30"/>
      <c r="AI30" s="30"/>
      <c r="AJ30" s="30"/>
      <c r="AK30" s="330">
        <v>0</v>
      </c>
      <c r="AL30" s="329"/>
      <c r="AM30" s="329"/>
      <c r="AN30" s="329"/>
      <c r="AO30" s="329"/>
      <c r="AP30" s="30"/>
      <c r="AQ30" s="31"/>
      <c r="BE30" s="332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26"/>
    </row>
    <row r="32" spans="2:57" s="6" customFormat="1" ht="27" customHeight="1">
      <c r="B32" s="23"/>
      <c r="C32" s="32"/>
      <c r="D32" s="33" t="s">
        <v>52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53</v>
      </c>
      <c r="U32" s="34"/>
      <c r="V32" s="34"/>
      <c r="W32" s="34"/>
      <c r="X32" s="315" t="s">
        <v>54</v>
      </c>
      <c r="Y32" s="312"/>
      <c r="Z32" s="312"/>
      <c r="AA32" s="312"/>
      <c r="AB32" s="312"/>
      <c r="AC32" s="34"/>
      <c r="AD32" s="34"/>
      <c r="AE32" s="34"/>
      <c r="AF32" s="34"/>
      <c r="AG32" s="34"/>
      <c r="AH32" s="34"/>
      <c r="AI32" s="34"/>
      <c r="AJ32" s="34"/>
      <c r="AK32" s="316">
        <f>ROUND(SUM($AK$23:$AK$30),2)</f>
        <v>0</v>
      </c>
      <c r="AL32" s="312"/>
      <c r="AM32" s="312"/>
      <c r="AN32" s="312"/>
      <c r="AO32" s="317"/>
      <c r="AP32" s="32"/>
      <c r="AQ32" s="37"/>
      <c r="BE32" s="32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HP-482013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318" t="str">
        <f>$K$6</f>
        <v>Parkoviště v ul. K. H. Máchy, Sokolov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K.H. Máchy. Sokolov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320" t="str">
        <f>IF($AN$8="","",$AN$8)</f>
        <v>13.01.2014</v>
      </c>
      <c r="AN44" s="321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Sokolov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36</v>
      </c>
      <c r="AJ46" s="24"/>
      <c r="AK46" s="24"/>
      <c r="AL46" s="24"/>
      <c r="AM46" s="322" t="str">
        <f>IF($E$17="","",$E$17)</f>
        <v>Ing. Martin Haueisen</v>
      </c>
      <c r="AN46" s="321"/>
      <c r="AO46" s="321"/>
      <c r="AP46" s="321"/>
      <c r="AQ46" s="24"/>
      <c r="AR46" s="43"/>
      <c r="AS46" s="323" t="s">
        <v>56</v>
      </c>
      <c r="AT46" s="32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34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25"/>
      <c r="AT47" s="32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27"/>
      <c r="AT48" s="321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311" t="s">
        <v>57</v>
      </c>
      <c r="D49" s="312"/>
      <c r="E49" s="312"/>
      <c r="F49" s="312"/>
      <c r="G49" s="312"/>
      <c r="H49" s="34"/>
      <c r="I49" s="313" t="s">
        <v>58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4" t="s">
        <v>59</v>
      </c>
      <c r="AH49" s="312"/>
      <c r="AI49" s="312"/>
      <c r="AJ49" s="312"/>
      <c r="AK49" s="312"/>
      <c r="AL49" s="312"/>
      <c r="AM49" s="312"/>
      <c r="AN49" s="313" t="s">
        <v>60</v>
      </c>
      <c r="AO49" s="312"/>
      <c r="AP49" s="312"/>
      <c r="AQ49" s="58" t="s">
        <v>61</v>
      </c>
      <c r="AR49" s="43"/>
      <c r="AS49" s="59" t="s">
        <v>62</v>
      </c>
      <c r="AT49" s="60" t="s">
        <v>63</v>
      </c>
      <c r="AU49" s="60" t="s">
        <v>64</v>
      </c>
      <c r="AV49" s="60" t="s">
        <v>65</v>
      </c>
      <c r="AW49" s="60" t="s">
        <v>66</v>
      </c>
      <c r="AX49" s="60" t="s">
        <v>67</v>
      </c>
      <c r="AY49" s="60" t="s">
        <v>68</v>
      </c>
      <c r="AZ49" s="60" t="s">
        <v>69</v>
      </c>
      <c r="BA49" s="60" t="s">
        <v>70</v>
      </c>
      <c r="BB49" s="60" t="s">
        <v>71</v>
      </c>
      <c r="BC49" s="60" t="s">
        <v>72</v>
      </c>
      <c r="BD49" s="61" t="s">
        <v>73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74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05">
        <f>ROUND($AG$52+$AG$54+$AG$56+$AG$60,2)</f>
        <v>0</v>
      </c>
      <c r="AH51" s="306"/>
      <c r="AI51" s="306"/>
      <c r="AJ51" s="306"/>
      <c r="AK51" s="306"/>
      <c r="AL51" s="306"/>
      <c r="AM51" s="306"/>
      <c r="AN51" s="305">
        <f>ROUND(SUM($AG$51,$AT$51),2)</f>
        <v>0</v>
      </c>
      <c r="AO51" s="306"/>
      <c r="AP51" s="306"/>
      <c r="AQ51" s="68"/>
      <c r="AR51" s="50"/>
      <c r="AS51" s="69">
        <f>ROUND($AS$52+$AS$54+$AS$56+$AS$60,2)</f>
        <v>0</v>
      </c>
      <c r="AT51" s="70">
        <f>ROUND(SUM($AV$51:$AW$51),2)</f>
        <v>0</v>
      </c>
      <c r="AU51" s="71">
        <f>ROUND($AU$52+$AU$54+$AU$56+$AU$60,5)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ROUND($AZ$52+$AZ$54+$AZ$56+$AZ$60,2)</f>
        <v>0</v>
      </c>
      <c r="BA51" s="70">
        <f>ROUND($BA$52+$BA$54+$BA$56+$BA$60,2)</f>
        <v>0</v>
      </c>
      <c r="BB51" s="70">
        <f>ROUND($BB$52+$BB$54+$BB$56+$BB$60,2)</f>
        <v>0</v>
      </c>
      <c r="BC51" s="70">
        <f>ROUND($BC$52+$BC$54+$BC$56+$BC$60,2)</f>
        <v>0</v>
      </c>
      <c r="BD51" s="72">
        <f>ROUND($BD$52+$BD$54+$BD$56+$BD$60,2)</f>
        <v>0</v>
      </c>
      <c r="BS51" s="47" t="s">
        <v>75</v>
      </c>
      <c r="BT51" s="47" t="s">
        <v>76</v>
      </c>
      <c r="BU51" s="73" t="s">
        <v>77</v>
      </c>
      <c r="BV51" s="47" t="s">
        <v>78</v>
      </c>
      <c r="BW51" s="47" t="s">
        <v>4</v>
      </c>
      <c r="BX51" s="47" t="s">
        <v>79</v>
      </c>
    </row>
    <row r="52" spans="2:91" s="74" customFormat="1" ht="28.5" customHeight="1">
      <c r="B52" s="75"/>
      <c r="C52" s="76"/>
      <c r="D52" s="309" t="s">
        <v>80</v>
      </c>
      <c r="E52" s="310"/>
      <c r="F52" s="310"/>
      <c r="G52" s="310"/>
      <c r="H52" s="310"/>
      <c r="I52" s="76"/>
      <c r="J52" s="309" t="s">
        <v>81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7">
        <f>ROUND($AG$53,2)</f>
        <v>0</v>
      </c>
      <c r="AH52" s="308"/>
      <c r="AI52" s="308"/>
      <c r="AJ52" s="308"/>
      <c r="AK52" s="308"/>
      <c r="AL52" s="308"/>
      <c r="AM52" s="308"/>
      <c r="AN52" s="307">
        <f>ROUND(SUM($AG$52,$AT$52),2)</f>
        <v>0</v>
      </c>
      <c r="AO52" s="308"/>
      <c r="AP52" s="308"/>
      <c r="AQ52" s="77" t="s">
        <v>82</v>
      </c>
      <c r="AR52" s="78"/>
      <c r="AS52" s="79">
        <f>ROUND($AS$53,2)</f>
        <v>0</v>
      </c>
      <c r="AT52" s="80">
        <f>ROUND(SUM($AV$52:$AW$52),2)</f>
        <v>0</v>
      </c>
      <c r="AU52" s="81">
        <f>ROUND($AU$53,5)</f>
        <v>0</v>
      </c>
      <c r="AV52" s="80">
        <f>ROUND($AZ$52*$L$26,2)</f>
        <v>0</v>
      </c>
      <c r="AW52" s="80">
        <f>ROUND($BA$52*$L$27,2)</f>
        <v>0</v>
      </c>
      <c r="AX52" s="80">
        <f>ROUND($BB$52*$L$26,2)</f>
        <v>0</v>
      </c>
      <c r="AY52" s="80">
        <f>ROUND($BC$52*$L$27,2)</f>
        <v>0</v>
      </c>
      <c r="AZ52" s="80">
        <f>ROUND($AZ$53,2)</f>
        <v>0</v>
      </c>
      <c r="BA52" s="80">
        <f>ROUND($BA$53,2)</f>
        <v>0</v>
      </c>
      <c r="BB52" s="80">
        <f>ROUND($BB$53,2)</f>
        <v>0</v>
      </c>
      <c r="BC52" s="80">
        <f>ROUND($BC$53,2)</f>
        <v>0</v>
      </c>
      <c r="BD52" s="82">
        <f>ROUND($BD$53,2)</f>
        <v>0</v>
      </c>
      <c r="BS52" s="74" t="s">
        <v>75</v>
      </c>
      <c r="BT52" s="74" t="s">
        <v>21</v>
      </c>
      <c r="BU52" s="74" t="s">
        <v>77</v>
      </c>
      <c r="BV52" s="74" t="s">
        <v>78</v>
      </c>
      <c r="BW52" s="74" t="s">
        <v>83</v>
      </c>
      <c r="BX52" s="74" t="s">
        <v>4</v>
      </c>
      <c r="CL52" s="74" t="s">
        <v>84</v>
      </c>
      <c r="CM52" s="74" t="s">
        <v>85</v>
      </c>
    </row>
    <row r="53" spans="1:90" s="83" customFormat="1" ht="23.25" customHeight="1">
      <c r="A53" s="217" t="s">
        <v>1453</v>
      </c>
      <c r="B53" s="84"/>
      <c r="C53" s="85"/>
      <c r="D53" s="85"/>
      <c r="E53" s="304" t="s">
        <v>86</v>
      </c>
      <c r="F53" s="303"/>
      <c r="G53" s="303"/>
      <c r="H53" s="303"/>
      <c r="I53" s="303"/>
      <c r="J53" s="85"/>
      <c r="K53" s="304" t="s">
        <v>87</v>
      </c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2">
        <f>'HP-482013-C.1-SP - C.1 - ...'!$J$29</f>
        <v>0</v>
      </c>
      <c r="AH53" s="303"/>
      <c r="AI53" s="303"/>
      <c r="AJ53" s="303"/>
      <c r="AK53" s="303"/>
      <c r="AL53" s="303"/>
      <c r="AM53" s="303"/>
      <c r="AN53" s="302">
        <f>ROUND(SUM($AG$53,$AT$53),2)</f>
        <v>0</v>
      </c>
      <c r="AO53" s="303"/>
      <c r="AP53" s="303"/>
      <c r="AQ53" s="86" t="s">
        <v>88</v>
      </c>
      <c r="AR53" s="87"/>
      <c r="AS53" s="88">
        <v>0</v>
      </c>
      <c r="AT53" s="89">
        <f>ROUND(SUM($AV$53:$AW$53),2)</f>
        <v>0</v>
      </c>
      <c r="AU53" s="90">
        <f>'HP-482013-C.1-SP - C.1 - ...'!$P$91</f>
        <v>0</v>
      </c>
      <c r="AV53" s="89">
        <f>'HP-482013-C.1-SP - C.1 - ...'!$J$32</f>
        <v>0</v>
      </c>
      <c r="AW53" s="89">
        <f>'HP-482013-C.1-SP - C.1 - ...'!$J$33</f>
        <v>0</v>
      </c>
      <c r="AX53" s="89">
        <f>'HP-482013-C.1-SP - C.1 - ...'!$J$34</f>
        <v>0</v>
      </c>
      <c r="AY53" s="89">
        <f>'HP-482013-C.1-SP - C.1 - ...'!$J$35</f>
        <v>0</v>
      </c>
      <c r="AZ53" s="89">
        <f>'HP-482013-C.1-SP - C.1 - ...'!$F$32</f>
        <v>0</v>
      </c>
      <c r="BA53" s="89">
        <f>'HP-482013-C.1-SP - C.1 - ...'!$F$33</f>
        <v>0</v>
      </c>
      <c r="BB53" s="89">
        <f>'HP-482013-C.1-SP - C.1 - ...'!$F$34</f>
        <v>0</v>
      </c>
      <c r="BC53" s="89">
        <f>'HP-482013-C.1-SP - C.1 - ...'!$F$35</f>
        <v>0</v>
      </c>
      <c r="BD53" s="91">
        <f>'HP-482013-C.1-SP - C.1 - ...'!$F$36</f>
        <v>0</v>
      </c>
      <c r="BT53" s="83" t="s">
        <v>85</v>
      </c>
      <c r="BV53" s="83" t="s">
        <v>78</v>
      </c>
      <c r="BW53" s="83" t="s">
        <v>89</v>
      </c>
      <c r="BX53" s="83" t="s">
        <v>83</v>
      </c>
      <c r="CL53" s="83" t="s">
        <v>84</v>
      </c>
    </row>
    <row r="54" spans="2:91" s="74" customFormat="1" ht="28.5" customHeight="1">
      <c r="B54" s="75"/>
      <c r="C54" s="76"/>
      <c r="D54" s="309" t="s">
        <v>90</v>
      </c>
      <c r="E54" s="310"/>
      <c r="F54" s="310"/>
      <c r="G54" s="310"/>
      <c r="H54" s="310"/>
      <c r="I54" s="76"/>
      <c r="J54" s="309" t="s">
        <v>91</v>
      </c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07">
        <f>ROUND($AG$55,2)</f>
        <v>0</v>
      </c>
      <c r="AH54" s="308"/>
      <c r="AI54" s="308"/>
      <c r="AJ54" s="308"/>
      <c r="AK54" s="308"/>
      <c r="AL54" s="308"/>
      <c r="AM54" s="308"/>
      <c r="AN54" s="307">
        <f>ROUND(SUM($AG$54,$AT$54),2)</f>
        <v>0</v>
      </c>
      <c r="AO54" s="308"/>
      <c r="AP54" s="308"/>
      <c r="AQ54" s="77" t="s">
        <v>82</v>
      </c>
      <c r="AR54" s="78"/>
      <c r="AS54" s="79">
        <f>ROUND($AS$55,2)</f>
        <v>0</v>
      </c>
      <c r="AT54" s="80">
        <f>ROUND(SUM($AV$54:$AW$54),2)</f>
        <v>0</v>
      </c>
      <c r="AU54" s="81">
        <f>ROUND($AU$55,5)</f>
        <v>0</v>
      </c>
      <c r="AV54" s="80">
        <f>ROUND($AZ$54*$L$26,2)</f>
        <v>0</v>
      </c>
      <c r="AW54" s="80">
        <f>ROUND($BA$54*$L$27,2)</f>
        <v>0</v>
      </c>
      <c r="AX54" s="80">
        <f>ROUND($BB$54*$L$26,2)</f>
        <v>0</v>
      </c>
      <c r="AY54" s="80">
        <f>ROUND($BC$54*$L$27,2)</f>
        <v>0</v>
      </c>
      <c r="AZ54" s="80">
        <f>ROUND($AZ$55,2)</f>
        <v>0</v>
      </c>
      <c r="BA54" s="80">
        <f>ROUND($BA$55,2)</f>
        <v>0</v>
      </c>
      <c r="BB54" s="80">
        <f>ROUND($BB$55,2)</f>
        <v>0</v>
      </c>
      <c r="BC54" s="80">
        <f>ROUND($BC$55,2)</f>
        <v>0</v>
      </c>
      <c r="BD54" s="82">
        <f>ROUND($BD$55,2)</f>
        <v>0</v>
      </c>
      <c r="BS54" s="74" t="s">
        <v>75</v>
      </c>
      <c r="BT54" s="74" t="s">
        <v>21</v>
      </c>
      <c r="BU54" s="74" t="s">
        <v>77</v>
      </c>
      <c r="BV54" s="74" t="s">
        <v>78</v>
      </c>
      <c r="BW54" s="74" t="s">
        <v>92</v>
      </c>
      <c r="BX54" s="74" t="s">
        <v>4</v>
      </c>
      <c r="CL54" s="74" t="s">
        <v>93</v>
      </c>
      <c r="CM54" s="74" t="s">
        <v>85</v>
      </c>
    </row>
    <row r="55" spans="1:90" s="83" customFormat="1" ht="23.25" customHeight="1">
      <c r="A55" s="217" t="s">
        <v>1453</v>
      </c>
      <c r="B55" s="84"/>
      <c r="C55" s="85"/>
      <c r="D55" s="85"/>
      <c r="E55" s="304" t="s">
        <v>94</v>
      </c>
      <c r="F55" s="303"/>
      <c r="G55" s="303"/>
      <c r="H55" s="303"/>
      <c r="I55" s="303"/>
      <c r="J55" s="85"/>
      <c r="K55" s="304" t="s">
        <v>95</v>
      </c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2">
        <f>'HP-482013-C.4-SP - C.4 - ...'!$J$29</f>
        <v>0</v>
      </c>
      <c r="AH55" s="303"/>
      <c r="AI55" s="303"/>
      <c r="AJ55" s="303"/>
      <c r="AK55" s="303"/>
      <c r="AL55" s="303"/>
      <c r="AM55" s="303"/>
      <c r="AN55" s="302">
        <f>ROUND(SUM($AG$55,$AT$55),2)</f>
        <v>0</v>
      </c>
      <c r="AO55" s="303"/>
      <c r="AP55" s="303"/>
      <c r="AQ55" s="86" t="s">
        <v>88</v>
      </c>
      <c r="AR55" s="87"/>
      <c r="AS55" s="88">
        <v>0</v>
      </c>
      <c r="AT55" s="89">
        <f>ROUND(SUM($AV$55:$AW$55),2)</f>
        <v>0</v>
      </c>
      <c r="AU55" s="90">
        <f>'HP-482013-C.4-SP - C.4 - ...'!$P$86</f>
        <v>0</v>
      </c>
      <c r="AV55" s="89">
        <f>'HP-482013-C.4-SP - C.4 - ...'!$J$32</f>
        <v>0</v>
      </c>
      <c r="AW55" s="89">
        <f>'HP-482013-C.4-SP - C.4 - ...'!$J$33</f>
        <v>0</v>
      </c>
      <c r="AX55" s="89">
        <f>'HP-482013-C.4-SP - C.4 - ...'!$J$34</f>
        <v>0</v>
      </c>
      <c r="AY55" s="89">
        <f>'HP-482013-C.4-SP - C.4 - ...'!$J$35</f>
        <v>0</v>
      </c>
      <c r="AZ55" s="89">
        <f>'HP-482013-C.4-SP - C.4 - ...'!$F$32</f>
        <v>0</v>
      </c>
      <c r="BA55" s="89">
        <f>'HP-482013-C.4-SP - C.4 - ...'!$F$33</f>
        <v>0</v>
      </c>
      <c r="BB55" s="89">
        <f>'HP-482013-C.4-SP - C.4 - ...'!$F$34</f>
        <v>0</v>
      </c>
      <c r="BC55" s="89">
        <f>'HP-482013-C.4-SP - C.4 - ...'!$F$35</f>
        <v>0</v>
      </c>
      <c r="BD55" s="91">
        <f>'HP-482013-C.4-SP - C.4 - ...'!$F$36</f>
        <v>0</v>
      </c>
      <c r="BT55" s="83" t="s">
        <v>85</v>
      </c>
      <c r="BV55" s="83" t="s">
        <v>78</v>
      </c>
      <c r="BW55" s="83" t="s">
        <v>96</v>
      </c>
      <c r="BX55" s="83" t="s">
        <v>92</v>
      </c>
      <c r="CL55" s="83" t="s">
        <v>93</v>
      </c>
    </row>
    <row r="56" spans="2:91" s="74" customFormat="1" ht="28.5" customHeight="1">
      <c r="B56" s="75"/>
      <c r="C56" s="76"/>
      <c r="D56" s="309" t="s">
        <v>97</v>
      </c>
      <c r="E56" s="310"/>
      <c r="F56" s="310"/>
      <c r="G56" s="310"/>
      <c r="H56" s="310"/>
      <c r="I56" s="76"/>
      <c r="J56" s="309" t="s">
        <v>98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07">
        <f>ROUND(SUM($AG$57:$AG$59),2)</f>
        <v>0</v>
      </c>
      <c r="AH56" s="308"/>
      <c r="AI56" s="308"/>
      <c r="AJ56" s="308"/>
      <c r="AK56" s="308"/>
      <c r="AL56" s="308"/>
      <c r="AM56" s="308"/>
      <c r="AN56" s="307">
        <f>ROUND(SUM($AG$56,$AT$56),2)</f>
        <v>0</v>
      </c>
      <c r="AO56" s="308"/>
      <c r="AP56" s="308"/>
      <c r="AQ56" s="77" t="s">
        <v>82</v>
      </c>
      <c r="AR56" s="78"/>
      <c r="AS56" s="79">
        <f>ROUND(SUM($AS$57:$AS$59),2)</f>
        <v>0</v>
      </c>
      <c r="AT56" s="80">
        <f>ROUND(SUM($AV$56:$AW$56),2)</f>
        <v>0</v>
      </c>
      <c r="AU56" s="81">
        <f>ROUND(SUM($AU$57:$AU$59),5)</f>
        <v>0</v>
      </c>
      <c r="AV56" s="80">
        <f>ROUND($AZ$56*$L$26,2)</f>
        <v>0</v>
      </c>
      <c r="AW56" s="80">
        <f>ROUND($BA$56*$L$27,2)</f>
        <v>0</v>
      </c>
      <c r="AX56" s="80">
        <f>ROUND($BB$56*$L$26,2)</f>
        <v>0</v>
      </c>
      <c r="AY56" s="80">
        <f>ROUND($BC$56*$L$27,2)</f>
        <v>0</v>
      </c>
      <c r="AZ56" s="80">
        <f>ROUND(SUM($AZ$57:$AZ$59),2)</f>
        <v>0</v>
      </c>
      <c r="BA56" s="80">
        <f>ROUND(SUM($BA$57:$BA$59),2)</f>
        <v>0</v>
      </c>
      <c r="BB56" s="80">
        <f>ROUND(SUM($BB$57:$BB$59),2)</f>
        <v>0</v>
      </c>
      <c r="BC56" s="80">
        <f>ROUND(SUM($BC$57:$BC$59),2)</f>
        <v>0</v>
      </c>
      <c r="BD56" s="82">
        <f>ROUND(SUM($BD$57:$BD$59),2)</f>
        <v>0</v>
      </c>
      <c r="BS56" s="74" t="s">
        <v>75</v>
      </c>
      <c r="BT56" s="74" t="s">
        <v>21</v>
      </c>
      <c r="BU56" s="74" t="s">
        <v>77</v>
      </c>
      <c r="BV56" s="74" t="s">
        <v>78</v>
      </c>
      <c r="BW56" s="74" t="s">
        <v>99</v>
      </c>
      <c r="BX56" s="74" t="s">
        <v>4</v>
      </c>
      <c r="CL56" s="74" t="s">
        <v>100</v>
      </c>
      <c r="CM56" s="74" t="s">
        <v>85</v>
      </c>
    </row>
    <row r="57" spans="1:90" s="83" customFormat="1" ht="23.25" customHeight="1">
      <c r="A57" s="217" t="s">
        <v>1453</v>
      </c>
      <c r="B57" s="84"/>
      <c r="C57" s="85"/>
      <c r="D57" s="85"/>
      <c r="E57" s="304" t="s">
        <v>101</v>
      </c>
      <c r="F57" s="303"/>
      <c r="G57" s="303"/>
      <c r="H57" s="303"/>
      <c r="I57" s="303"/>
      <c r="J57" s="85"/>
      <c r="K57" s="304" t="s">
        <v>102</v>
      </c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2">
        <f>'HP-482013-C.6.1-SP - C.6....'!$J$29</f>
        <v>0</v>
      </c>
      <c r="AH57" s="303"/>
      <c r="AI57" s="303"/>
      <c r="AJ57" s="303"/>
      <c r="AK57" s="303"/>
      <c r="AL57" s="303"/>
      <c r="AM57" s="303"/>
      <c r="AN57" s="302">
        <f>ROUND(SUM($AG$57,$AT$57),2)</f>
        <v>0</v>
      </c>
      <c r="AO57" s="303"/>
      <c r="AP57" s="303"/>
      <c r="AQ57" s="86" t="s">
        <v>88</v>
      </c>
      <c r="AR57" s="87"/>
      <c r="AS57" s="88">
        <v>0</v>
      </c>
      <c r="AT57" s="89">
        <f>ROUND(SUM($AV$57:$AW$57),2)</f>
        <v>0</v>
      </c>
      <c r="AU57" s="90">
        <f>'HP-482013-C.6.1-SP - C.6....'!$P$85</f>
        <v>0</v>
      </c>
      <c r="AV57" s="89">
        <f>'HP-482013-C.6.1-SP - C.6....'!$J$32</f>
        <v>0</v>
      </c>
      <c r="AW57" s="89">
        <f>'HP-482013-C.6.1-SP - C.6....'!$J$33</f>
        <v>0</v>
      </c>
      <c r="AX57" s="89">
        <f>'HP-482013-C.6.1-SP - C.6....'!$J$34</f>
        <v>0</v>
      </c>
      <c r="AY57" s="89">
        <f>'HP-482013-C.6.1-SP - C.6....'!$J$35</f>
        <v>0</v>
      </c>
      <c r="AZ57" s="89">
        <f>'HP-482013-C.6.1-SP - C.6....'!$F$32</f>
        <v>0</v>
      </c>
      <c r="BA57" s="89">
        <f>'HP-482013-C.6.1-SP - C.6....'!$F$33</f>
        <v>0</v>
      </c>
      <c r="BB57" s="89">
        <f>'HP-482013-C.6.1-SP - C.6....'!$F$34</f>
        <v>0</v>
      </c>
      <c r="BC57" s="89">
        <f>'HP-482013-C.6.1-SP - C.6....'!$F$35</f>
        <v>0</v>
      </c>
      <c r="BD57" s="91">
        <f>'HP-482013-C.6.1-SP - C.6....'!$F$36</f>
        <v>0</v>
      </c>
      <c r="BT57" s="83" t="s">
        <v>85</v>
      </c>
      <c r="BV57" s="83" t="s">
        <v>78</v>
      </c>
      <c r="BW57" s="83" t="s">
        <v>103</v>
      </c>
      <c r="BX57" s="83" t="s">
        <v>99</v>
      </c>
      <c r="CL57" s="83" t="s">
        <v>100</v>
      </c>
    </row>
    <row r="58" spans="1:90" s="83" customFormat="1" ht="23.25" customHeight="1">
      <c r="A58" s="217" t="s">
        <v>1453</v>
      </c>
      <c r="B58" s="84"/>
      <c r="C58" s="85"/>
      <c r="D58" s="85"/>
      <c r="E58" s="304" t="s">
        <v>104</v>
      </c>
      <c r="F58" s="303"/>
      <c r="G58" s="303"/>
      <c r="H58" s="303"/>
      <c r="I58" s="303"/>
      <c r="J58" s="85"/>
      <c r="K58" s="304" t="s">
        <v>105</v>
      </c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2">
        <f>'HP-482013-C.6.2-SP - C.6....'!$J$29</f>
        <v>0</v>
      </c>
      <c r="AH58" s="303"/>
      <c r="AI58" s="303"/>
      <c r="AJ58" s="303"/>
      <c r="AK58" s="303"/>
      <c r="AL58" s="303"/>
      <c r="AM58" s="303"/>
      <c r="AN58" s="302">
        <f>ROUND(SUM($AG$58,$AT$58),2)</f>
        <v>0</v>
      </c>
      <c r="AO58" s="303"/>
      <c r="AP58" s="303"/>
      <c r="AQ58" s="86" t="s">
        <v>88</v>
      </c>
      <c r="AR58" s="87"/>
      <c r="AS58" s="88">
        <v>0</v>
      </c>
      <c r="AT58" s="89">
        <f>ROUND(SUM($AV$58:$AW$58),2)</f>
        <v>0</v>
      </c>
      <c r="AU58" s="90">
        <f>'HP-482013-C.6.2-SP - C.6....'!$P$85</f>
        <v>0</v>
      </c>
      <c r="AV58" s="89">
        <f>'HP-482013-C.6.2-SP - C.6....'!$J$32</f>
        <v>0</v>
      </c>
      <c r="AW58" s="89">
        <f>'HP-482013-C.6.2-SP - C.6....'!$J$33</f>
        <v>0</v>
      </c>
      <c r="AX58" s="89">
        <f>'HP-482013-C.6.2-SP - C.6....'!$J$34</f>
        <v>0</v>
      </c>
      <c r="AY58" s="89">
        <f>'HP-482013-C.6.2-SP - C.6....'!$J$35</f>
        <v>0</v>
      </c>
      <c r="AZ58" s="89">
        <f>'HP-482013-C.6.2-SP - C.6....'!$F$32</f>
        <v>0</v>
      </c>
      <c r="BA58" s="89">
        <f>'HP-482013-C.6.2-SP - C.6....'!$F$33</f>
        <v>0</v>
      </c>
      <c r="BB58" s="89">
        <f>'HP-482013-C.6.2-SP - C.6....'!$F$34</f>
        <v>0</v>
      </c>
      <c r="BC58" s="89">
        <f>'HP-482013-C.6.2-SP - C.6....'!$F$35</f>
        <v>0</v>
      </c>
      <c r="BD58" s="91">
        <f>'HP-482013-C.6.2-SP - C.6....'!$F$36</f>
        <v>0</v>
      </c>
      <c r="BT58" s="83" t="s">
        <v>85</v>
      </c>
      <c r="BV58" s="83" t="s">
        <v>78</v>
      </c>
      <c r="BW58" s="83" t="s">
        <v>106</v>
      </c>
      <c r="BX58" s="83" t="s">
        <v>99</v>
      </c>
      <c r="CL58" s="83" t="s">
        <v>100</v>
      </c>
    </row>
    <row r="59" spans="1:90" s="83" customFormat="1" ht="23.25" customHeight="1">
      <c r="A59" s="217" t="s">
        <v>1453</v>
      </c>
      <c r="B59" s="84"/>
      <c r="C59" s="85"/>
      <c r="D59" s="85"/>
      <c r="E59" s="304" t="s">
        <v>107</v>
      </c>
      <c r="F59" s="303"/>
      <c r="G59" s="303"/>
      <c r="H59" s="303"/>
      <c r="I59" s="303"/>
      <c r="J59" s="85"/>
      <c r="K59" s="304" t="s">
        <v>108</v>
      </c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2">
        <f>'HP-482013-C.6.3-SP - C.6....'!$J$29</f>
        <v>0</v>
      </c>
      <c r="AH59" s="303"/>
      <c r="AI59" s="303"/>
      <c r="AJ59" s="303"/>
      <c r="AK59" s="303"/>
      <c r="AL59" s="303"/>
      <c r="AM59" s="303"/>
      <c r="AN59" s="302">
        <f>ROUND(SUM($AG$59,$AT$59),2)</f>
        <v>0</v>
      </c>
      <c r="AO59" s="303"/>
      <c r="AP59" s="303"/>
      <c r="AQ59" s="86" t="s">
        <v>88</v>
      </c>
      <c r="AR59" s="87"/>
      <c r="AS59" s="88">
        <v>0</v>
      </c>
      <c r="AT59" s="89">
        <f>ROUND(SUM($AV$59:$AW$59),2)</f>
        <v>0</v>
      </c>
      <c r="AU59" s="90">
        <f>'HP-482013-C.6.3-SP - C.6....'!$P$85</f>
        <v>0</v>
      </c>
      <c r="AV59" s="89">
        <f>'HP-482013-C.6.3-SP - C.6....'!$J$32</f>
        <v>0</v>
      </c>
      <c r="AW59" s="89">
        <f>'HP-482013-C.6.3-SP - C.6....'!$J$33</f>
        <v>0</v>
      </c>
      <c r="AX59" s="89">
        <f>'HP-482013-C.6.3-SP - C.6....'!$J$34</f>
        <v>0</v>
      </c>
      <c r="AY59" s="89">
        <f>'HP-482013-C.6.3-SP - C.6....'!$J$35</f>
        <v>0</v>
      </c>
      <c r="AZ59" s="89">
        <f>'HP-482013-C.6.3-SP - C.6....'!$F$32</f>
        <v>0</v>
      </c>
      <c r="BA59" s="89">
        <f>'HP-482013-C.6.3-SP - C.6....'!$F$33</f>
        <v>0</v>
      </c>
      <c r="BB59" s="89">
        <f>'HP-482013-C.6.3-SP - C.6....'!$F$34</f>
        <v>0</v>
      </c>
      <c r="BC59" s="89">
        <f>'HP-482013-C.6.3-SP - C.6....'!$F$35</f>
        <v>0</v>
      </c>
      <c r="BD59" s="91">
        <f>'HP-482013-C.6.3-SP - C.6....'!$F$36</f>
        <v>0</v>
      </c>
      <c r="BT59" s="83" t="s">
        <v>85</v>
      </c>
      <c r="BV59" s="83" t="s">
        <v>78</v>
      </c>
      <c r="BW59" s="83" t="s">
        <v>109</v>
      </c>
      <c r="BX59" s="83" t="s">
        <v>99</v>
      </c>
      <c r="CL59" s="83" t="s">
        <v>100</v>
      </c>
    </row>
    <row r="60" spans="2:91" s="74" customFormat="1" ht="28.5" customHeight="1">
      <c r="B60" s="75"/>
      <c r="C60" s="76"/>
      <c r="D60" s="309" t="s">
        <v>110</v>
      </c>
      <c r="E60" s="310"/>
      <c r="F60" s="310"/>
      <c r="G60" s="310"/>
      <c r="H60" s="310"/>
      <c r="I60" s="76"/>
      <c r="J60" s="309" t="s">
        <v>111</v>
      </c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07">
        <f>ROUND($AG$61,2)</f>
        <v>0</v>
      </c>
      <c r="AH60" s="308"/>
      <c r="AI60" s="308"/>
      <c r="AJ60" s="308"/>
      <c r="AK60" s="308"/>
      <c r="AL60" s="308"/>
      <c r="AM60" s="308"/>
      <c r="AN60" s="307">
        <f>ROUND(SUM($AG$60,$AT$60),2)</f>
        <v>0</v>
      </c>
      <c r="AO60" s="308"/>
      <c r="AP60" s="308"/>
      <c r="AQ60" s="77" t="s">
        <v>82</v>
      </c>
      <c r="AR60" s="78"/>
      <c r="AS60" s="79">
        <f>ROUND($AS$61,2)</f>
        <v>0</v>
      </c>
      <c r="AT60" s="80">
        <f>ROUND(SUM($AV$60:$AW$60),2)</f>
        <v>0</v>
      </c>
      <c r="AU60" s="81">
        <f>ROUND($AU$61,5)</f>
        <v>0</v>
      </c>
      <c r="AV60" s="80">
        <f>ROUND($AZ$60*$L$26,2)</f>
        <v>0</v>
      </c>
      <c r="AW60" s="80">
        <f>ROUND($BA$60*$L$27,2)</f>
        <v>0</v>
      </c>
      <c r="AX60" s="80">
        <f>ROUND($BB$60*$L$26,2)</f>
        <v>0</v>
      </c>
      <c r="AY60" s="80">
        <f>ROUND($BC$60*$L$27,2)</f>
        <v>0</v>
      </c>
      <c r="AZ60" s="80">
        <f>ROUND($AZ$61,2)</f>
        <v>0</v>
      </c>
      <c r="BA60" s="80">
        <f>ROUND($BA$61,2)</f>
        <v>0</v>
      </c>
      <c r="BB60" s="80">
        <f>ROUND($BB$61,2)</f>
        <v>0</v>
      </c>
      <c r="BC60" s="80">
        <f>ROUND($BC$61,2)</f>
        <v>0</v>
      </c>
      <c r="BD60" s="82">
        <f>ROUND($BD$61,2)</f>
        <v>0</v>
      </c>
      <c r="BS60" s="74" t="s">
        <v>75</v>
      </c>
      <c r="BT60" s="74" t="s">
        <v>21</v>
      </c>
      <c r="BU60" s="74" t="s">
        <v>77</v>
      </c>
      <c r="BV60" s="74" t="s">
        <v>78</v>
      </c>
      <c r="BW60" s="74" t="s">
        <v>112</v>
      </c>
      <c r="BX60" s="74" t="s">
        <v>4</v>
      </c>
      <c r="CM60" s="74" t="s">
        <v>85</v>
      </c>
    </row>
    <row r="61" spans="1:76" s="83" customFormat="1" ht="23.25" customHeight="1">
      <c r="A61" s="217" t="s">
        <v>1453</v>
      </c>
      <c r="B61" s="84"/>
      <c r="C61" s="85"/>
      <c r="D61" s="85"/>
      <c r="E61" s="304" t="s">
        <v>113</v>
      </c>
      <c r="F61" s="303"/>
      <c r="G61" s="303"/>
      <c r="H61" s="303"/>
      <c r="I61" s="303"/>
      <c r="J61" s="85"/>
      <c r="K61" s="304" t="s">
        <v>114</v>
      </c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2">
        <f>'HP-482013-VON-SP - VON - ...'!$J$29</f>
        <v>0</v>
      </c>
      <c r="AH61" s="303"/>
      <c r="AI61" s="303"/>
      <c r="AJ61" s="303"/>
      <c r="AK61" s="303"/>
      <c r="AL61" s="303"/>
      <c r="AM61" s="303"/>
      <c r="AN61" s="302">
        <f>ROUND(SUM($AG$61,$AT$61),2)</f>
        <v>0</v>
      </c>
      <c r="AO61" s="303"/>
      <c r="AP61" s="303"/>
      <c r="AQ61" s="86" t="s">
        <v>88</v>
      </c>
      <c r="AR61" s="87"/>
      <c r="AS61" s="92">
        <v>0</v>
      </c>
      <c r="AT61" s="93">
        <f>ROUND(SUM($AV$61:$AW$61),2)</f>
        <v>0</v>
      </c>
      <c r="AU61" s="94">
        <f>'HP-482013-VON-SP - VON - ...'!$P$96</f>
        <v>0</v>
      </c>
      <c r="AV61" s="93">
        <f>'HP-482013-VON-SP - VON - ...'!$J$32</f>
        <v>0</v>
      </c>
      <c r="AW61" s="93">
        <f>'HP-482013-VON-SP - VON - ...'!$J$33</f>
        <v>0</v>
      </c>
      <c r="AX61" s="93">
        <f>'HP-482013-VON-SP - VON - ...'!$J$34</f>
        <v>0</v>
      </c>
      <c r="AY61" s="93">
        <f>'HP-482013-VON-SP - VON - ...'!$J$35</f>
        <v>0</v>
      </c>
      <c r="AZ61" s="93">
        <f>'HP-482013-VON-SP - VON - ...'!$F$32</f>
        <v>0</v>
      </c>
      <c r="BA61" s="93">
        <f>'HP-482013-VON-SP - VON - ...'!$F$33</f>
        <v>0</v>
      </c>
      <c r="BB61" s="93">
        <f>'HP-482013-VON-SP - VON - ...'!$F$34</f>
        <v>0</v>
      </c>
      <c r="BC61" s="93">
        <f>'HP-482013-VON-SP - VON - ...'!$F$35</f>
        <v>0</v>
      </c>
      <c r="BD61" s="95">
        <f>'HP-482013-VON-SP - VON - ...'!$F$36</f>
        <v>0</v>
      </c>
      <c r="BT61" s="83" t="s">
        <v>85</v>
      </c>
      <c r="BV61" s="83" t="s">
        <v>78</v>
      </c>
      <c r="BW61" s="83" t="s">
        <v>115</v>
      </c>
      <c r="BX61" s="83" t="s">
        <v>112</v>
      </c>
    </row>
    <row r="62" spans="2:44" s="6" customFormat="1" ht="30.75" customHeight="1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43"/>
    </row>
    <row r="63" spans="2:44" s="6" customFormat="1" ht="7.5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3"/>
    </row>
  </sheetData>
  <sheetProtection password="CC35" sheet="1" objects="1" scenarios="1" formatColumns="0" formatRows="0" sort="0" autoFilter="0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J56:AF56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G58:AM58"/>
    <mergeCell ref="E58:I58"/>
    <mergeCell ref="K58:AF58"/>
    <mergeCell ref="AN55:AP55"/>
    <mergeCell ref="AG55:AM55"/>
    <mergeCell ref="E55:I55"/>
    <mergeCell ref="K55:AF55"/>
    <mergeCell ref="AN56:AP56"/>
    <mergeCell ref="AG56:AM56"/>
    <mergeCell ref="D56:H56"/>
    <mergeCell ref="K59:AF59"/>
    <mergeCell ref="AN60:AP60"/>
    <mergeCell ref="AG60:AM60"/>
    <mergeCell ref="D60:H60"/>
    <mergeCell ref="J60:AF60"/>
    <mergeCell ref="AN57:AP57"/>
    <mergeCell ref="AG57:AM57"/>
    <mergeCell ref="E57:I57"/>
    <mergeCell ref="K57:AF57"/>
    <mergeCell ref="AN58:AP58"/>
    <mergeCell ref="AR2:BE2"/>
    <mergeCell ref="AN61:AP61"/>
    <mergeCell ref="AG61:AM61"/>
    <mergeCell ref="E61:I61"/>
    <mergeCell ref="K61:AF61"/>
    <mergeCell ref="AG51:AM51"/>
    <mergeCell ref="AN51:AP51"/>
    <mergeCell ref="AN59:AP59"/>
    <mergeCell ref="AG59:AM59"/>
    <mergeCell ref="E59:I5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HP-482013-C.1-SP - C.1 - ...'!C2" tooltip="HP-482013-C.1-SP - C.1 - ..." display="/"/>
    <hyperlink ref="A55" location="'HP-482013-C.4-SP - C.4 - ...'!C2" tooltip="HP-482013-C.4-SP - C.4 - ..." display="/"/>
    <hyperlink ref="A57" location="'HP-482013-C.6.1-SP - C.6....'!C2" tooltip="HP-482013-C.6.1-SP - C.6...." display="/"/>
    <hyperlink ref="A58" location="'HP-482013-C.6.2-SP - C.6....'!C2" tooltip="HP-482013-C.6.2-SP - C.6...." display="/"/>
    <hyperlink ref="A59" location="'HP-482013-C.6.3-SP - C.6....'!C2" tooltip="HP-482013-C.6.3-SP - C.6...." display="/"/>
    <hyperlink ref="A61" location="'HP-482013-VON-SP - VON - ...'!C2" tooltip="HP-482013-VON-SP - VON - 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3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I94" sqref="I9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1454</v>
      </c>
      <c r="G1" s="341" t="s">
        <v>1455</v>
      </c>
      <c r="H1" s="341"/>
      <c r="I1" s="219"/>
      <c r="J1" s="220" t="s">
        <v>1456</v>
      </c>
      <c r="K1" s="218" t="s">
        <v>116</v>
      </c>
      <c r="L1" s="220" t="s">
        <v>1457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89</v>
      </c>
      <c r="AZ2" s="6" t="s">
        <v>117</v>
      </c>
      <c r="BA2" s="6" t="s">
        <v>118</v>
      </c>
      <c r="BB2" s="6" t="s">
        <v>119</v>
      </c>
      <c r="BC2" s="6" t="s">
        <v>120</v>
      </c>
      <c r="BD2" s="6" t="s">
        <v>85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  <c r="AZ3" s="6" t="s">
        <v>121</v>
      </c>
      <c r="BA3" s="6" t="s">
        <v>122</v>
      </c>
      <c r="BB3" s="6" t="s">
        <v>119</v>
      </c>
      <c r="BC3" s="6" t="s">
        <v>123</v>
      </c>
      <c r="BD3" s="6" t="s">
        <v>85</v>
      </c>
    </row>
    <row r="4" spans="2:56" s="2" customFormat="1" ht="37.5" customHeight="1">
      <c r="B4" s="10"/>
      <c r="C4" s="11"/>
      <c r="D4" s="12" t="s">
        <v>124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125</v>
      </c>
      <c r="BA4" s="6" t="s">
        <v>126</v>
      </c>
      <c r="BB4" s="6" t="s">
        <v>127</v>
      </c>
      <c r="BC4" s="6" t="s">
        <v>21</v>
      </c>
      <c r="BD4" s="6" t="s">
        <v>85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128</v>
      </c>
      <c r="BA5" s="6" t="s">
        <v>129</v>
      </c>
      <c r="BB5" s="6" t="s">
        <v>130</v>
      </c>
      <c r="BC5" s="6" t="s">
        <v>131</v>
      </c>
      <c r="BD5" s="6" t="s">
        <v>85</v>
      </c>
    </row>
    <row r="6" spans="2:56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  <c r="AZ6" s="6" t="s">
        <v>132</v>
      </c>
      <c r="BA6" s="6" t="s">
        <v>133</v>
      </c>
      <c r="BB6" s="6" t="s">
        <v>127</v>
      </c>
      <c r="BC6" s="6" t="s">
        <v>85</v>
      </c>
      <c r="BD6" s="6" t="s">
        <v>85</v>
      </c>
    </row>
    <row r="7" spans="2:56" s="2" customFormat="1" ht="15.75" customHeight="1">
      <c r="B7" s="10"/>
      <c r="C7" s="11"/>
      <c r="D7" s="11"/>
      <c r="E7" s="340" t="str">
        <f>'Rekapitulace stavby'!$K$6</f>
        <v>Parkoviště v ul. K. H. Máchy, Sokolov</v>
      </c>
      <c r="F7" s="333"/>
      <c r="G7" s="333"/>
      <c r="H7" s="333"/>
      <c r="J7" s="11"/>
      <c r="K7" s="13"/>
      <c r="AZ7" s="6" t="s">
        <v>134</v>
      </c>
      <c r="BA7" s="6" t="s">
        <v>135</v>
      </c>
      <c r="BB7" s="6" t="s">
        <v>136</v>
      </c>
      <c r="BC7" s="6" t="s">
        <v>137</v>
      </c>
      <c r="BD7" s="6" t="s">
        <v>85</v>
      </c>
    </row>
    <row r="8" spans="2:56" s="2" customFormat="1" ht="15.75" customHeight="1">
      <c r="B8" s="10"/>
      <c r="C8" s="11"/>
      <c r="D8" s="19" t="s">
        <v>138</v>
      </c>
      <c r="E8" s="11"/>
      <c r="F8" s="11"/>
      <c r="G8" s="11"/>
      <c r="H8" s="11"/>
      <c r="J8" s="11"/>
      <c r="K8" s="13"/>
      <c r="AZ8" s="6" t="s">
        <v>139</v>
      </c>
      <c r="BA8" s="6" t="s">
        <v>135</v>
      </c>
      <c r="BB8" s="6" t="s">
        <v>127</v>
      </c>
      <c r="BC8" s="6" t="s">
        <v>140</v>
      </c>
      <c r="BD8" s="6" t="s">
        <v>85</v>
      </c>
    </row>
    <row r="9" spans="2:56" s="97" customFormat="1" ht="16.5" customHeight="1">
      <c r="B9" s="98"/>
      <c r="C9" s="99"/>
      <c r="D9" s="99"/>
      <c r="E9" s="340" t="s">
        <v>141</v>
      </c>
      <c r="F9" s="342"/>
      <c r="G9" s="342"/>
      <c r="H9" s="342"/>
      <c r="J9" s="99"/>
      <c r="K9" s="100"/>
      <c r="AZ9" s="6" t="s">
        <v>142</v>
      </c>
      <c r="BA9" s="6" t="s">
        <v>135</v>
      </c>
      <c r="BB9" s="6" t="s">
        <v>127</v>
      </c>
      <c r="BC9" s="6" t="s">
        <v>143</v>
      </c>
      <c r="BD9" s="6" t="s">
        <v>85</v>
      </c>
    </row>
    <row r="10" spans="2:56" s="6" customFormat="1" ht="15.75" customHeight="1">
      <c r="B10" s="23"/>
      <c r="C10" s="24"/>
      <c r="D10" s="19" t="s">
        <v>144</v>
      </c>
      <c r="E10" s="24"/>
      <c r="F10" s="24"/>
      <c r="G10" s="24"/>
      <c r="H10" s="24"/>
      <c r="J10" s="24"/>
      <c r="K10" s="27"/>
      <c r="AZ10" s="6" t="s">
        <v>145</v>
      </c>
      <c r="BA10" s="6" t="s">
        <v>135</v>
      </c>
      <c r="BB10" s="6" t="s">
        <v>127</v>
      </c>
      <c r="BC10" s="6" t="s">
        <v>146</v>
      </c>
      <c r="BD10" s="6" t="s">
        <v>85</v>
      </c>
    </row>
    <row r="11" spans="2:56" s="6" customFormat="1" ht="37.5" customHeight="1">
      <c r="B11" s="23"/>
      <c r="C11" s="24"/>
      <c r="D11" s="24"/>
      <c r="E11" s="318" t="s">
        <v>147</v>
      </c>
      <c r="F11" s="321"/>
      <c r="G11" s="321"/>
      <c r="H11" s="321"/>
      <c r="J11" s="24"/>
      <c r="K11" s="27"/>
      <c r="AZ11" s="6" t="s">
        <v>148</v>
      </c>
      <c r="BA11" s="6" t="s">
        <v>135</v>
      </c>
      <c r="BB11" s="6" t="s">
        <v>127</v>
      </c>
      <c r="BC11" s="6" t="s">
        <v>149</v>
      </c>
      <c r="BD11" s="6" t="s">
        <v>85</v>
      </c>
    </row>
    <row r="12" spans="2:56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  <c r="AZ12" s="6" t="s">
        <v>150</v>
      </c>
      <c r="BA12" s="6" t="s">
        <v>151</v>
      </c>
      <c r="BB12" s="6" t="s">
        <v>127</v>
      </c>
      <c r="BC12" s="6" t="s">
        <v>85</v>
      </c>
      <c r="BD12" s="6" t="s">
        <v>85</v>
      </c>
    </row>
    <row r="13" spans="2:56" s="6" customFormat="1" ht="15" customHeight="1">
      <c r="B13" s="23"/>
      <c r="C13" s="24"/>
      <c r="D13" s="19" t="s">
        <v>18</v>
      </c>
      <c r="E13" s="24"/>
      <c r="F13" s="17" t="s">
        <v>84</v>
      </c>
      <c r="G13" s="24"/>
      <c r="H13" s="24"/>
      <c r="I13" s="101" t="s">
        <v>19</v>
      </c>
      <c r="J13" s="17" t="s">
        <v>20</v>
      </c>
      <c r="K13" s="27"/>
      <c r="AZ13" s="6" t="s">
        <v>152</v>
      </c>
      <c r="BA13" s="6" t="s">
        <v>153</v>
      </c>
      <c r="BB13" s="6" t="s">
        <v>119</v>
      </c>
      <c r="BC13" s="6" t="s">
        <v>154</v>
      </c>
      <c r="BD13" s="6" t="s">
        <v>85</v>
      </c>
    </row>
    <row r="14" spans="2:56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13.01.2014</v>
      </c>
      <c r="K14" s="27"/>
      <c r="AZ14" s="6" t="s">
        <v>155</v>
      </c>
      <c r="BA14" s="6" t="s">
        <v>156</v>
      </c>
      <c r="BB14" s="6" t="s">
        <v>136</v>
      </c>
      <c r="BC14" s="6" t="s">
        <v>157</v>
      </c>
      <c r="BD14" s="6" t="s">
        <v>85</v>
      </c>
    </row>
    <row r="15" spans="2:56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  <c r="AZ15" s="6" t="s">
        <v>158</v>
      </c>
      <c r="BA15" s="6" t="s">
        <v>159</v>
      </c>
      <c r="BB15" s="6" t="s">
        <v>119</v>
      </c>
      <c r="BC15" s="6" t="s">
        <v>160</v>
      </c>
      <c r="BD15" s="6" t="s">
        <v>85</v>
      </c>
    </row>
    <row r="16" spans="2:56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 t="s">
        <v>30</v>
      </c>
      <c r="K16" s="27"/>
      <c r="AZ16" s="6" t="s">
        <v>161</v>
      </c>
      <c r="BA16" s="6" t="s">
        <v>162</v>
      </c>
      <c r="BB16" s="6" t="s">
        <v>130</v>
      </c>
      <c r="BC16" s="6" t="s">
        <v>163</v>
      </c>
      <c r="BD16" s="6" t="s">
        <v>85</v>
      </c>
    </row>
    <row r="17" spans="2:56" s="6" customFormat="1" ht="18.75" customHeight="1">
      <c r="B17" s="23"/>
      <c r="C17" s="24"/>
      <c r="D17" s="24"/>
      <c r="E17" s="17" t="s">
        <v>31</v>
      </c>
      <c r="F17" s="24"/>
      <c r="G17" s="24"/>
      <c r="H17" s="24"/>
      <c r="I17" s="101" t="s">
        <v>32</v>
      </c>
      <c r="J17" s="17" t="s">
        <v>33</v>
      </c>
      <c r="K17" s="27"/>
      <c r="AZ17" s="6" t="s">
        <v>164</v>
      </c>
      <c r="BA17" s="6" t="s">
        <v>165</v>
      </c>
      <c r="BB17" s="6" t="s">
        <v>136</v>
      </c>
      <c r="BC17" s="6" t="s">
        <v>166</v>
      </c>
      <c r="BD17" s="6" t="s">
        <v>85</v>
      </c>
    </row>
    <row r="18" spans="2:56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  <c r="AZ18" s="6" t="s">
        <v>167</v>
      </c>
      <c r="BA18" s="6" t="s">
        <v>168</v>
      </c>
      <c r="BB18" s="6" t="s">
        <v>130</v>
      </c>
      <c r="BC18" s="6" t="s">
        <v>169</v>
      </c>
      <c r="BD18" s="6" t="s">
        <v>85</v>
      </c>
    </row>
    <row r="19" spans="2:56" s="6" customFormat="1" ht="15" customHeight="1">
      <c r="B19" s="23"/>
      <c r="C19" s="24"/>
      <c r="D19" s="19" t="s">
        <v>34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  <c r="AZ19" s="6" t="s">
        <v>170</v>
      </c>
      <c r="BA19" s="6" t="s">
        <v>171</v>
      </c>
      <c r="BB19" s="6" t="s">
        <v>130</v>
      </c>
      <c r="BC19" s="6" t="s">
        <v>169</v>
      </c>
      <c r="BD19" s="6" t="s">
        <v>85</v>
      </c>
    </row>
    <row r="20" spans="2:56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32</v>
      </c>
      <c r="J20" s="17">
        <f>IF('Rekapitulace stavby'!$AN$14="Vyplň údaj","",IF('Rekapitulace stavby'!$AN$14="","",'Rekapitulace stavby'!$AN$14))</f>
      </c>
      <c r="K20" s="27"/>
      <c r="AZ20" s="6" t="s">
        <v>172</v>
      </c>
      <c r="BA20" s="6" t="s">
        <v>173</v>
      </c>
      <c r="BB20" s="6" t="s">
        <v>127</v>
      </c>
      <c r="BC20" s="6" t="s">
        <v>85</v>
      </c>
      <c r="BD20" s="6" t="s">
        <v>85</v>
      </c>
    </row>
    <row r="21" spans="2:56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  <c r="AZ21" s="6" t="s">
        <v>174</v>
      </c>
      <c r="BA21" s="6" t="s">
        <v>175</v>
      </c>
      <c r="BB21" s="6" t="s">
        <v>130</v>
      </c>
      <c r="BC21" s="6" t="s">
        <v>176</v>
      </c>
      <c r="BD21" s="6" t="s">
        <v>85</v>
      </c>
    </row>
    <row r="22" spans="2:56" s="6" customFormat="1" ht="15" customHeight="1">
      <c r="B22" s="23"/>
      <c r="C22" s="24"/>
      <c r="D22" s="19" t="s">
        <v>36</v>
      </c>
      <c r="E22" s="24"/>
      <c r="F22" s="24"/>
      <c r="G22" s="24"/>
      <c r="H22" s="24"/>
      <c r="I22" s="101" t="s">
        <v>29</v>
      </c>
      <c r="J22" s="17" t="s">
        <v>37</v>
      </c>
      <c r="K22" s="27"/>
      <c r="AZ22" s="6" t="s">
        <v>177</v>
      </c>
      <c r="BA22" s="6" t="s">
        <v>162</v>
      </c>
      <c r="BB22" s="6" t="s">
        <v>130</v>
      </c>
      <c r="BC22" s="6" t="s">
        <v>178</v>
      </c>
      <c r="BD22" s="6" t="s">
        <v>85</v>
      </c>
    </row>
    <row r="23" spans="2:56" s="6" customFormat="1" ht="18.75" customHeight="1">
      <c r="B23" s="23"/>
      <c r="C23" s="24"/>
      <c r="D23" s="24"/>
      <c r="E23" s="17" t="s">
        <v>38</v>
      </c>
      <c r="F23" s="24"/>
      <c r="G23" s="24"/>
      <c r="H23" s="24"/>
      <c r="I23" s="101" t="s">
        <v>32</v>
      </c>
      <c r="J23" s="17" t="s">
        <v>39</v>
      </c>
      <c r="K23" s="27"/>
      <c r="AZ23" s="6" t="s">
        <v>179</v>
      </c>
      <c r="BA23" s="6" t="s">
        <v>180</v>
      </c>
      <c r="BB23" s="6" t="s">
        <v>136</v>
      </c>
      <c r="BC23" s="6" t="s">
        <v>181</v>
      </c>
      <c r="BD23" s="6" t="s">
        <v>85</v>
      </c>
    </row>
    <row r="24" spans="2:56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  <c r="AZ24" s="6" t="s">
        <v>182</v>
      </c>
      <c r="BA24" s="6" t="s">
        <v>153</v>
      </c>
      <c r="BB24" s="6" t="s">
        <v>119</v>
      </c>
      <c r="BC24" s="6" t="s">
        <v>183</v>
      </c>
      <c r="BD24" s="6" t="s">
        <v>85</v>
      </c>
    </row>
    <row r="25" spans="2:56" s="6" customFormat="1" ht="15" customHeight="1">
      <c r="B25" s="23"/>
      <c r="C25" s="24"/>
      <c r="D25" s="19" t="s">
        <v>41</v>
      </c>
      <c r="E25" s="24"/>
      <c r="F25" s="24"/>
      <c r="G25" s="24"/>
      <c r="H25" s="24"/>
      <c r="J25" s="24"/>
      <c r="K25" s="27"/>
      <c r="AZ25" s="6" t="s">
        <v>184</v>
      </c>
      <c r="BA25" s="6" t="s">
        <v>185</v>
      </c>
      <c r="BB25" s="6" t="s">
        <v>130</v>
      </c>
      <c r="BC25" s="6" t="s">
        <v>186</v>
      </c>
      <c r="BD25" s="6" t="s">
        <v>85</v>
      </c>
    </row>
    <row r="26" spans="2:56" s="97" customFormat="1" ht="15.75" customHeight="1">
      <c r="B26" s="98"/>
      <c r="C26" s="99"/>
      <c r="D26" s="99"/>
      <c r="E26" s="336"/>
      <c r="F26" s="342"/>
      <c r="G26" s="342"/>
      <c r="H26" s="342"/>
      <c r="J26" s="99"/>
      <c r="K26" s="100"/>
      <c r="AZ26" s="6" t="s">
        <v>187</v>
      </c>
      <c r="BA26" s="6" t="s">
        <v>188</v>
      </c>
      <c r="BB26" s="6" t="s">
        <v>130</v>
      </c>
      <c r="BC26" s="6" t="s">
        <v>189</v>
      </c>
      <c r="BD26" s="6" t="s">
        <v>85</v>
      </c>
    </row>
    <row r="27" spans="2:56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  <c r="AZ27" s="6" t="s">
        <v>190</v>
      </c>
      <c r="BA27" s="6" t="s">
        <v>185</v>
      </c>
      <c r="BB27" s="6" t="s">
        <v>130</v>
      </c>
      <c r="BC27" s="6" t="s">
        <v>191</v>
      </c>
      <c r="BD27" s="6" t="s">
        <v>85</v>
      </c>
    </row>
    <row r="28" spans="2:56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  <c r="AZ28" s="6" t="s">
        <v>192</v>
      </c>
      <c r="BA28" s="6" t="s">
        <v>122</v>
      </c>
      <c r="BB28" s="6" t="s">
        <v>130</v>
      </c>
      <c r="BC28" s="6" t="s">
        <v>193</v>
      </c>
      <c r="BD28" s="6" t="s">
        <v>85</v>
      </c>
    </row>
    <row r="29" spans="2:56" s="6" customFormat="1" ht="26.25" customHeight="1">
      <c r="B29" s="23"/>
      <c r="C29" s="24"/>
      <c r="D29" s="103" t="s">
        <v>42</v>
      </c>
      <c r="E29" s="24"/>
      <c r="F29" s="24"/>
      <c r="G29" s="24"/>
      <c r="H29" s="24"/>
      <c r="J29" s="67">
        <f>ROUND($J$91,2)</f>
        <v>0</v>
      </c>
      <c r="K29" s="27"/>
      <c r="AZ29" s="6" t="s">
        <v>194</v>
      </c>
      <c r="BA29" s="6" t="s">
        <v>195</v>
      </c>
      <c r="BB29" s="6" t="s">
        <v>130</v>
      </c>
      <c r="BC29" s="6" t="s">
        <v>196</v>
      </c>
      <c r="BD29" s="6" t="s">
        <v>85</v>
      </c>
    </row>
    <row r="30" spans="2:56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  <c r="AZ30" s="6" t="s">
        <v>197</v>
      </c>
      <c r="BA30" s="6" t="s">
        <v>198</v>
      </c>
      <c r="BB30" s="6" t="s">
        <v>130</v>
      </c>
      <c r="BC30" s="6" t="s">
        <v>199</v>
      </c>
      <c r="BD30" s="6" t="s">
        <v>85</v>
      </c>
    </row>
    <row r="31" spans="2:56" s="6" customFormat="1" ht="15" customHeight="1">
      <c r="B31" s="23"/>
      <c r="C31" s="24"/>
      <c r="D31" s="24"/>
      <c r="E31" s="24"/>
      <c r="F31" s="28" t="s">
        <v>44</v>
      </c>
      <c r="G31" s="24"/>
      <c r="H31" s="24"/>
      <c r="I31" s="104" t="s">
        <v>43</v>
      </c>
      <c r="J31" s="28" t="s">
        <v>45</v>
      </c>
      <c r="K31" s="27"/>
      <c r="AZ31" s="6" t="s">
        <v>200</v>
      </c>
      <c r="BA31" s="6" t="s">
        <v>201</v>
      </c>
      <c r="BB31" s="6" t="s">
        <v>119</v>
      </c>
      <c r="BC31" s="6" t="s">
        <v>202</v>
      </c>
      <c r="BD31" s="6" t="s">
        <v>85</v>
      </c>
    </row>
    <row r="32" spans="2:56" s="6" customFormat="1" ht="15" customHeight="1">
      <c r="B32" s="23"/>
      <c r="C32" s="24"/>
      <c r="D32" s="30" t="s">
        <v>46</v>
      </c>
      <c r="E32" s="30" t="s">
        <v>47</v>
      </c>
      <c r="F32" s="105">
        <f>ROUND(SUM($BE$91:$BE$572),2)</f>
        <v>0</v>
      </c>
      <c r="G32" s="24"/>
      <c r="H32" s="24"/>
      <c r="I32" s="106">
        <v>0.21</v>
      </c>
      <c r="J32" s="105">
        <f>ROUND(SUM($BE$91:$BE$572)*$I$32,2)</f>
        <v>0</v>
      </c>
      <c r="K32" s="27"/>
      <c r="AZ32" s="6" t="s">
        <v>203</v>
      </c>
      <c r="BA32" s="6" t="s">
        <v>118</v>
      </c>
      <c r="BB32" s="6" t="s">
        <v>119</v>
      </c>
      <c r="BC32" s="6" t="s">
        <v>204</v>
      </c>
      <c r="BD32" s="6" t="s">
        <v>85</v>
      </c>
    </row>
    <row r="33" spans="2:56" s="6" customFormat="1" ht="15" customHeight="1">
      <c r="B33" s="23"/>
      <c r="C33" s="24"/>
      <c r="D33" s="24"/>
      <c r="E33" s="30" t="s">
        <v>48</v>
      </c>
      <c r="F33" s="105">
        <f>ROUND(SUM($BF$91:$BF$572),2)</f>
        <v>0</v>
      </c>
      <c r="G33" s="24"/>
      <c r="H33" s="24"/>
      <c r="I33" s="106">
        <v>0.15</v>
      </c>
      <c r="J33" s="105">
        <f>ROUND(SUM($BF$91:$BF$572)*$I$33,2)</f>
        <v>0</v>
      </c>
      <c r="K33" s="27"/>
      <c r="AZ33" s="6" t="s">
        <v>205</v>
      </c>
      <c r="BA33" s="6" t="s">
        <v>118</v>
      </c>
      <c r="BB33" s="6" t="s">
        <v>119</v>
      </c>
      <c r="BC33" s="6" t="s">
        <v>206</v>
      </c>
      <c r="BD33" s="6" t="s">
        <v>85</v>
      </c>
    </row>
    <row r="34" spans="2:56" s="6" customFormat="1" ht="15" customHeight="1" hidden="1">
      <c r="B34" s="23"/>
      <c r="C34" s="24"/>
      <c r="D34" s="24"/>
      <c r="E34" s="30" t="s">
        <v>49</v>
      </c>
      <c r="F34" s="105">
        <f>ROUND(SUM($BG$91:$BG$572),2)</f>
        <v>0</v>
      </c>
      <c r="G34" s="24"/>
      <c r="H34" s="24"/>
      <c r="I34" s="106">
        <v>0.21</v>
      </c>
      <c r="J34" s="105">
        <v>0</v>
      </c>
      <c r="K34" s="27"/>
      <c r="AZ34" s="6" t="s">
        <v>207</v>
      </c>
      <c r="BA34" s="6" t="s">
        <v>208</v>
      </c>
      <c r="BB34" s="6" t="s">
        <v>209</v>
      </c>
      <c r="BC34" s="6" t="s">
        <v>160</v>
      </c>
      <c r="BD34" s="6" t="s">
        <v>85</v>
      </c>
    </row>
    <row r="35" spans="2:56" s="6" customFormat="1" ht="15" customHeight="1" hidden="1">
      <c r="B35" s="23"/>
      <c r="C35" s="24"/>
      <c r="D35" s="24"/>
      <c r="E35" s="30" t="s">
        <v>50</v>
      </c>
      <c r="F35" s="105">
        <f>ROUND(SUM($BH$91:$BH$572),2)</f>
        <v>0</v>
      </c>
      <c r="G35" s="24"/>
      <c r="H35" s="24"/>
      <c r="I35" s="106">
        <v>0.15</v>
      </c>
      <c r="J35" s="105">
        <v>0</v>
      </c>
      <c r="K35" s="27"/>
      <c r="AZ35" s="6" t="s">
        <v>210</v>
      </c>
      <c r="BA35" s="6" t="s">
        <v>211</v>
      </c>
      <c r="BB35" s="6" t="s">
        <v>119</v>
      </c>
      <c r="BC35" s="6" t="s">
        <v>212</v>
      </c>
      <c r="BD35" s="6" t="s">
        <v>85</v>
      </c>
    </row>
    <row r="36" spans="2:56" s="6" customFormat="1" ht="15" customHeight="1" hidden="1">
      <c r="B36" s="23"/>
      <c r="C36" s="24"/>
      <c r="D36" s="24"/>
      <c r="E36" s="30" t="s">
        <v>51</v>
      </c>
      <c r="F36" s="105">
        <f>ROUND(SUM($BI$91:$BI$572),2)</f>
        <v>0</v>
      </c>
      <c r="G36" s="24"/>
      <c r="H36" s="24"/>
      <c r="I36" s="106">
        <v>0</v>
      </c>
      <c r="J36" s="105">
        <v>0</v>
      </c>
      <c r="K36" s="27"/>
      <c r="AZ36" s="6" t="s">
        <v>213</v>
      </c>
      <c r="BA36" s="6" t="s">
        <v>211</v>
      </c>
      <c r="BB36" s="6" t="s">
        <v>119</v>
      </c>
      <c r="BC36" s="6" t="s">
        <v>206</v>
      </c>
      <c r="BD36" s="6" t="s">
        <v>85</v>
      </c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52</v>
      </c>
      <c r="E38" s="34"/>
      <c r="F38" s="34"/>
      <c r="G38" s="107" t="s">
        <v>53</v>
      </c>
      <c r="H38" s="35" t="s">
        <v>54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Parkoviště v ul. K. H. Máchy, Sokolov</v>
      </c>
      <c r="F47" s="321"/>
      <c r="G47" s="321"/>
      <c r="H47" s="321"/>
      <c r="J47" s="24"/>
      <c r="K47" s="27"/>
    </row>
    <row r="48" spans="2:11" s="2" customFormat="1" ht="15.75" customHeight="1">
      <c r="B48" s="10"/>
      <c r="C48" s="19" t="s">
        <v>138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141</v>
      </c>
      <c r="F49" s="321"/>
      <c r="G49" s="321"/>
      <c r="H49" s="321"/>
      <c r="J49" s="24"/>
      <c r="K49" s="27"/>
    </row>
    <row r="50" spans="2:11" s="6" customFormat="1" ht="15" customHeight="1">
      <c r="B50" s="23"/>
      <c r="C50" s="19" t="s">
        <v>144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18" t="str">
        <f>$E$11</f>
        <v>HP-482013-C.1-SP - C.1 - Soupis prací - Objekty pozemních komunikací</v>
      </c>
      <c r="F51" s="321"/>
      <c r="G51" s="321"/>
      <c r="H51" s="32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K.H. Máchy. Sokolov</v>
      </c>
      <c r="G53" s="24"/>
      <c r="H53" s="24"/>
      <c r="I53" s="101" t="s">
        <v>24</v>
      </c>
      <c r="J53" s="52" t="str">
        <f>IF($J$14="","",$J$14)</f>
        <v>13.01.2014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Město Sokolov</v>
      </c>
      <c r="G55" s="24"/>
      <c r="H55" s="24"/>
      <c r="I55" s="101" t="s">
        <v>36</v>
      </c>
      <c r="J55" s="17" t="str">
        <f>$E$23</f>
        <v>Ing. Martin Haueisen</v>
      </c>
      <c r="K55" s="27"/>
    </row>
    <row r="56" spans="2:11" s="6" customFormat="1" ht="15" customHeight="1">
      <c r="B56" s="23"/>
      <c r="C56" s="19" t="s">
        <v>34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215</v>
      </c>
      <c r="D58" s="32"/>
      <c r="E58" s="32"/>
      <c r="F58" s="32"/>
      <c r="G58" s="32"/>
      <c r="H58" s="32"/>
      <c r="I58" s="115"/>
      <c r="J58" s="116" t="s">
        <v>216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217</v>
      </c>
      <c r="D60" s="24"/>
      <c r="E60" s="24"/>
      <c r="F60" s="24"/>
      <c r="G60" s="24"/>
      <c r="H60" s="24"/>
      <c r="J60" s="67">
        <f>ROUND($J$91,2)</f>
        <v>0</v>
      </c>
      <c r="K60" s="27"/>
      <c r="AU60" s="6" t="s">
        <v>218</v>
      </c>
    </row>
    <row r="61" spans="2:11" s="73" customFormat="1" ht="25.5" customHeight="1">
      <c r="B61" s="117"/>
      <c r="C61" s="118"/>
      <c r="D61" s="119" t="s">
        <v>219</v>
      </c>
      <c r="E61" s="119"/>
      <c r="F61" s="119"/>
      <c r="G61" s="119"/>
      <c r="H61" s="119"/>
      <c r="I61" s="120"/>
      <c r="J61" s="121">
        <f>ROUND($J$92,2)</f>
        <v>0</v>
      </c>
      <c r="K61" s="122"/>
    </row>
    <row r="62" spans="2:11" s="83" customFormat="1" ht="21" customHeight="1">
      <c r="B62" s="123"/>
      <c r="C62" s="85"/>
      <c r="D62" s="124" t="s">
        <v>220</v>
      </c>
      <c r="E62" s="124"/>
      <c r="F62" s="124"/>
      <c r="G62" s="124"/>
      <c r="H62" s="124"/>
      <c r="I62" s="125"/>
      <c r="J62" s="126">
        <f>ROUND($J$93,2)</f>
        <v>0</v>
      </c>
      <c r="K62" s="127"/>
    </row>
    <row r="63" spans="2:11" s="83" customFormat="1" ht="15.75" customHeight="1">
      <c r="B63" s="123"/>
      <c r="C63" s="85"/>
      <c r="D63" s="124" t="s">
        <v>221</v>
      </c>
      <c r="E63" s="124"/>
      <c r="F63" s="124"/>
      <c r="G63" s="124"/>
      <c r="H63" s="124"/>
      <c r="I63" s="125"/>
      <c r="J63" s="126">
        <f>ROUND($J$299,2)</f>
        <v>0</v>
      </c>
      <c r="K63" s="127"/>
    </row>
    <row r="64" spans="2:11" s="83" customFormat="1" ht="21" customHeight="1">
      <c r="B64" s="123"/>
      <c r="C64" s="85"/>
      <c r="D64" s="124" t="s">
        <v>222</v>
      </c>
      <c r="E64" s="124"/>
      <c r="F64" s="124"/>
      <c r="G64" s="124"/>
      <c r="H64" s="124"/>
      <c r="I64" s="125"/>
      <c r="J64" s="126">
        <f>ROUND($J$307,2)</f>
        <v>0</v>
      </c>
      <c r="K64" s="127"/>
    </row>
    <row r="65" spans="2:11" s="83" customFormat="1" ht="21" customHeight="1">
      <c r="B65" s="123"/>
      <c r="C65" s="85"/>
      <c r="D65" s="124" t="s">
        <v>223</v>
      </c>
      <c r="E65" s="124"/>
      <c r="F65" s="124"/>
      <c r="G65" s="124"/>
      <c r="H65" s="124"/>
      <c r="I65" s="125"/>
      <c r="J65" s="126">
        <f>ROUND($J$329,2)</f>
        <v>0</v>
      </c>
      <c r="K65" s="127"/>
    </row>
    <row r="66" spans="2:11" s="83" customFormat="1" ht="21" customHeight="1">
      <c r="B66" s="123"/>
      <c r="C66" s="85"/>
      <c r="D66" s="124" t="s">
        <v>224</v>
      </c>
      <c r="E66" s="124"/>
      <c r="F66" s="124"/>
      <c r="G66" s="124"/>
      <c r="H66" s="124"/>
      <c r="I66" s="125"/>
      <c r="J66" s="126">
        <f>ROUND($J$339,2)</f>
        <v>0</v>
      </c>
      <c r="K66" s="127"/>
    </row>
    <row r="67" spans="2:11" s="83" customFormat="1" ht="21" customHeight="1">
      <c r="B67" s="123"/>
      <c r="C67" s="85"/>
      <c r="D67" s="124" t="s">
        <v>225</v>
      </c>
      <c r="E67" s="124"/>
      <c r="F67" s="124"/>
      <c r="G67" s="124"/>
      <c r="H67" s="124"/>
      <c r="I67" s="125"/>
      <c r="J67" s="126">
        <f>ROUND($J$419,2)</f>
        <v>0</v>
      </c>
      <c r="K67" s="127"/>
    </row>
    <row r="68" spans="2:11" s="83" customFormat="1" ht="21" customHeight="1">
      <c r="B68" s="123"/>
      <c r="C68" s="85"/>
      <c r="D68" s="124" t="s">
        <v>226</v>
      </c>
      <c r="E68" s="124"/>
      <c r="F68" s="124"/>
      <c r="G68" s="124"/>
      <c r="H68" s="124"/>
      <c r="I68" s="125"/>
      <c r="J68" s="126">
        <f>ROUND($J$444,2)</f>
        <v>0</v>
      </c>
      <c r="K68" s="127"/>
    </row>
    <row r="69" spans="2:11" s="83" customFormat="1" ht="15.75" customHeight="1">
      <c r="B69" s="123"/>
      <c r="C69" s="85"/>
      <c r="D69" s="124" t="s">
        <v>227</v>
      </c>
      <c r="E69" s="124"/>
      <c r="F69" s="124"/>
      <c r="G69" s="124"/>
      <c r="H69" s="124"/>
      <c r="I69" s="125"/>
      <c r="J69" s="126">
        <f>ROUND($J$559,2)</f>
        <v>0</v>
      </c>
      <c r="K69" s="127"/>
    </row>
    <row r="70" spans="2:11" s="6" customFormat="1" ht="22.5" customHeight="1">
      <c r="B70" s="23"/>
      <c r="C70" s="24"/>
      <c r="D70" s="24"/>
      <c r="E70" s="24"/>
      <c r="F70" s="24"/>
      <c r="G70" s="24"/>
      <c r="H70" s="24"/>
      <c r="J70" s="24"/>
      <c r="K70" s="27"/>
    </row>
    <row r="71" spans="2:11" s="6" customFormat="1" ht="7.5" customHeight="1">
      <c r="B71" s="38"/>
      <c r="C71" s="39"/>
      <c r="D71" s="39"/>
      <c r="E71" s="39"/>
      <c r="F71" s="39"/>
      <c r="G71" s="39"/>
      <c r="H71" s="39"/>
      <c r="I71" s="110"/>
      <c r="J71" s="39"/>
      <c r="K71" s="40"/>
    </row>
    <row r="75" spans="2:12" s="6" customFormat="1" ht="7.5" customHeight="1">
      <c r="B75" s="41"/>
      <c r="C75" s="42"/>
      <c r="D75" s="42"/>
      <c r="E75" s="42"/>
      <c r="F75" s="42"/>
      <c r="G75" s="42"/>
      <c r="H75" s="42"/>
      <c r="I75" s="112"/>
      <c r="J75" s="42"/>
      <c r="K75" s="42"/>
      <c r="L75" s="43"/>
    </row>
    <row r="76" spans="2:12" s="6" customFormat="1" ht="37.5" customHeight="1">
      <c r="B76" s="23"/>
      <c r="C76" s="12" t="s">
        <v>228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" customHeight="1">
      <c r="B78" s="23"/>
      <c r="C78" s="19" t="s">
        <v>15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6.5" customHeight="1">
      <c r="B79" s="23"/>
      <c r="C79" s="24"/>
      <c r="D79" s="24"/>
      <c r="E79" s="340" t="str">
        <f>$E$7</f>
        <v>Parkoviště v ul. K. H. Máchy, Sokolov</v>
      </c>
      <c r="F79" s="321"/>
      <c r="G79" s="321"/>
      <c r="H79" s="321"/>
      <c r="J79" s="24"/>
      <c r="K79" s="24"/>
      <c r="L79" s="43"/>
    </row>
    <row r="80" spans="2:12" s="2" customFormat="1" ht="15.75" customHeight="1">
      <c r="B80" s="10"/>
      <c r="C80" s="19" t="s">
        <v>138</v>
      </c>
      <c r="D80" s="11"/>
      <c r="E80" s="11"/>
      <c r="F80" s="11"/>
      <c r="G80" s="11"/>
      <c r="H80" s="11"/>
      <c r="J80" s="11"/>
      <c r="K80" s="11"/>
      <c r="L80" s="128"/>
    </row>
    <row r="81" spans="2:12" s="6" customFormat="1" ht="16.5" customHeight="1">
      <c r="B81" s="23"/>
      <c r="C81" s="24"/>
      <c r="D81" s="24"/>
      <c r="E81" s="340" t="s">
        <v>141</v>
      </c>
      <c r="F81" s="321"/>
      <c r="G81" s="321"/>
      <c r="H81" s="321"/>
      <c r="J81" s="24"/>
      <c r="K81" s="24"/>
      <c r="L81" s="43"/>
    </row>
    <row r="82" spans="2:12" s="6" customFormat="1" ht="15" customHeight="1">
      <c r="B82" s="23"/>
      <c r="C82" s="19" t="s">
        <v>144</v>
      </c>
      <c r="D82" s="24"/>
      <c r="E82" s="24"/>
      <c r="F82" s="24"/>
      <c r="G82" s="24"/>
      <c r="H82" s="24"/>
      <c r="J82" s="24"/>
      <c r="K82" s="24"/>
      <c r="L82" s="43"/>
    </row>
    <row r="83" spans="2:12" s="6" customFormat="1" ht="19.5" customHeight="1">
      <c r="B83" s="23"/>
      <c r="C83" s="24"/>
      <c r="D83" s="24"/>
      <c r="E83" s="318" t="str">
        <f>$E$11</f>
        <v>HP-482013-C.1-SP - C.1 - Soupis prací - Objekty pozemních komunikací</v>
      </c>
      <c r="F83" s="321"/>
      <c r="G83" s="321"/>
      <c r="H83" s="321"/>
      <c r="J83" s="24"/>
      <c r="K83" s="24"/>
      <c r="L83" s="43"/>
    </row>
    <row r="84" spans="2:12" s="6" customFormat="1" ht="7.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12" s="6" customFormat="1" ht="18.75" customHeight="1">
      <c r="B85" s="23"/>
      <c r="C85" s="19" t="s">
        <v>22</v>
      </c>
      <c r="D85" s="24"/>
      <c r="E85" s="24"/>
      <c r="F85" s="17" t="str">
        <f>$F$14</f>
        <v>K.H. Máchy. Sokolov</v>
      </c>
      <c r="G85" s="24"/>
      <c r="H85" s="24"/>
      <c r="I85" s="101" t="s">
        <v>24</v>
      </c>
      <c r="J85" s="52" t="str">
        <f>IF($J$14="","",$J$14)</f>
        <v>13.01.2014</v>
      </c>
      <c r="K85" s="24"/>
      <c r="L85" s="43"/>
    </row>
    <row r="86" spans="2:12" s="6" customFormat="1" ht="7.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12" s="6" customFormat="1" ht="15.75" customHeight="1">
      <c r="B87" s="23"/>
      <c r="C87" s="19" t="s">
        <v>28</v>
      </c>
      <c r="D87" s="24"/>
      <c r="E87" s="24"/>
      <c r="F87" s="17" t="str">
        <f>$E$17</f>
        <v>Město Sokolov</v>
      </c>
      <c r="G87" s="24"/>
      <c r="H87" s="24"/>
      <c r="I87" s="101" t="s">
        <v>36</v>
      </c>
      <c r="J87" s="17" t="str">
        <f>$E$23</f>
        <v>Ing. Martin Haueisen</v>
      </c>
      <c r="K87" s="24"/>
      <c r="L87" s="43"/>
    </row>
    <row r="88" spans="2:12" s="6" customFormat="1" ht="15" customHeight="1">
      <c r="B88" s="23"/>
      <c r="C88" s="19" t="s">
        <v>34</v>
      </c>
      <c r="D88" s="24"/>
      <c r="E88" s="24"/>
      <c r="F88" s="17">
        <f>IF($E$20="","",$E$20)</f>
      </c>
      <c r="G88" s="24"/>
      <c r="H88" s="24"/>
      <c r="J88" s="24"/>
      <c r="K88" s="24"/>
      <c r="L88" s="43"/>
    </row>
    <row r="89" spans="2:12" s="6" customFormat="1" ht="11.2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20" s="129" customFormat="1" ht="30" customHeight="1">
      <c r="B90" s="130"/>
      <c r="C90" s="131" t="s">
        <v>229</v>
      </c>
      <c r="D90" s="132" t="s">
        <v>61</v>
      </c>
      <c r="E90" s="132" t="s">
        <v>57</v>
      </c>
      <c r="F90" s="132" t="s">
        <v>230</v>
      </c>
      <c r="G90" s="132" t="s">
        <v>231</v>
      </c>
      <c r="H90" s="132" t="s">
        <v>232</v>
      </c>
      <c r="I90" s="133" t="s">
        <v>233</v>
      </c>
      <c r="J90" s="132" t="s">
        <v>234</v>
      </c>
      <c r="K90" s="134" t="s">
        <v>235</v>
      </c>
      <c r="L90" s="135"/>
      <c r="M90" s="59" t="s">
        <v>236</v>
      </c>
      <c r="N90" s="60" t="s">
        <v>46</v>
      </c>
      <c r="O90" s="60" t="s">
        <v>237</v>
      </c>
      <c r="P90" s="60" t="s">
        <v>238</v>
      </c>
      <c r="Q90" s="60" t="s">
        <v>239</v>
      </c>
      <c r="R90" s="60" t="s">
        <v>240</v>
      </c>
      <c r="S90" s="60" t="s">
        <v>241</v>
      </c>
      <c r="T90" s="61" t="s">
        <v>242</v>
      </c>
    </row>
    <row r="91" spans="2:63" s="6" customFormat="1" ht="30" customHeight="1">
      <c r="B91" s="23"/>
      <c r="C91" s="66" t="s">
        <v>217</v>
      </c>
      <c r="D91" s="24"/>
      <c r="E91" s="24"/>
      <c r="F91" s="24"/>
      <c r="G91" s="24"/>
      <c r="H91" s="24"/>
      <c r="J91" s="136">
        <f>$BK$91</f>
        <v>0</v>
      </c>
      <c r="K91" s="24"/>
      <c r="L91" s="43"/>
      <c r="M91" s="63"/>
      <c r="N91" s="64"/>
      <c r="O91" s="64"/>
      <c r="P91" s="137">
        <f>$P$92</f>
        <v>0</v>
      </c>
      <c r="Q91" s="64"/>
      <c r="R91" s="137">
        <f>$R$92</f>
        <v>553.3396593999998</v>
      </c>
      <c r="S91" s="64"/>
      <c r="T91" s="138">
        <f>$T$92</f>
        <v>31.573600000000006</v>
      </c>
      <c r="AT91" s="6" t="s">
        <v>75</v>
      </c>
      <c r="AU91" s="6" t="s">
        <v>218</v>
      </c>
      <c r="BK91" s="139">
        <f>$BK$92</f>
        <v>0</v>
      </c>
    </row>
    <row r="92" spans="2:63" s="140" customFormat="1" ht="37.5" customHeight="1">
      <c r="B92" s="141"/>
      <c r="C92" s="142"/>
      <c r="D92" s="142" t="s">
        <v>75</v>
      </c>
      <c r="E92" s="143" t="s">
        <v>243</v>
      </c>
      <c r="F92" s="143" t="s">
        <v>244</v>
      </c>
      <c r="G92" s="142"/>
      <c r="H92" s="142"/>
      <c r="J92" s="144">
        <f>$BK$92</f>
        <v>0</v>
      </c>
      <c r="K92" s="142"/>
      <c r="L92" s="145"/>
      <c r="M92" s="146"/>
      <c r="N92" s="142"/>
      <c r="O92" s="142"/>
      <c r="P92" s="147">
        <f>$P$93+$P$307+$P$329+$P$339+$P$419+$P$444</f>
        <v>0</v>
      </c>
      <c r="Q92" s="142"/>
      <c r="R92" s="147">
        <f>$R$93+$R$307+$R$329+$R$339+$R$419+$R$444</f>
        <v>553.3396593999998</v>
      </c>
      <c r="S92" s="142"/>
      <c r="T92" s="148">
        <f>$T$93+$T$307+$T$329+$T$339+$T$419+$T$444</f>
        <v>31.573600000000006</v>
      </c>
      <c r="AR92" s="149" t="s">
        <v>21</v>
      </c>
      <c r="AT92" s="149" t="s">
        <v>75</v>
      </c>
      <c r="AU92" s="149" t="s">
        <v>76</v>
      </c>
      <c r="AY92" s="149" t="s">
        <v>245</v>
      </c>
      <c r="BK92" s="150">
        <f>$BK$93+$BK$307+$BK$329+$BK$339+$BK$419+$BK$444</f>
        <v>0</v>
      </c>
    </row>
    <row r="93" spans="2:63" s="140" customFormat="1" ht="21" customHeight="1">
      <c r="B93" s="141"/>
      <c r="C93" s="142"/>
      <c r="D93" s="142" t="s">
        <v>75</v>
      </c>
      <c r="E93" s="151" t="s">
        <v>21</v>
      </c>
      <c r="F93" s="151" t="s">
        <v>246</v>
      </c>
      <c r="G93" s="142"/>
      <c r="H93" s="142"/>
      <c r="J93" s="152">
        <f>$BK$93</f>
        <v>0</v>
      </c>
      <c r="K93" s="142"/>
      <c r="L93" s="145"/>
      <c r="M93" s="146"/>
      <c r="N93" s="142"/>
      <c r="O93" s="142"/>
      <c r="P93" s="147">
        <f>$P$94+SUM($P$95:$P$299)</f>
        <v>0</v>
      </c>
      <c r="Q93" s="142"/>
      <c r="R93" s="147">
        <f>$R$94+SUM($R$95:$R$299)</f>
        <v>2.8491199999999997</v>
      </c>
      <c r="S93" s="142"/>
      <c r="T93" s="148">
        <f>$T$94+SUM($T$95:$T$299)</f>
        <v>31.573600000000006</v>
      </c>
      <c r="AR93" s="149" t="s">
        <v>21</v>
      </c>
      <c r="AT93" s="149" t="s">
        <v>75</v>
      </c>
      <c r="AU93" s="149" t="s">
        <v>21</v>
      </c>
      <c r="AY93" s="149" t="s">
        <v>245</v>
      </c>
      <c r="BK93" s="150">
        <f>$BK$94+SUM($BK$95:$BK$299)</f>
        <v>0</v>
      </c>
    </row>
    <row r="94" spans="2:65" s="6" customFormat="1" ht="15.75" customHeight="1">
      <c r="B94" s="23"/>
      <c r="C94" s="153" t="s">
        <v>21</v>
      </c>
      <c r="D94" s="153" t="s">
        <v>247</v>
      </c>
      <c r="E94" s="154" t="s">
        <v>248</v>
      </c>
      <c r="F94" s="155" t="s">
        <v>249</v>
      </c>
      <c r="G94" s="156" t="s">
        <v>127</v>
      </c>
      <c r="H94" s="157">
        <v>1</v>
      </c>
      <c r="I94" s="158"/>
      <c r="J94" s="159">
        <f>ROUND($I$94*$H$94,2)</f>
        <v>0</v>
      </c>
      <c r="K94" s="155" t="s">
        <v>250</v>
      </c>
      <c r="L94" s="43"/>
      <c r="M94" s="160"/>
      <c r="N94" s="161" t="s">
        <v>47</v>
      </c>
      <c r="O94" s="24"/>
      <c r="P94" s="24"/>
      <c r="Q94" s="162">
        <v>0</v>
      </c>
      <c r="R94" s="162">
        <f>$Q$94*$H$94</f>
        <v>0</v>
      </c>
      <c r="S94" s="162">
        <v>0</v>
      </c>
      <c r="T94" s="163">
        <f>$S$94*$H$94</f>
        <v>0</v>
      </c>
      <c r="AR94" s="97" t="s">
        <v>251</v>
      </c>
      <c r="AT94" s="97" t="s">
        <v>247</v>
      </c>
      <c r="AU94" s="97" t="s">
        <v>85</v>
      </c>
      <c r="AY94" s="6" t="s">
        <v>245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21</v>
      </c>
      <c r="BK94" s="164">
        <f>ROUND($I$94*$H$94,2)</f>
        <v>0</v>
      </c>
      <c r="BL94" s="97" t="s">
        <v>251</v>
      </c>
      <c r="BM94" s="97" t="s">
        <v>252</v>
      </c>
    </row>
    <row r="95" spans="2:47" s="6" customFormat="1" ht="16.5" customHeight="1">
      <c r="B95" s="23"/>
      <c r="C95" s="24"/>
      <c r="D95" s="165" t="s">
        <v>253</v>
      </c>
      <c r="E95" s="24"/>
      <c r="F95" s="166" t="s">
        <v>254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253</v>
      </c>
      <c r="AU95" s="6" t="s">
        <v>85</v>
      </c>
    </row>
    <row r="96" spans="2:51" s="6" customFormat="1" ht="15.75" customHeight="1">
      <c r="B96" s="167"/>
      <c r="C96" s="168"/>
      <c r="D96" s="169" t="s">
        <v>255</v>
      </c>
      <c r="E96" s="168"/>
      <c r="F96" s="170" t="s">
        <v>256</v>
      </c>
      <c r="G96" s="168"/>
      <c r="H96" s="168"/>
      <c r="J96" s="168"/>
      <c r="K96" s="168"/>
      <c r="L96" s="171"/>
      <c r="M96" s="172"/>
      <c r="N96" s="168"/>
      <c r="O96" s="168"/>
      <c r="P96" s="168"/>
      <c r="Q96" s="168"/>
      <c r="R96" s="168"/>
      <c r="S96" s="168"/>
      <c r="T96" s="173"/>
      <c r="AT96" s="174" t="s">
        <v>255</v>
      </c>
      <c r="AU96" s="174" t="s">
        <v>85</v>
      </c>
      <c r="AV96" s="174" t="s">
        <v>21</v>
      </c>
      <c r="AW96" s="174" t="s">
        <v>218</v>
      </c>
      <c r="AX96" s="174" t="s">
        <v>76</v>
      </c>
      <c r="AY96" s="174" t="s">
        <v>245</v>
      </c>
    </row>
    <row r="97" spans="2:51" s="6" customFormat="1" ht="15.75" customHeight="1">
      <c r="B97" s="175"/>
      <c r="C97" s="176"/>
      <c r="D97" s="169" t="s">
        <v>255</v>
      </c>
      <c r="E97" s="176" t="s">
        <v>125</v>
      </c>
      <c r="F97" s="177" t="s">
        <v>21</v>
      </c>
      <c r="G97" s="176"/>
      <c r="H97" s="178">
        <v>1</v>
      </c>
      <c r="J97" s="176"/>
      <c r="K97" s="176"/>
      <c r="L97" s="179"/>
      <c r="M97" s="180"/>
      <c r="N97" s="176"/>
      <c r="O97" s="176"/>
      <c r="P97" s="176"/>
      <c r="Q97" s="176"/>
      <c r="R97" s="176"/>
      <c r="S97" s="176"/>
      <c r="T97" s="181"/>
      <c r="AT97" s="182" t="s">
        <v>255</v>
      </c>
      <c r="AU97" s="182" t="s">
        <v>85</v>
      </c>
      <c r="AV97" s="182" t="s">
        <v>85</v>
      </c>
      <c r="AW97" s="182" t="s">
        <v>218</v>
      </c>
      <c r="AX97" s="182" t="s">
        <v>76</v>
      </c>
      <c r="AY97" s="182" t="s">
        <v>245</v>
      </c>
    </row>
    <row r="98" spans="2:51" s="6" customFormat="1" ht="15.75" customHeight="1">
      <c r="B98" s="183"/>
      <c r="C98" s="184"/>
      <c r="D98" s="169" t="s">
        <v>255</v>
      </c>
      <c r="E98" s="184"/>
      <c r="F98" s="185" t="s">
        <v>257</v>
      </c>
      <c r="G98" s="184"/>
      <c r="H98" s="186">
        <v>1</v>
      </c>
      <c r="J98" s="184"/>
      <c r="K98" s="184"/>
      <c r="L98" s="187"/>
      <c r="M98" s="188"/>
      <c r="N98" s="184"/>
      <c r="O98" s="184"/>
      <c r="P98" s="184"/>
      <c r="Q98" s="184"/>
      <c r="R98" s="184"/>
      <c r="S98" s="184"/>
      <c r="T98" s="189"/>
      <c r="AT98" s="190" t="s">
        <v>255</v>
      </c>
      <c r="AU98" s="190" t="s">
        <v>85</v>
      </c>
      <c r="AV98" s="190" t="s">
        <v>251</v>
      </c>
      <c r="AW98" s="190" t="s">
        <v>218</v>
      </c>
      <c r="AX98" s="190" t="s">
        <v>21</v>
      </c>
      <c r="AY98" s="190" t="s">
        <v>245</v>
      </c>
    </row>
    <row r="99" spans="2:65" s="6" customFormat="1" ht="15.75" customHeight="1">
      <c r="B99" s="23"/>
      <c r="C99" s="153" t="s">
        <v>85</v>
      </c>
      <c r="D99" s="153" t="s">
        <v>247</v>
      </c>
      <c r="E99" s="154" t="s">
        <v>258</v>
      </c>
      <c r="F99" s="155" t="s">
        <v>259</v>
      </c>
      <c r="G99" s="156" t="s">
        <v>127</v>
      </c>
      <c r="H99" s="157">
        <v>2</v>
      </c>
      <c r="I99" s="158"/>
      <c r="J99" s="159">
        <f>ROUND($I$99*$H$99,2)</f>
        <v>0</v>
      </c>
      <c r="K99" s="155" t="s">
        <v>250</v>
      </c>
      <c r="L99" s="43"/>
      <c r="M99" s="160"/>
      <c r="N99" s="161" t="s">
        <v>47</v>
      </c>
      <c r="O99" s="24"/>
      <c r="P99" s="24"/>
      <c r="Q99" s="162">
        <v>0</v>
      </c>
      <c r="R99" s="162">
        <f>$Q$99*$H$99</f>
        <v>0</v>
      </c>
      <c r="S99" s="162">
        <v>0</v>
      </c>
      <c r="T99" s="163">
        <f>$S$99*$H$99</f>
        <v>0</v>
      </c>
      <c r="AR99" s="97" t="s">
        <v>251</v>
      </c>
      <c r="AT99" s="97" t="s">
        <v>247</v>
      </c>
      <c r="AU99" s="97" t="s">
        <v>85</v>
      </c>
      <c r="AY99" s="6" t="s">
        <v>245</v>
      </c>
      <c r="BE99" s="164">
        <f>IF($N$99="základní",$J$99,0)</f>
        <v>0</v>
      </c>
      <c r="BF99" s="164">
        <f>IF($N$99="snížená",$J$99,0)</f>
        <v>0</v>
      </c>
      <c r="BG99" s="164">
        <f>IF($N$99="zákl. přenesená",$J$99,0)</f>
        <v>0</v>
      </c>
      <c r="BH99" s="164">
        <f>IF($N$99="sníž. přenesená",$J$99,0)</f>
        <v>0</v>
      </c>
      <c r="BI99" s="164">
        <f>IF($N$99="nulová",$J$99,0)</f>
        <v>0</v>
      </c>
      <c r="BJ99" s="97" t="s">
        <v>21</v>
      </c>
      <c r="BK99" s="164">
        <f>ROUND($I$99*$H$99,2)</f>
        <v>0</v>
      </c>
      <c r="BL99" s="97" t="s">
        <v>251</v>
      </c>
      <c r="BM99" s="97" t="s">
        <v>260</v>
      </c>
    </row>
    <row r="100" spans="2:47" s="6" customFormat="1" ht="16.5" customHeight="1">
      <c r="B100" s="23"/>
      <c r="C100" s="24"/>
      <c r="D100" s="165" t="s">
        <v>253</v>
      </c>
      <c r="E100" s="24"/>
      <c r="F100" s="166" t="s">
        <v>261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253</v>
      </c>
      <c r="AU100" s="6" t="s">
        <v>85</v>
      </c>
    </row>
    <row r="101" spans="2:51" s="6" customFormat="1" ht="15.75" customHeight="1">
      <c r="B101" s="167"/>
      <c r="C101" s="168"/>
      <c r="D101" s="169" t="s">
        <v>255</v>
      </c>
      <c r="E101" s="168"/>
      <c r="F101" s="170" t="s">
        <v>256</v>
      </c>
      <c r="G101" s="168"/>
      <c r="H101" s="168"/>
      <c r="J101" s="168"/>
      <c r="K101" s="168"/>
      <c r="L101" s="171"/>
      <c r="M101" s="172"/>
      <c r="N101" s="168"/>
      <c r="O101" s="168"/>
      <c r="P101" s="168"/>
      <c r="Q101" s="168"/>
      <c r="R101" s="168"/>
      <c r="S101" s="168"/>
      <c r="T101" s="173"/>
      <c r="AT101" s="174" t="s">
        <v>255</v>
      </c>
      <c r="AU101" s="174" t="s">
        <v>85</v>
      </c>
      <c r="AV101" s="174" t="s">
        <v>21</v>
      </c>
      <c r="AW101" s="174" t="s">
        <v>218</v>
      </c>
      <c r="AX101" s="174" t="s">
        <v>76</v>
      </c>
      <c r="AY101" s="174" t="s">
        <v>245</v>
      </c>
    </row>
    <row r="102" spans="2:51" s="6" customFormat="1" ht="15.75" customHeight="1">
      <c r="B102" s="175"/>
      <c r="C102" s="176"/>
      <c r="D102" s="169" t="s">
        <v>255</v>
      </c>
      <c r="E102" s="176" t="s">
        <v>132</v>
      </c>
      <c r="F102" s="177" t="s">
        <v>85</v>
      </c>
      <c r="G102" s="176"/>
      <c r="H102" s="178">
        <v>2</v>
      </c>
      <c r="J102" s="176"/>
      <c r="K102" s="176"/>
      <c r="L102" s="179"/>
      <c r="M102" s="180"/>
      <c r="N102" s="176"/>
      <c r="O102" s="176"/>
      <c r="P102" s="176"/>
      <c r="Q102" s="176"/>
      <c r="R102" s="176"/>
      <c r="S102" s="176"/>
      <c r="T102" s="181"/>
      <c r="AT102" s="182" t="s">
        <v>255</v>
      </c>
      <c r="AU102" s="182" t="s">
        <v>85</v>
      </c>
      <c r="AV102" s="182" t="s">
        <v>85</v>
      </c>
      <c r="AW102" s="182" t="s">
        <v>218</v>
      </c>
      <c r="AX102" s="182" t="s">
        <v>76</v>
      </c>
      <c r="AY102" s="182" t="s">
        <v>245</v>
      </c>
    </row>
    <row r="103" spans="2:51" s="6" customFormat="1" ht="15.75" customHeight="1">
      <c r="B103" s="183"/>
      <c r="C103" s="184"/>
      <c r="D103" s="169" t="s">
        <v>255</v>
      </c>
      <c r="E103" s="184"/>
      <c r="F103" s="185" t="s">
        <v>257</v>
      </c>
      <c r="G103" s="184"/>
      <c r="H103" s="186">
        <v>2</v>
      </c>
      <c r="J103" s="184"/>
      <c r="K103" s="184"/>
      <c r="L103" s="187"/>
      <c r="M103" s="188"/>
      <c r="N103" s="184"/>
      <c r="O103" s="184"/>
      <c r="P103" s="184"/>
      <c r="Q103" s="184"/>
      <c r="R103" s="184"/>
      <c r="S103" s="184"/>
      <c r="T103" s="189"/>
      <c r="AT103" s="190" t="s">
        <v>255</v>
      </c>
      <c r="AU103" s="190" t="s">
        <v>85</v>
      </c>
      <c r="AV103" s="190" t="s">
        <v>251</v>
      </c>
      <c r="AW103" s="190" t="s">
        <v>218</v>
      </c>
      <c r="AX103" s="190" t="s">
        <v>21</v>
      </c>
      <c r="AY103" s="190" t="s">
        <v>245</v>
      </c>
    </row>
    <row r="104" spans="2:65" s="6" customFormat="1" ht="15.75" customHeight="1">
      <c r="B104" s="23"/>
      <c r="C104" s="153" t="s">
        <v>262</v>
      </c>
      <c r="D104" s="153" t="s">
        <v>247</v>
      </c>
      <c r="E104" s="154" t="s">
        <v>263</v>
      </c>
      <c r="F104" s="155" t="s">
        <v>264</v>
      </c>
      <c r="G104" s="156" t="s">
        <v>127</v>
      </c>
      <c r="H104" s="157">
        <v>1</v>
      </c>
      <c r="I104" s="158"/>
      <c r="J104" s="159">
        <f>ROUND($I$104*$H$104,2)</f>
        <v>0</v>
      </c>
      <c r="K104" s="155" t="s">
        <v>250</v>
      </c>
      <c r="L104" s="43"/>
      <c r="M104" s="160"/>
      <c r="N104" s="161" t="s">
        <v>47</v>
      </c>
      <c r="O104" s="24"/>
      <c r="P104" s="24"/>
      <c r="Q104" s="162">
        <v>8E-05</v>
      </c>
      <c r="R104" s="162">
        <f>$Q$104*$H$104</f>
        <v>8E-05</v>
      </c>
      <c r="S104" s="162">
        <v>0</v>
      </c>
      <c r="T104" s="163">
        <f>$S$104*$H$104</f>
        <v>0</v>
      </c>
      <c r="AR104" s="97" t="s">
        <v>251</v>
      </c>
      <c r="AT104" s="97" t="s">
        <v>247</v>
      </c>
      <c r="AU104" s="97" t="s">
        <v>85</v>
      </c>
      <c r="AY104" s="6" t="s">
        <v>245</v>
      </c>
      <c r="BE104" s="164">
        <f>IF($N$104="základní",$J$104,0)</f>
        <v>0</v>
      </c>
      <c r="BF104" s="164">
        <f>IF($N$104="snížená",$J$104,0)</f>
        <v>0</v>
      </c>
      <c r="BG104" s="164">
        <f>IF($N$104="zákl. přenesená",$J$104,0)</f>
        <v>0</v>
      </c>
      <c r="BH104" s="164">
        <f>IF($N$104="sníž. přenesená",$J$104,0)</f>
        <v>0</v>
      </c>
      <c r="BI104" s="164">
        <f>IF($N$104="nulová",$J$104,0)</f>
        <v>0</v>
      </c>
      <c r="BJ104" s="97" t="s">
        <v>21</v>
      </c>
      <c r="BK104" s="164">
        <f>ROUND($I$104*$H$104,2)</f>
        <v>0</v>
      </c>
      <c r="BL104" s="97" t="s">
        <v>251</v>
      </c>
      <c r="BM104" s="97" t="s">
        <v>265</v>
      </c>
    </row>
    <row r="105" spans="2:47" s="6" customFormat="1" ht="16.5" customHeight="1">
      <c r="B105" s="23"/>
      <c r="C105" s="24"/>
      <c r="D105" s="165" t="s">
        <v>253</v>
      </c>
      <c r="E105" s="24"/>
      <c r="F105" s="166" t="s">
        <v>266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253</v>
      </c>
      <c r="AU105" s="6" t="s">
        <v>85</v>
      </c>
    </row>
    <row r="106" spans="2:51" s="6" customFormat="1" ht="15.75" customHeight="1">
      <c r="B106" s="175"/>
      <c r="C106" s="176"/>
      <c r="D106" s="169" t="s">
        <v>255</v>
      </c>
      <c r="E106" s="176"/>
      <c r="F106" s="177" t="s">
        <v>125</v>
      </c>
      <c r="G106" s="176"/>
      <c r="H106" s="178">
        <v>1</v>
      </c>
      <c r="J106" s="176"/>
      <c r="K106" s="176"/>
      <c r="L106" s="179"/>
      <c r="M106" s="180"/>
      <c r="N106" s="176"/>
      <c r="O106" s="176"/>
      <c r="P106" s="176"/>
      <c r="Q106" s="176"/>
      <c r="R106" s="176"/>
      <c r="S106" s="176"/>
      <c r="T106" s="181"/>
      <c r="AT106" s="182" t="s">
        <v>255</v>
      </c>
      <c r="AU106" s="182" t="s">
        <v>85</v>
      </c>
      <c r="AV106" s="182" t="s">
        <v>85</v>
      </c>
      <c r="AW106" s="182" t="s">
        <v>218</v>
      </c>
      <c r="AX106" s="182" t="s">
        <v>76</v>
      </c>
      <c r="AY106" s="182" t="s">
        <v>245</v>
      </c>
    </row>
    <row r="107" spans="2:51" s="6" customFormat="1" ht="15.75" customHeight="1">
      <c r="B107" s="183"/>
      <c r="C107" s="184"/>
      <c r="D107" s="169" t="s">
        <v>255</v>
      </c>
      <c r="E107" s="184"/>
      <c r="F107" s="185" t="s">
        <v>257</v>
      </c>
      <c r="G107" s="184"/>
      <c r="H107" s="186">
        <v>1</v>
      </c>
      <c r="J107" s="184"/>
      <c r="K107" s="184"/>
      <c r="L107" s="187"/>
      <c r="M107" s="188"/>
      <c r="N107" s="184"/>
      <c r="O107" s="184"/>
      <c r="P107" s="184"/>
      <c r="Q107" s="184"/>
      <c r="R107" s="184"/>
      <c r="S107" s="184"/>
      <c r="T107" s="189"/>
      <c r="AT107" s="190" t="s">
        <v>255</v>
      </c>
      <c r="AU107" s="190" t="s">
        <v>85</v>
      </c>
      <c r="AV107" s="190" t="s">
        <v>251</v>
      </c>
      <c r="AW107" s="190" t="s">
        <v>218</v>
      </c>
      <c r="AX107" s="190" t="s">
        <v>21</v>
      </c>
      <c r="AY107" s="190" t="s">
        <v>245</v>
      </c>
    </row>
    <row r="108" spans="2:65" s="6" customFormat="1" ht="15.75" customHeight="1">
      <c r="B108" s="23"/>
      <c r="C108" s="153" t="s">
        <v>251</v>
      </c>
      <c r="D108" s="153" t="s">
        <v>247</v>
      </c>
      <c r="E108" s="154" t="s">
        <v>267</v>
      </c>
      <c r="F108" s="155" t="s">
        <v>268</v>
      </c>
      <c r="G108" s="156" t="s">
        <v>127</v>
      </c>
      <c r="H108" s="157">
        <v>2</v>
      </c>
      <c r="I108" s="158"/>
      <c r="J108" s="159">
        <f>ROUND($I$108*$H$108,2)</f>
        <v>0</v>
      </c>
      <c r="K108" s="155" t="s">
        <v>250</v>
      </c>
      <c r="L108" s="43"/>
      <c r="M108" s="160"/>
      <c r="N108" s="161" t="s">
        <v>47</v>
      </c>
      <c r="O108" s="24"/>
      <c r="P108" s="24"/>
      <c r="Q108" s="162">
        <v>8E-05</v>
      </c>
      <c r="R108" s="162">
        <f>$Q$108*$H$108</f>
        <v>0.00016</v>
      </c>
      <c r="S108" s="162">
        <v>0</v>
      </c>
      <c r="T108" s="163">
        <f>$S$108*$H$108</f>
        <v>0</v>
      </c>
      <c r="AR108" s="97" t="s">
        <v>251</v>
      </c>
      <c r="AT108" s="97" t="s">
        <v>247</v>
      </c>
      <c r="AU108" s="97" t="s">
        <v>85</v>
      </c>
      <c r="AY108" s="6" t="s">
        <v>245</v>
      </c>
      <c r="BE108" s="164">
        <f>IF($N$108="základní",$J$108,0)</f>
        <v>0</v>
      </c>
      <c r="BF108" s="164">
        <f>IF($N$108="snížená",$J$108,0)</f>
        <v>0</v>
      </c>
      <c r="BG108" s="164">
        <f>IF($N$108="zákl. přenesená",$J$108,0)</f>
        <v>0</v>
      </c>
      <c r="BH108" s="164">
        <f>IF($N$108="sníž. přenesená",$J$108,0)</f>
        <v>0</v>
      </c>
      <c r="BI108" s="164">
        <f>IF($N$108="nulová",$J$108,0)</f>
        <v>0</v>
      </c>
      <c r="BJ108" s="97" t="s">
        <v>21</v>
      </c>
      <c r="BK108" s="164">
        <f>ROUND($I$108*$H$108,2)</f>
        <v>0</v>
      </c>
      <c r="BL108" s="97" t="s">
        <v>251</v>
      </c>
      <c r="BM108" s="97" t="s">
        <v>269</v>
      </c>
    </row>
    <row r="109" spans="2:47" s="6" customFormat="1" ht="16.5" customHeight="1">
      <c r="B109" s="23"/>
      <c r="C109" s="24"/>
      <c r="D109" s="165" t="s">
        <v>253</v>
      </c>
      <c r="E109" s="24"/>
      <c r="F109" s="166" t="s">
        <v>270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253</v>
      </c>
      <c r="AU109" s="6" t="s">
        <v>85</v>
      </c>
    </row>
    <row r="110" spans="2:51" s="6" customFormat="1" ht="15.75" customHeight="1">
      <c r="B110" s="175"/>
      <c r="C110" s="176"/>
      <c r="D110" s="169" t="s">
        <v>255</v>
      </c>
      <c r="E110" s="176"/>
      <c r="F110" s="177" t="s">
        <v>132</v>
      </c>
      <c r="G110" s="176"/>
      <c r="H110" s="178">
        <v>2</v>
      </c>
      <c r="J110" s="176"/>
      <c r="K110" s="176"/>
      <c r="L110" s="179"/>
      <c r="M110" s="180"/>
      <c r="N110" s="176"/>
      <c r="O110" s="176"/>
      <c r="P110" s="176"/>
      <c r="Q110" s="176"/>
      <c r="R110" s="176"/>
      <c r="S110" s="176"/>
      <c r="T110" s="181"/>
      <c r="AT110" s="182" t="s">
        <v>255</v>
      </c>
      <c r="AU110" s="182" t="s">
        <v>85</v>
      </c>
      <c r="AV110" s="182" t="s">
        <v>85</v>
      </c>
      <c r="AW110" s="182" t="s">
        <v>218</v>
      </c>
      <c r="AX110" s="182" t="s">
        <v>76</v>
      </c>
      <c r="AY110" s="182" t="s">
        <v>245</v>
      </c>
    </row>
    <row r="111" spans="2:51" s="6" customFormat="1" ht="15.75" customHeight="1">
      <c r="B111" s="183"/>
      <c r="C111" s="184"/>
      <c r="D111" s="169" t="s">
        <v>255</v>
      </c>
      <c r="E111" s="184"/>
      <c r="F111" s="185" t="s">
        <v>257</v>
      </c>
      <c r="G111" s="184"/>
      <c r="H111" s="186">
        <v>2</v>
      </c>
      <c r="J111" s="184"/>
      <c r="K111" s="184"/>
      <c r="L111" s="187"/>
      <c r="M111" s="188"/>
      <c r="N111" s="184"/>
      <c r="O111" s="184"/>
      <c r="P111" s="184"/>
      <c r="Q111" s="184"/>
      <c r="R111" s="184"/>
      <c r="S111" s="184"/>
      <c r="T111" s="189"/>
      <c r="AT111" s="190" t="s">
        <v>255</v>
      </c>
      <c r="AU111" s="190" t="s">
        <v>85</v>
      </c>
      <c r="AV111" s="190" t="s">
        <v>251</v>
      </c>
      <c r="AW111" s="190" t="s">
        <v>218</v>
      </c>
      <c r="AX111" s="190" t="s">
        <v>21</v>
      </c>
      <c r="AY111" s="190" t="s">
        <v>245</v>
      </c>
    </row>
    <row r="112" spans="2:65" s="6" customFormat="1" ht="15.75" customHeight="1">
      <c r="B112" s="23"/>
      <c r="C112" s="153" t="s">
        <v>143</v>
      </c>
      <c r="D112" s="153" t="s">
        <v>247</v>
      </c>
      <c r="E112" s="154" t="s">
        <v>271</v>
      </c>
      <c r="F112" s="155" t="s">
        <v>272</v>
      </c>
      <c r="G112" s="156" t="s">
        <v>119</v>
      </c>
      <c r="H112" s="157">
        <v>19.1</v>
      </c>
      <c r="I112" s="158"/>
      <c r="J112" s="159">
        <f>ROUND($I$112*$H$112,2)</f>
        <v>0</v>
      </c>
      <c r="K112" s="155" t="s">
        <v>250</v>
      </c>
      <c r="L112" s="43"/>
      <c r="M112" s="160"/>
      <c r="N112" s="161" t="s">
        <v>47</v>
      </c>
      <c r="O112" s="24"/>
      <c r="P112" s="24"/>
      <c r="Q112" s="162">
        <v>0</v>
      </c>
      <c r="R112" s="162">
        <f>$Q$112*$H$112</f>
        <v>0</v>
      </c>
      <c r="S112" s="162">
        <v>0.26</v>
      </c>
      <c r="T112" s="163">
        <f>$S$112*$H$112</f>
        <v>4.966</v>
      </c>
      <c r="AR112" s="97" t="s">
        <v>251</v>
      </c>
      <c r="AT112" s="97" t="s">
        <v>247</v>
      </c>
      <c r="AU112" s="97" t="s">
        <v>85</v>
      </c>
      <c r="AY112" s="6" t="s">
        <v>245</v>
      </c>
      <c r="BE112" s="164">
        <f>IF($N$112="základní",$J$112,0)</f>
        <v>0</v>
      </c>
      <c r="BF112" s="164">
        <f>IF($N$112="snížená",$J$112,0)</f>
        <v>0</v>
      </c>
      <c r="BG112" s="164">
        <f>IF($N$112="zákl. přenesená",$J$112,0)</f>
        <v>0</v>
      </c>
      <c r="BH112" s="164">
        <f>IF($N$112="sníž. přenesená",$J$112,0)</f>
        <v>0</v>
      </c>
      <c r="BI112" s="164">
        <f>IF($N$112="nulová",$J$112,0)</f>
        <v>0</v>
      </c>
      <c r="BJ112" s="97" t="s">
        <v>21</v>
      </c>
      <c r="BK112" s="164">
        <f>ROUND($I$112*$H$112,2)</f>
        <v>0</v>
      </c>
      <c r="BL112" s="97" t="s">
        <v>251</v>
      </c>
      <c r="BM112" s="97" t="s">
        <v>273</v>
      </c>
    </row>
    <row r="113" spans="2:47" s="6" customFormat="1" ht="27" customHeight="1">
      <c r="B113" s="23"/>
      <c r="C113" s="24"/>
      <c r="D113" s="165" t="s">
        <v>253</v>
      </c>
      <c r="E113" s="24"/>
      <c r="F113" s="166" t="s">
        <v>274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253</v>
      </c>
      <c r="AU113" s="6" t="s">
        <v>85</v>
      </c>
    </row>
    <row r="114" spans="2:51" s="6" customFormat="1" ht="15.75" customHeight="1">
      <c r="B114" s="167"/>
      <c r="C114" s="168"/>
      <c r="D114" s="169" t="s">
        <v>255</v>
      </c>
      <c r="E114" s="168"/>
      <c r="F114" s="170" t="s">
        <v>275</v>
      </c>
      <c r="G114" s="168"/>
      <c r="H114" s="168"/>
      <c r="J114" s="168"/>
      <c r="K114" s="168"/>
      <c r="L114" s="171"/>
      <c r="M114" s="172"/>
      <c r="N114" s="168"/>
      <c r="O114" s="168"/>
      <c r="P114" s="168"/>
      <c r="Q114" s="168"/>
      <c r="R114" s="168"/>
      <c r="S114" s="168"/>
      <c r="T114" s="173"/>
      <c r="AT114" s="174" t="s">
        <v>255</v>
      </c>
      <c r="AU114" s="174" t="s">
        <v>85</v>
      </c>
      <c r="AV114" s="174" t="s">
        <v>21</v>
      </c>
      <c r="AW114" s="174" t="s">
        <v>218</v>
      </c>
      <c r="AX114" s="174" t="s">
        <v>76</v>
      </c>
      <c r="AY114" s="174" t="s">
        <v>245</v>
      </c>
    </row>
    <row r="115" spans="2:51" s="6" customFormat="1" ht="15.75" customHeight="1">
      <c r="B115" s="175"/>
      <c r="C115" s="176"/>
      <c r="D115" s="169" t="s">
        <v>255</v>
      </c>
      <c r="E115" s="176" t="s">
        <v>200</v>
      </c>
      <c r="F115" s="177" t="s">
        <v>276</v>
      </c>
      <c r="G115" s="176"/>
      <c r="H115" s="178">
        <v>19.1</v>
      </c>
      <c r="J115" s="176"/>
      <c r="K115" s="176"/>
      <c r="L115" s="179"/>
      <c r="M115" s="180"/>
      <c r="N115" s="176"/>
      <c r="O115" s="176"/>
      <c r="P115" s="176"/>
      <c r="Q115" s="176"/>
      <c r="R115" s="176"/>
      <c r="S115" s="176"/>
      <c r="T115" s="181"/>
      <c r="AT115" s="182" t="s">
        <v>255</v>
      </c>
      <c r="AU115" s="182" t="s">
        <v>85</v>
      </c>
      <c r="AV115" s="182" t="s">
        <v>85</v>
      </c>
      <c r="AW115" s="182" t="s">
        <v>218</v>
      </c>
      <c r="AX115" s="182" t="s">
        <v>76</v>
      </c>
      <c r="AY115" s="182" t="s">
        <v>245</v>
      </c>
    </row>
    <row r="116" spans="2:51" s="6" customFormat="1" ht="15.75" customHeight="1">
      <c r="B116" s="183"/>
      <c r="C116" s="184"/>
      <c r="D116" s="169" t="s">
        <v>255</v>
      </c>
      <c r="E116" s="184"/>
      <c r="F116" s="185" t="s">
        <v>257</v>
      </c>
      <c r="G116" s="184"/>
      <c r="H116" s="186">
        <v>19.1</v>
      </c>
      <c r="J116" s="184"/>
      <c r="K116" s="184"/>
      <c r="L116" s="187"/>
      <c r="M116" s="188"/>
      <c r="N116" s="184"/>
      <c r="O116" s="184"/>
      <c r="P116" s="184"/>
      <c r="Q116" s="184"/>
      <c r="R116" s="184"/>
      <c r="S116" s="184"/>
      <c r="T116" s="189"/>
      <c r="AT116" s="190" t="s">
        <v>255</v>
      </c>
      <c r="AU116" s="190" t="s">
        <v>85</v>
      </c>
      <c r="AV116" s="190" t="s">
        <v>251</v>
      </c>
      <c r="AW116" s="190" t="s">
        <v>218</v>
      </c>
      <c r="AX116" s="190" t="s">
        <v>21</v>
      </c>
      <c r="AY116" s="190" t="s">
        <v>245</v>
      </c>
    </row>
    <row r="117" spans="2:65" s="6" customFormat="1" ht="15.75" customHeight="1">
      <c r="B117" s="23"/>
      <c r="C117" s="153" t="s">
        <v>277</v>
      </c>
      <c r="D117" s="153" t="s">
        <v>247</v>
      </c>
      <c r="E117" s="154" t="s">
        <v>278</v>
      </c>
      <c r="F117" s="155" t="s">
        <v>279</v>
      </c>
      <c r="G117" s="156" t="s">
        <v>119</v>
      </c>
      <c r="H117" s="157">
        <v>34.1</v>
      </c>
      <c r="I117" s="158"/>
      <c r="J117" s="159">
        <f>ROUND($I$117*$H$117,2)</f>
        <v>0</v>
      </c>
      <c r="K117" s="155" t="s">
        <v>250</v>
      </c>
      <c r="L117" s="43"/>
      <c r="M117" s="160"/>
      <c r="N117" s="161" t="s">
        <v>47</v>
      </c>
      <c r="O117" s="24"/>
      <c r="P117" s="24"/>
      <c r="Q117" s="162">
        <v>0</v>
      </c>
      <c r="R117" s="162">
        <f>$Q$117*$H$117</f>
        <v>0</v>
      </c>
      <c r="S117" s="162">
        <v>0.181</v>
      </c>
      <c r="T117" s="163">
        <f>$S$117*$H$117</f>
        <v>6.1721</v>
      </c>
      <c r="AR117" s="97" t="s">
        <v>251</v>
      </c>
      <c r="AT117" s="97" t="s">
        <v>247</v>
      </c>
      <c r="AU117" s="97" t="s">
        <v>85</v>
      </c>
      <c r="AY117" s="6" t="s">
        <v>245</v>
      </c>
      <c r="BE117" s="164">
        <f>IF($N$117="základní",$J$117,0)</f>
        <v>0</v>
      </c>
      <c r="BF117" s="164">
        <f>IF($N$117="snížená",$J$117,0)</f>
        <v>0</v>
      </c>
      <c r="BG117" s="164">
        <f>IF($N$117="zákl. přenesená",$J$117,0)</f>
        <v>0</v>
      </c>
      <c r="BH117" s="164">
        <f>IF($N$117="sníž. přenesená",$J$117,0)</f>
        <v>0</v>
      </c>
      <c r="BI117" s="164">
        <f>IF($N$117="nulová",$J$117,0)</f>
        <v>0</v>
      </c>
      <c r="BJ117" s="97" t="s">
        <v>21</v>
      </c>
      <c r="BK117" s="164">
        <f>ROUND($I$117*$H$117,2)</f>
        <v>0</v>
      </c>
      <c r="BL117" s="97" t="s">
        <v>251</v>
      </c>
      <c r="BM117" s="97" t="s">
        <v>280</v>
      </c>
    </row>
    <row r="118" spans="2:47" s="6" customFormat="1" ht="27" customHeight="1">
      <c r="B118" s="23"/>
      <c r="C118" s="24"/>
      <c r="D118" s="165" t="s">
        <v>253</v>
      </c>
      <c r="E118" s="24"/>
      <c r="F118" s="166" t="s">
        <v>281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253</v>
      </c>
      <c r="AU118" s="6" t="s">
        <v>85</v>
      </c>
    </row>
    <row r="119" spans="2:51" s="6" customFormat="1" ht="15.75" customHeight="1">
      <c r="B119" s="167"/>
      <c r="C119" s="168"/>
      <c r="D119" s="169" t="s">
        <v>255</v>
      </c>
      <c r="E119" s="168"/>
      <c r="F119" s="170" t="s">
        <v>275</v>
      </c>
      <c r="G119" s="168"/>
      <c r="H119" s="168"/>
      <c r="J119" s="168"/>
      <c r="K119" s="168"/>
      <c r="L119" s="171"/>
      <c r="M119" s="172"/>
      <c r="N119" s="168"/>
      <c r="O119" s="168"/>
      <c r="P119" s="168"/>
      <c r="Q119" s="168"/>
      <c r="R119" s="168"/>
      <c r="S119" s="168"/>
      <c r="T119" s="173"/>
      <c r="AT119" s="174" t="s">
        <v>255</v>
      </c>
      <c r="AU119" s="174" t="s">
        <v>85</v>
      </c>
      <c r="AV119" s="174" t="s">
        <v>21</v>
      </c>
      <c r="AW119" s="174" t="s">
        <v>218</v>
      </c>
      <c r="AX119" s="174" t="s">
        <v>76</v>
      </c>
      <c r="AY119" s="174" t="s">
        <v>245</v>
      </c>
    </row>
    <row r="120" spans="2:51" s="6" customFormat="1" ht="15.75" customHeight="1">
      <c r="B120" s="175"/>
      <c r="C120" s="176"/>
      <c r="D120" s="169" t="s">
        <v>255</v>
      </c>
      <c r="E120" s="176" t="s">
        <v>158</v>
      </c>
      <c r="F120" s="177" t="s">
        <v>282</v>
      </c>
      <c r="G120" s="176"/>
      <c r="H120" s="178">
        <v>34.1</v>
      </c>
      <c r="J120" s="176"/>
      <c r="K120" s="176"/>
      <c r="L120" s="179"/>
      <c r="M120" s="180"/>
      <c r="N120" s="176"/>
      <c r="O120" s="176"/>
      <c r="P120" s="176"/>
      <c r="Q120" s="176"/>
      <c r="R120" s="176"/>
      <c r="S120" s="176"/>
      <c r="T120" s="181"/>
      <c r="AT120" s="182" t="s">
        <v>255</v>
      </c>
      <c r="AU120" s="182" t="s">
        <v>85</v>
      </c>
      <c r="AV120" s="182" t="s">
        <v>85</v>
      </c>
      <c r="AW120" s="182" t="s">
        <v>218</v>
      </c>
      <c r="AX120" s="182" t="s">
        <v>76</v>
      </c>
      <c r="AY120" s="182" t="s">
        <v>245</v>
      </c>
    </row>
    <row r="121" spans="2:51" s="6" customFormat="1" ht="15.75" customHeight="1">
      <c r="B121" s="183"/>
      <c r="C121" s="184"/>
      <c r="D121" s="169" t="s">
        <v>255</v>
      </c>
      <c r="E121" s="184"/>
      <c r="F121" s="185" t="s">
        <v>257</v>
      </c>
      <c r="G121" s="184"/>
      <c r="H121" s="186">
        <v>34.1</v>
      </c>
      <c r="J121" s="184"/>
      <c r="K121" s="184"/>
      <c r="L121" s="187"/>
      <c r="M121" s="188"/>
      <c r="N121" s="184"/>
      <c r="O121" s="184"/>
      <c r="P121" s="184"/>
      <c r="Q121" s="184"/>
      <c r="R121" s="184"/>
      <c r="S121" s="184"/>
      <c r="T121" s="189"/>
      <c r="AT121" s="190" t="s">
        <v>255</v>
      </c>
      <c r="AU121" s="190" t="s">
        <v>85</v>
      </c>
      <c r="AV121" s="190" t="s">
        <v>251</v>
      </c>
      <c r="AW121" s="190" t="s">
        <v>218</v>
      </c>
      <c r="AX121" s="190" t="s">
        <v>21</v>
      </c>
      <c r="AY121" s="190" t="s">
        <v>245</v>
      </c>
    </row>
    <row r="122" spans="2:65" s="6" customFormat="1" ht="15.75" customHeight="1">
      <c r="B122" s="23"/>
      <c r="C122" s="153" t="s">
        <v>169</v>
      </c>
      <c r="D122" s="153" t="s">
        <v>247</v>
      </c>
      <c r="E122" s="154" t="s">
        <v>283</v>
      </c>
      <c r="F122" s="155" t="s">
        <v>284</v>
      </c>
      <c r="G122" s="156" t="s">
        <v>119</v>
      </c>
      <c r="H122" s="157">
        <v>53.2</v>
      </c>
      <c r="I122" s="158"/>
      <c r="J122" s="159">
        <f>ROUND($I$122*$H$122,2)</f>
        <v>0</v>
      </c>
      <c r="K122" s="155" t="s">
        <v>250</v>
      </c>
      <c r="L122" s="43"/>
      <c r="M122" s="160"/>
      <c r="N122" s="161" t="s">
        <v>47</v>
      </c>
      <c r="O122" s="24"/>
      <c r="P122" s="24"/>
      <c r="Q122" s="162">
        <v>0</v>
      </c>
      <c r="R122" s="162">
        <f>$Q$122*$H$122</f>
        <v>0</v>
      </c>
      <c r="S122" s="162">
        <v>0.235</v>
      </c>
      <c r="T122" s="163">
        <f>$S$122*$H$122</f>
        <v>12.502</v>
      </c>
      <c r="AR122" s="97" t="s">
        <v>251</v>
      </c>
      <c r="AT122" s="97" t="s">
        <v>247</v>
      </c>
      <c r="AU122" s="97" t="s">
        <v>85</v>
      </c>
      <c r="AY122" s="6" t="s">
        <v>245</v>
      </c>
      <c r="BE122" s="164">
        <f>IF($N$122="základní",$J$122,0)</f>
        <v>0</v>
      </c>
      <c r="BF122" s="164">
        <f>IF($N$122="snížená",$J$122,0)</f>
        <v>0</v>
      </c>
      <c r="BG122" s="164">
        <f>IF($N$122="zákl. přenesená",$J$122,0)</f>
        <v>0</v>
      </c>
      <c r="BH122" s="164">
        <f>IF($N$122="sníž. přenesená",$J$122,0)</f>
        <v>0</v>
      </c>
      <c r="BI122" s="164">
        <f>IF($N$122="nulová",$J$122,0)</f>
        <v>0</v>
      </c>
      <c r="BJ122" s="97" t="s">
        <v>21</v>
      </c>
      <c r="BK122" s="164">
        <f>ROUND($I$122*$H$122,2)</f>
        <v>0</v>
      </c>
      <c r="BL122" s="97" t="s">
        <v>251</v>
      </c>
      <c r="BM122" s="97" t="s">
        <v>285</v>
      </c>
    </row>
    <row r="123" spans="2:47" s="6" customFormat="1" ht="27" customHeight="1">
      <c r="B123" s="23"/>
      <c r="C123" s="24"/>
      <c r="D123" s="165" t="s">
        <v>253</v>
      </c>
      <c r="E123" s="24"/>
      <c r="F123" s="166" t="s">
        <v>286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253</v>
      </c>
      <c r="AU123" s="6" t="s">
        <v>85</v>
      </c>
    </row>
    <row r="124" spans="2:51" s="6" customFormat="1" ht="15.75" customHeight="1">
      <c r="B124" s="175"/>
      <c r="C124" s="176"/>
      <c r="D124" s="169" t="s">
        <v>255</v>
      </c>
      <c r="E124" s="176"/>
      <c r="F124" s="177" t="s">
        <v>287</v>
      </c>
      <c r="G124" s="176"/>
      <c r="H124" s="178">
        <v>53.2</v>
      </c>
      <c r="J124" s="176"/>
      <c r="K124" s="176"/>
      <c r="L124" s="179"/>
      <c r="M124" s="180"/>
      <c r="N124" s="176"/>
      <c r="O124" s="176"/>
      <c r="P124" s="176"/>
      <c r="Q124" s="176"/>
      <c r="R124" s="176"/>
      <c r="S124" s="176"/>
      <c r="T124" s="181"/>
      <c r="AT124" s="182" t="s">
        <v>255</v>
      </c>
      <c r="AU124" s="182" t="s">
        <v>85</v>
      </c>
      <c r="AV124" s="182" t="s">
        <v>85</v>
      </c>
      <c r="AW124" s="182" t="s">
        <v>218</v>
      </c>
      <c r="AX124" s="182" t="s">
        <v>76</v>
      </c>
      <c r="AY124" s="182" t="s">
        <v>245</v>
      </c>
    </row>
    <row r="125" spans="2:51" s="6" customFormat="1" ht="15.75" customHeight="1">
      <c r="B125" s="183"/>
      <c r="C125" s="184"/>
      <c r="D125" s="169" t="s">
        <v>255</v>
      </c>
      <c r="E125" s="184"/>
      <c r="F125" s="185" t="s">
        <v>257</v>
      </c>
      <c r="G125" s="184"/>
      <c r="H125" s="186">
        <v>53.2</v>
      </c>
      <c r="J125" s="184"/>
      <c r="K125" s="184"/>
      <c r="L125" s="187"/>
      <c r="M125" s="188"/>
      <c r="N125" s="184"/>
      <c r="O125" s="184"/>
      <c r="P125" s="184"/>
      <c r="Q125" s="184"/>
      <c r="R125" s="184"/>
      <c r="S125" s="184"/>
      <c r="T125" s="189"/>
      <c r="AT125" s="190" t="s">
        <v>255</v>
      </c>
      <c r="AU125" s="190" t="s">
        <v>85</v>
      </c>
      <c r="AV125" s="190" t="s">
        <v>251</v>
      </c>
      <c r="AW125" s="190" t="s">
        <v>218</v>
      </c>
      <c r="AX125" s="190" t="s">
        <v>21</v>
      </c>
      <c r="AY125" s="190" t="s">
        <v>245</v>
      </c>
    </row>
    <row r="126" spans="2:65" s="6" customFormat="1" ht="15.75" customHeight="1">
      <c r="B126" s="23"/>
      <c r="C126" s="153" t="s">
        <v>288</v>
      </c>
      <c r="D126" s="153" t="s">
        <v>247</v>
      </c>
      <c r="E126" s="154" t="s">
        <v>289</v>
      </c>
      <c r="F126" s="155" t="s">
        <v>290</v>
      </c>
      <c r="G126" s="156" t="s">
        <v>136</v>
      </c>
      <c r="H126" s="157">
        <v>38.7</v>
      </c>
      <c r="I126" s="158"/>
      <c r="J126" s="159">
        <f>ROUND($I$126*$H$126,2)</f>
        <v>0</v>
      </c>
      <c r="K126" s="155" t="s">
        <v>250</v>
      </c>
      <c r="L126" s="43"/>
      <c r="M126" s="160"/>
      <c r="N126" s="161" t="s">
        <v>47</v>
      </c>
      <c r="O126" s="24"/>
      <c r="P126" s="24"/>
      <c r="Q126" s="162">
        <v>0</v>
      </c>
      <c r="R126" s="162">
        <f>$Q$126*$H$126</f>
        <v>0</v>
      </c>
      <c r="S126" s="162">
        <v>0.205</v>
      </c>
      <c r="T126" s="163">
        <f>$S$126*$H$126</f>
        <v>7.9335</v>
      </c>
      <c r="AR126" s="97" t="s">
        <v>251</v>
      </c>
      <c r="AT126" s="97" t="s">
        <v>247</v>
      </c>
      <c r="AU126" s="97" t="s">
        <v>85</v>
      </c>
      <c r="AY126" s="6" t="s">
        <v>245</v>
      </c>
      <c r="BE126" s="164">
        <f>IF($N$126="základní",$J$126,0)</f>
        <v>0</v>
      </c>
      <c r="BF126" s="164">
        <f>IF($N$126="snížená",$J$126,0)</f>
        <v>0</v>
      </c>
      <c r="BG126" s="164">
        <f>IF($N$126="zákl. přenesená",$J$126,0)</f>
        <v>0</v>
      </c>
      <c r="BH126" s="164">
        <f>IF($N$126="sníž. přenesená",$J$126,0)</f>
        <v>0</v>
      </c>
      <c r="BI126" s="164">
        <f>IF($N$126="nulová",$J$126,0)</f>
        <v>0</v>
      </c>
      <c r="BJ126" s="97" t="s">
        <v>21</v>
      </c>
      <c r="BK126" s="164">
        <f>ROUND($I$126*$H$126,2)</f>
        <v>0</v>
      </c>
      <c r="BL126" s="97" t="s">
        <v>251</v>
      </c>
      <c r="BM126" s="97" t="s">
        <v>291</v>
      </c>
    </row>
    <row r="127" spans="2:47" s="6" customFormat="1" ht="27" customHeight="1">
      <c r="B127" s="23"/>
      <c r="C127" s="24"/>
      <c r="D127" s="165" t="s">
        <v>253</v>
      </c>
      <c r="E127" s="24"/>
      <c r="F127" s="166" t="s">
        <v>292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253</v>
      </c>
      <c r="AU127" s="6" t="s">
        <v>85</v>
      </c>
    </row>
    <row r="128" spans="2:51" s="6" customFormat="1" ht="15.75" customHeight="1">
      <c r="B128" s="167"/>
      <c r="C128" s="168"/>
      <c r="D128" s="169" t="s">
        <v>255</v>
      </c>
      <c r="E128" s="168"/>
      <c r="F128" s="170" t="s">
        <v>293</v>
      </c>
      <c r="G128" s="168"/>
      <c r="H128" s="168"/>
      <c r="J128" s="168"/>
      <c r="K128" s="168"/>
      <c r="L128" s="171"/>
      <c r="M128" s="172"/>
      <c r="N128" s="168"/>
      <c r="O128" s="168"/>
      <c r="P128" s="168"/>
      <c r="Q128" s="168"/>
      <c r="R128" s="168"/>
      <c r="S128" s="168"/>
      <c r="T128" s="173"/>
      <c r="AT128" s="174" t="s">
        <v>255</v>
      </c>
      <c r="AU128" s="174" t="s">
        <v>85</v>
      </c>
      <c r="AV128" s="174" t="s">
        <v>21</v>
      </c>
      <c r="AW128" s="174" t="s">
        <v>218</v>
      </c>
      <c r="AX128" s="174" t="s">
        <v>76</v>
      </c>
      <c r="AY128" s="174" t="s">
        <v>245</v>
      </c>
    </row>
    <row r="129" spans="2:51" s="6" customFormat="1" ht="15.75" customHeight="1">
      <c r="B129" s="175"/>
      <c r="C129" s="176"/>
      <c r="D129" s="169" t="s">
        <v>255</v>
      </c>
      <c r="E129" s="176"/>
      <c r="F129" s="177" t="s">
        <v>294</v>
      </c>
      <c r="G129" s="176"/>
      <c r="H129" s="178">
        <v>38.7</v>
      </c>
      <c r="J129" s="176"/>
      <c r="K129" s="176"/>
      <c r="L129" s="179"/>
      <c r="M129" s="180"/>
      <c r="N129" s="176"/>
      <c r="O129" s="176"/>
      <c r="P129" s="176"/>
      <c r="Q129" s="176"/>
      <c r="R129" s="176"/>
      <c r="S129" s="176"/>
      <c r="T129" s="181"/>
      <c r="AT129" s="182" t="s">
        <v>255</v>
      </c>
      <c r="AU129" s="182" t="s">
        <v>85</v>
      </c>
      <c r="AV129" s="182" t="s">
        <v>85</v>
      </c>
      <c r="AW129" s="182" t="s">
        <v>218</v>
      </c>
      <c r="AX129" s="182" t="s">
        <v>76</v>
      </c>
      <c r="AY129" s="182" t="s">
        <v>245</v>
      </c>
    </row>
    <row r="130" spans="2:51" s="6" customFormat="1" ht="15.75" customHeight="1">
      <c r="B130" s="183"/>
      <c r="C130" s="184"/>
      <c r="D130" s="169" t="s">
        <v>255</v>
      </c>
      <c r="E130" s="184"/>
      <c r="F130" s="185" t="s">
        <v>257</v>
      </c>
      <c r="G130" s="184"/>
      <c r="H130" s="186">
        <v>38.7</v>
      </c>
      <c r="J130" s="184"/>
      <c r="K130" s="184"/>
      <c r="L130" s="187"/>
      <c r="M130" s="188"/>
      <c r="N130" s="184"/>
      <c r="O130" s="184"/>
      <c r="P130" s="184"/>
      <c r="Q130" s="184"/>
      <c r="R130" s="184"/>
      <c r="S130" s="184"/>
      <c r="T130" s="189"/>
      <c r="AT130" s="190" t="s">
        <v>255</v>
      </c>
      <c r="AU130" s="190" t="s">
        <v>85</v>
      </c>
      <c r="AV130" s="190" t="s">
        <v>251</v>
      </c>
      <c r="AW130" s="190" t="s">
        <v>218</v>
      </c>
      <c r="AX130" s="190" t="s">
        <v>21</v>
      </c>
      <c r="AY130" s="190" t="s">
        <v>245</v>
      </c>
    </row>
    <row r="131" spans="2:65" s="6" customFormat="1" ht="15.75" customHeight="1">
      <c r="B131" s="23"/>
      <c r="C131" s="153" t="s">
        <v>295</v>
      </c>
      <c r="D131" s="153" t="s">
        <v>247</v>
      </c>
      <c r="E131" s="154" t="s">
        <v>296</v>
      </c>
      <c r="F131" s="155" t="s">
        <v>297</v>
      </c>
      <c r="G131" s="156" t="s">
        <v>130</v>
      </c>
      <c r="H131" s="157">
        <v>45</v>
      </c>
      <c r="I131" s="158"/>
      <c r="J131" s="159">
        <f>ROUND($I$131*$H$131,2)</f>
        <v>0</v>
      </c>
      <c r="K131" s="155" t="s">
        <v>250</v>
      </c>
      <c r="L131" s="43"/>
      <c r="M131" s="160"/>
      <c r="N131" s="161" t="s">
        <v>47</v>
      </c>
      <c r="O131" s="24"/>
      <c r="P131" s="24"/>
      <c r="Q131" s="162">
        <v>0</v>
      </c>
      <c r="R131" s="162">
        <f>$Q$131*$H$131</f>
        <v>0</v>
      </c>
      <c r="S131" s="162">
        <v>0</v>
      </c>
      <c r="T131" s="163">
        <f>$S$131*$H$131</f>
        <v>0</v>
      </c>
      <c r="AR131" s="97" t="s">
        <v>251</v>
      </c>
      <c r="AT131" s="97" t="s">
        <v>247</v>
      </c>
      <c r="AU131" s="97" t="s">
        <v>85</v>
      </c>
      <c r="AY131" s="6" t="s">
        <v>245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21</v>
      </c>
      <c r="BK131" s="164">
        <f>ROUND($I$131*$H$131,2)</f>
        <v>0</v>
      </c>
      <c r="BL131" s="97" t="s">
        <v>251</v>
      </c>
      <c r="BM131" s="97" t="s">
        <v>298</v>
      </c>
    </row>
    <row r="132" spans="2:47" s="6" customFormat="1" ht="27" customHeight="1">
      <c r="B132" s="23"/>
      <c r="C132" s="24"/>
      <c r="D132" s="165" t="s">
        <v>253</v>
      </c>
      <c r="E132" s="24"/>
      <c r="F132" s="166" t="s">
        <v>299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253</v>
      </c>
      <c r="AU132" s="6" t="s">
        <v>85</v>
      </c>
    </row>
    <row r="133" spans="2:51" s="6" customFormat="1" ht="27" customHeight="1">
      <c r="B133" s="167"/>
      <c r="C133" s="168"/>
      <c r="D133" s="169" t="s">
        <v>255</v>
      </c>
      <c r="E133" s="168"/>
      <c r="F133" s="170" t="s">
        <v>300</v>
      </c>
      <c r="G133" s="168"/>
      <c r="H133" s="168"/>
      <c r="J133" s="168"/>
      <c r="K133" s="168"/>
      <c r="L133" s="171"/>
      <c r="M133" s="172"/>
      <c r="N133" s="168"/>
      <c r="O133" s="168"/>
      <c r="P133" s="168"/>
      <c r="Q133" s="168"/>
      <c r="R133" s="168"/>
      <c r="S133" s="168"/>
      <c r="T133" s="173"/>
      <c r="AT133" s="174" t="s">
        <v>255</v>
      </c>
      <c r="AU133" s="174" t="s">
        <v>85</v>
      </c>
      <c r="AV133" s="174" t="s">
        <v>21</v>
      </c>
      <c r="AW133" s="174" t="s">
        <v>218</v>
      </c>
      <c r="AX133" s="174" t="s">
        <v>76</v>
      </c>
      <c r="AY133" s="174" t="s">
        <v>245</v>
      </c>
    </row>
    <row r="134" spans="2:51" s="6" customFormat="1" ht="15.75" customHeight="1">
      <c r="B134" s="175"/>
      <c r="C134" s="176"/>
      <c r="D134" s="169" t="s">
        <v>255</v>
      </c>
      <c r="E134" s="176" t="s">
        <v>192</v>
      </c>
      <c r="F134" s="177" t="s">
        <v>301</v>
      </c>
      <c r="G134" s="176"/>
      <c r="H134" s="178">
        <v>45</v>
      </c>
      <c r="J134" s="176"/>
      <c r="K134" s="176"/>
      <c r="L134" s="179"/>
      <c r="M134" s="180"/>
      <c r="N134" s="176"/>
      <c r="O134" s="176"/>
      <c r="P134" s="176"/>
      <c r="Q134" s="176"/>
      <c r="R134" s="176"/>
      <c r="S134" s="176"/>
      <c r="T134" s="181"/>
      <c r="AT134" s="182" t="s">
        <v>255</v>
      </c>
      <c r="AU134" s="182" t="s">
        <v>85</v>
      </c>
      <c r="AV134" s="182" t="s">
        <v>85</v>
      </c>
      <c r="AW134" s="182" t="s">
        <v>218</v>
      </c>
      <c r="AX134" s="182" t="s">
        <v>76</v>
      </c>
      <c r="AY134" s="182" t="s">
        <v>245</v>
      </c>
    </row>
    <row r="135" spans="2:51" s="6" customFormat="1" ht="15.75" customHeight="1">
      <c r="B135" s="183"/>
      <c r="C135" s="184"/>
      <c r="D135" s="169" t="s">
        <v>255</v>
      </c>
      <c r="E135" s="184"/>
      <c r="F135" s="185" t="s">
        <v>257</v>
      </c>
      <c r="G135" s="184"/>
      <c r="H135" s="186">
        <v>45</v>
      </c>
      <c r="J135" s="184"/>
      <c r="K135" s="184"/>
      <c r="L135" s="187"/>
      <c r="M135" s="188"/>
      <c r="N135" s="184"/>
      <c r="O135" s="184"/>
      <c r="P135" s="184"/>
      <c r="Q135" s="184"/>
      <c r="R135" s="184"/>
      <c r="S135" s="184"/>
      <c r="T135" s="189"/>
      <c r="AT135" s="190" t="s">
        <v>255</v>
      </c>
      <c r="AU135" s="190" t="s">
        <v>85</v>
      </c>
      <c r="AV135" s="190" t="s">
        <v>251</v>
      </c>
      <c r="AW135" s="190" t="s">
        <v>218</v>
      </c>
      <c r="AX135" s="190" t="s">
        <v>21</v>
      </c>
      <c r="AY135" s="190" t="s">
        <v>245</v>
      </c>
    </row>
    <row r="136" spans="2:65" s="6" customFormat="1" ht="15.75" customHeight="1">
      <c r="B136" s="23"/>
      <c r="C136" s="153" t="s">
        <v>26</v>
      </c>
      <c r="D136" s="153" t="s">
        <v>247</v>
      </c>
      <c r="E136" s="154" t="s">
        <v>302</v>
      </c>
      <c r="F136" s="155" t="s">
        <v>303</v>
      </c>
      <c r="G136" s="156" t="s">
        <v>130</v>
      </c>
      <c r="H136" s="157">
        <v>94.6</v>
      </c>
      <c r="I136" s="158"/>
      <c r="J136" s="159">
        <f>ROUND($I$136*$H$136,2)</f>
        <v>0</v>
      </c>
      <c r="K136" s="155" t="s">
        <v>250</v>
      </c>
      <c r="L136" s="43"/>
      <c r="M136" s="160"/>
      <c r="N136" s="161" t="s">
        <v>47</v>
      </c>
      <c r="O136" s="24"/>
      <c r="P136" s="24"/>
      <c r="Q136" s="162">
        <v>0</v>
      </c>
      <c r="R136" s="162">
        <f>$Q$136*$H$136</f>
        <v>0</v>
      </c>
      <c r="S136" s="162">
        <v>0</v>
      </c>
      <c r="T136" s="163">
        <f>$S$136*$H$136</f>
        <v>0</v>
      </c>
      <c r="AR136" s="97" t="s">
        <v>251</v>
      </c>
      <c r="AT136" s="97" t="s">
        <v>247</v>
      </c>
      <c r="AU136" s="97" t="s">
        <v>85</v>
      </c>
      <c r="AY136" s="6" t="s">
        <v>245</v>
      </c>
      <c r="BE136" s="164">
        <f>IF($N$136="základní",$J$136,0)</f>
        <v>0</v>
      </c>
      <c r="BF136" s="164">
        <f>IF($N$136="snížená",$J$136,0)</f>
        <v>0</v>
      </c>
      <c r="BG136" s="164">
        <f>IF($N$136="zákl. přenesená",$J$136,0)</f>
        <v>0</v>
      </c>
      <c r="BH136" s="164">
        <f>IF($N$136="sníž. přenesená",$J$136,0)</f>
        <v>0</v>
      </c>
      <c r="BI136" s="164">
        <f>IF($N$136="nulová",$J$136,0)</f>
        <v>0</v>
      </c>
      <c r="BJ136" s="97" t="s">
        <v>21</v>
      </c>
      <c r="BK136" s="164">
        <f>ROUND($I$136*$H$136,2)</f>
        <v>0</v>
      </c>
      <c r="BL136" s="97" t="s">
        <v>251</v>
      </c>
      <c r="BM136" s="97" t="s">
        <v>304</v>
      </c>
    </row>
    <row r="137" spans="2:47" s="6" customFormat="1" ht="27" customHeight="1">
      <c r="B137" s="23"/>
      <c r="C137" s="24"/>
      <c r="D137" s="165" t="s">
        <v>253</v>
      </c>
      <c r="E137" s="24"/>
      <c r="F137" s="166" t="s">
        <v>305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253</v>
      </c>
      <c r="AU137" s="6" t="s">
        <v>85</v>
      </c>
    </row>
    <row r="138" spans="2:47" s="6" customFormat="1" ht="44.25" customHeight="1">
      <c r="B138" s="23"/>
      <c r="C138" s="24"/>
      <c r="D138" s="169" t="s">
        <v>306</v>
      </c>
      <c r="E138" s="24"/>
      <c r="F138" s="191" t="s">
        <v>307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306</v>
      </c>
      <c r="AU138" s="6" t="s">
        <v>85</v>
      </c>
    </row>
    <row r="139" spans="2:51" s="6" customFormat="1" ht="15.75" customHeight="1">
      <c r="B139" s="167"/>
      <c r="C139" s="168"/>
      <c r="D139" s="169" t="s">
        <v>255</v>
      </c>
      <c r="E139" s="168"/>
      <c r="F139" s="170" t="s">
        <v>308</v>
      </c>
      <c r="G139" s="168"/>
      <c r="H139" s="168"/>
      <c r="J139" s="168"/>
      <c r="K139" s="168"/>
      <c r="L139" s="171"/>
      <c r="M139" s="172"/>
      <c r="N139" s="168"/>
      <c r="O139" s="168"/>
      <c r="P139" s="168"/>
      <c r="Q139" s="168"/>
      <c r="R139" s="168"/>
      <c r="S139" s="168"/>
      <c r="T139" s="173"/>
      <c r="AT139" s="174" t="s">
        <v>255</v>
      </c>
      <c r="AU139" s="174" t="s">
        <v>85</v>
      </c>
      <c r="AV139" s="174" t="s">
        <v>21</v>
      </c>
      <c r="AW139" s="174" t="s">
        <v>218</v>
      </c>
      <c r="AX139" s="174" t="s">
        <v>76</v>
      </c>
      <c r="AY139" s="174" t="s">
        <v>245</v>
      </c>
    </row>
    <row r="140" spans="2:51" s="6" customFormat="1" ht="15.75" customHeight="1">
      <c r="B140" s="175"/>
      <c r="C140" s="176"/>
      <c r="D140" s="169" t="s">
        <v>255</v>
      </c>
      <c r="E140" s="176" t="s">
        <v>161</v>
      </c>
      <c r="F140" s="177" t="s">
        <v>309</v>
      </c>
      <c r="G140" s="176"/>
      <c r="H140" s="178">
        <v>94.6</v>
      </c>
      <c r="J140" s="176"/>
      <c r="K140" s="176"/>
      <c r="L140" s="179"/>
      <c r="M140" s="180"/>
      <c r="N140" s="176"/>
      <c r="O140" s="176"/>
      <c r="P140" s="176"/>
      <c r="Q140" s="176"/>
      <c r="R140" s="176"/>
      <c r="S140" s="176"/>
      <c r="T140" s="181"/>
      <c r="AT140" s="182" t="s">
        <v>255</v>
      </c>
      <c r="AU140" s="182" t="s">
        <v>85</v>
      </c>
      <c r="AV140" s="182" t="s">
        <v>85</v>
      </c>
      <c r="AW140" s="182" t="s">
        <v>218</v>
      </c>
      <c r="AX140" s="182" t="s">
        <v>76</v>
      </c>
      <c r="AY140" s="182" t="s">
        <v>245</v>
      </c>
    </row>
    <row r="141" spans="2:51" s="6" customFormat="1" ht="15.75" customHeight="1">
      <c r="B141" s="183"/>
      <c r="C141" s="184"/>
      <c r="D141" s="169" t="s">
        <v>255</v>
      </c>
      <c r="E141" s="184"/>
      <c r="F141" s="185" t="s">
        <v>257</v>
      </c>
      <c r="G141" s="184"/>
      <c r="H141" s="186">
        <v>94.6</v>
      </c>
      <c r="J141" s="184"/>
      <c r="K141" s="184"/>
      <c r="L141" s="187"/>
      <c r="M141" s="188"/>
      <c r="N141" s="184"/>
      <c r="O141" s="184"/>
      <c r="P141" s="184"/>
      <c r="Q141" s="184"/>
      <c r="R141" s="184"/>
      <c r="S141" s="184"/>
      <c r="T141" s="189"/>
      <c r="AT141" s="190" t="s">
        <v>255</v>
      </c>
      <c r="AU141" s="190" t="s">
        <v>85</v>
      </c>
      <c r="AV141" s="190" t="s">
        <v>251</v>
      </c>
      <c r="AW141" s="190" t="s">
        <v>218</v>
      </c>
      <c r="AX141" s="190" t="s">
        <v>21</v>
      </c>
      <c r="AY141" s="190" t="s">
        <v>245</v>
      </c>
    </row>
    <row r="142" spans="2:65" s="6" customFormat="1" ht="15.75" customHeight="1">
      <c r="B142" s="23"/>
      <c r="C142" s="153" t="s">
        <v>310</v>
      </c>
      <c r="D142" s="153" t="s">
        <v>247</v>
      </c>
      <c r="E142" s="154" t="s">
        <v>302</v>
      </c>
      <c r="F142" s="155" t="s">
        <v>303</v>
      </c>
      <c r="G142" s="156" t="s">
        <v>130</v>
      </c>
      <c r="H142" s="157">
        <v>45.17</v>
      </c>
      <c r="I142" s="158"/>
      <c r="J142" s="159">
        <f>ROUND($I$142*$H$142,2)</f>
        <v>0</v>
      </c>
      <c r="K142" s="155" t="s">
        <v>250</v>
      </c>
      <c r="L142" s="43"/>
      <c r="M142" s="160"/>
      <c r="N142" s="161" t="s">
        <v>47</v>
      </c>
      <c r="O142" s="24"/>
      <c r="P142" s="24"/>
      <c r="Q142" s="162">
        <v>0</v>
      </c>
      <c r="R142" s="162">
        <f>$Q$142*$H$142</f>
        <v>0</v>
      </c>
      <c r="S142" s="162">
        <v>0</v>
      </c>
      <c r="T142" s="163">
        <f>$S$142*$H$142</f>
        <v>0</v>
      </c>
      <c r="AR142" s="97" t="s">
        <v>251</v>
      </c>
      <c r="AT142" s="97" t="s">
        <v>247</v>
      </c>
      <c r="AU142" s="97" t="s">
        <v>85</v>
      </c>
      <c r="AY142" s="6" t="s">
        <v>245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21</v>
      </c>
      <c r="BK142" s="164">
        <f>ROUND($I$142*$H$142,2)</f>
        <v>0</v>
      </c>
      <c r="BL142" s="97" t="s">
        <v>251</v>
      </c>
      <c r="BM142" s="97" t="s">
        <v>311</v>
      </c>
    </row>
    <row r="143" spans="2:47" s="6" customFormat="1" ht="27" customHeight="1">
      <c r="B143" s="23"/>
      <c r="C143" s="24"/>
      <c r="D143" s="165" t="s">
        <v>253</v>
      </c>
      <c r="E143" s="24"/>
      <c r="F143" s="166" t="s">
        <v>305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253</v>
      </c>
      <c r="AU143" s="6" t="s">
        <v>85</v>
      </c>
    </row>
    <row r="144" spans="2:51" s="6" customFormat="1" ht="15.75" customHeight="1">
      <c r="B144" s="167"/>
      <c r="C144" s="168"/>
      <c r="D144" s="169" t="s">
        <v>255</v>
      </c>
      <c r="E144" s="168"/>
      <c r="F144" s="170" t="s">
        <v>312</v>
      </c>
      <c r="G144" s="168"/>
      <c r="H144" s="168"/>
      <c r="J144" s="168"/>
      <c r="K144" s="168"/>
      <c r="L144" s="171"/>
      <c r="M144" s="172"/>
      <c r="N144" s="168"/>
      <c r="O144" s="168"/>
      <c r="P144" s="168"/>
      <c r="Q144" s="168"/>
      <c r="R144" s="168"/>
      <c r="S144" s="168"/>
      <c r="T144" s="173"/>
      <c r="AT144" s="174" t="s">
        <v>255</v>
      </c>
      <c r="AU144" s="174" t="s">
        <v>85</v>
      </c>
      <c r="AV144" s="174" t="s">
        <v>21</v>
      </c>
      <c r="AW144" s="174" t="s">
        <v>218</v>
      </c>
      <c r="AX144" s="174" t="s">
        <v>76</v>
      </c>
      <c r="AY144" s="174" t="s">
        <v>245</v>
      </c>
    </row>
    <row r="145" spans="2:51" s="6" customFormat="1" ht="15.75" customHeight="1">
      <c r="B145" s="175"/>
      <c r="C145" s="176"/>
      <c r="D145" s="169" t="s">
        <v>255</v>
      </c>
      <c r="E145" s="176" t="s">
        <v>177</v>
      </c>
      <c r="F145" s="177" t="s">
        <v>178</v>
      </c>
      <c r="G145" s="176"/>
      <c r="H145" s="178">
        <v>45.17</v>
      </c>
      <c r="J145" s="176"/>
      <c r="K145" s="176"/>
      <c r="L145" s="179"/>
      <c r="M145" s="180"/>
      <c r="N145" s="176"/>
      <c r="O145" s="176"/>
      <c r="P145" s="176"/>
      <c r="Q145" s="176"/>
      <c r="R145" s="176"/>
      <c r="S145" s="176"/>
      <c r="T145" s="181"/>
      <c r="AT145" s="182" t="s">
        <v>255</v>
      </c>
      <c r="AU145" s="182" t="s">
        <v>85</v>
      </c>
      <c r="AV145" s="182" t="s">
        <v>85</v>
      </c>
      <c r="AW145" s="182" t="s">
        <v>218</v>
      </c>
      <c r="AX145" s="182" t="s">
        <v>76</v>
      </c>
      <c r="AY145" s="182" t="s">
        <v>245</v>
      </c>
    </row>
    <row r="146" spans="2:51" s="6" customFormat="1" ht="15.75" customHeight="1">
      <c r="B146" s="183"/>
      <c r="C146" s="184"/>
      <c r="D146" s="169" t="s">
        <v>255</v>
      </c>
      <c r="E146" s="184"/>
      <c r="F146" s="185" t="s">
        <v>257</v>
      </c>
      <c r="G146" s="184"/>
      <c r="H146" s="186">
        <v>45.17</v>
      </c>
      <c r="J146" s="184"/>
      <c r="K146" s="184"/>
      <c r="L146" s="187"/>
      <c r="M146" s="188"/>
      <c r="N146" s="184"/>
      <c r="O146" s="184"/>
      <c r="P146" s="184"/>
      <c r="Q146" s="184"/>
      <c r="R146" s="184"/>
      <c r="S146" s="184"/>
      <c r="T146" s="189"/>
      <c r="AT146" s="190" t="s">
        <v>255</v>
      </c>
      <c r="AU146" s="190" t="s">
        <v>85</v>
      </c>
      <c r="AV146" s="190" t="s">
        <v>251</v>
      </c>
      <c r="AW146" s="190" t="s">
        <v>218</v>
      </c>
      <c r="AX146" s="190" t="s">
        <v>21</v>
      </c>
      <c r="AY146" s="190" t="s">
        <v>245</v>
      </c>
    </row>
    <row r="147" spans="2:65" s="6" customFormat="1" ht="15.75" customHeight="1">
      <c r="B147" s="23"/>
      <c r="C147" s="153" t="s">
        <v>313</v>
      </c>
      <c r="D147" s="153" t="s">
        <v>247</v>
      </c>
      <c r="E147" s="154" t="s">
        <v>314</v>
      </c>
      <c r="F147" s="155" t="s">
        <v>315</v>
      </c>
      <c r="G147" s="156" t="s">
        <v>130</v>
      </c>
      <c r="H147" s="157">
        <v>94.6</v>
      </c>
      <c r="I147" s="158"/>
      <c r="J147" s="159">
        <f>ROUND($I$147*$H$147,2)</f>
        <v>0</v>
      </c>
      <c r="K147" s="155" t="s">
        <v>250</v>
      </c>
      <c r="L147" s="43"/>
      <c r="M147" s="160"/>
      <c r="N147" s="161" t="s">
        <v>47</v>
      </c>
      <c r="O147" s="24"/>
      <c r="P147" s="24"/>
      <c r="Q147" s="162">
        <v>0</v>
      </c>
      <c r="R147" s="162">
        <f>$Q$147*$H$147</f>
        <v>0</v>
      </c>
      <c r="S147" s="162">
        <v>0</v>
      </c>
      <c r="T147" s="163">
        <f>$S$147*$H$147</f>
        <v>0</v>
      </c>
      <c r="AR147" s="97" t="s">
        <v>251</v>
      </c>
      <c r="AT147" s="97" t="s">
        <v>247</v>
      </c>
      <c r="AU147" s="97" t="s">
        <v>85</v>
      </c>
      <c r="AY147" s="6" t="s">
        <v>245</v>
      </c>
      <c r="BE147" s="164">
        <f>IF($N$147="základní",$J$147,0)</f>
        <v>0</v>
      </c>
      <c r="BF147" s="164">
        <f>IF($N$147="snížená",$J$147,0)</f>
        <v>0</v>
      </c>
      <c r="BG147" s="164">
        <f>IF($N$147="zákl. přenesená",$J$147,0)</f>
        <v>0</v>
      </c>
      <c r="BH147" s="164">
        <f>IF($N$147="sníž. přenesená",$J$147,0)</f>
        <v>0</v>
      </c>
      <c r="BI147" s="164">
        <f>IF($N$147="nulová",$J$147,0)</f>
        <v>0</v>
      </c>
      <c r="BJ147" s="97" t="s">
        <v>21</v>
      </c>
      <c r="BK147" s="164">
        <f>ROUND($I$147*$H$147,2)</f>
        <v>0</v>
      </c>
      <c r="BL147" s="97" t="s">
        <v>251</v>
      </c>
      <c r="BM147" s="97" t="s">
        <v>316</v>
      </c>
    </row>
    <row r="148" spans="2:47" s="6" customFormat="1" ht="27" customHeight="1">
      <c r="B148" s="23"/>
      <c r="C148" s="24"/>
      <c r="D148" s="165" t="s">
        <v>253</v>
      </c>
      <c r="E148" s="24"/>
      <c r="F148" s="166" t="s">
        <v>317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253</v>
      </c>
      <c r="AU148" s="6" t="s">
        <v>85</v>
      </c>
    </row>
    <row r="149" spans="2:47" s="6" customFormat="1" ht="44.25" customHeight="1">
      <c r="B149" s="23"/>
      <c r="C149" s="24"/>
      <c r="D149" s="169" t="s">
        <v>306</v>
      </c>
      <c r="E149" s="24"/>
      <c r="F149" s="191" t="s">
        <v>307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306</v>
      </c>
      <c r="AU149" s="6" t="s">
        <v>85</v>
      </c>
    </row>
    <row r="150" spans="2:51" s="6" customFormat="1" ht="15.75" customHeight="1">
      <c r="B150" s="175"/>
      <c r="C150" s="176"/>
      <c r="D150" s="169" t="s">
        <v>255</v>
      </c>
      <c r="E150" s="176"/>
      <c r="F150" s="177" t="s">
        <v>161</v>
      </c>
      <c r="G150" s="176"/>
      <c r="H150" s="178">
        <v>94.6</v>
      </c>
      <c r="J150" s="176"/>
      <c r="K150" s="176"/>
      <c r="L150" s="179"/>
      <c r="M150" s="180"/>
      <c r="N150" s="176"/>
      <c r="O150" s="176"/>
      <c r="P150" s="176"/>
      <c r="Q150" s="176"/>
      <c r="R150" s="176"/>
      <c r="S150" s="176"/>
      <c r="T150" s="181"/>
      <c r="AT150" s="182" t="s">
        <v>255</v>
      </c>
      <c r="AU150" s="182" t="s">
        <v>85</v>
      </c>
      <c r="AV150" s="182" t="s">
        <v>85</v>
      </c>
      <c r="AW150" s="182" t="s">
        <v>218</v>
      </c>
      <c r="AX150" s="182" t="s">
        <v>76</v>
      </c>
      <c r="AY150" s="182" t="s">
        <v>245</v>
      </c>
    </row>
    <row r="151" spans="2:51" s="6" customFormat="1" ht="15.75" customHeight="1">
      <c r="B151" s="183"/>
      <c r="C151" s="184"/>
      <c r="D151" s="169" t="s">
        <v>255</v>
      </c>
      <c r="E151" s="184"/>
      <c r="F151" s="185" t="s">
        <v>257</v>
      </c>
      <c r="G151" s="184"/>
      <c r="H151" s="186">
        <v>94.6</v>
      </c>
      <c r="J151" s="184"/>
      <c r="K151" s="184"/>
      <c r="L151" s="187"/>
      <c r="M151" s="188"/>
      <c r="N151" s="184"/>
      <c r="O151" s="184"/>
      <c r="P151" s="184"/>
      <c r="Q151" s="184"/>
      <c r="R151" s="184"/>
      <c r="S151" s="184"/>
      <c r="T151" s="189"/>
      <c r="AT151" s="190" t="s">
        <v>255</v>
      </c>
      <c r="AU151" s="190" t="s">
        <v>85</v>
      </c>
      <c r="AV151" s="190" t="s">
        <v>251</v>
      </c>
      <c r="AW151" s="190" t="s">
        <v>218</v>
      </c>
      <c r="AX151" s="190" t="s">
        <v>21</v>
      </c>
      <c r="AY151" s="190" t="s">
        <v>245</v>
      </c>
    </row>
    <row r="152" spans="2:65" s="6" customFormat="1" ht="15.75" customHeight="1">
      <c r="B152" s="23"/>
      <c r="C152" s="153" t="s">
        <v>318</v>
      </c>
      <c r="D152" s="153" t="s">
        <v>247</v>
      </c>
      <c r="E152" s="154" t="s">
        <v>314</v>
      </c>
      <c r="F152" s="155" t="s">
        <v>315</v>
      </c>
      <c r="G152" s="156" t="s">
        <v>130</v>
      </c>
      <c r="H152" s="157">
        <v>45.17</v>
      </c>
      <c r="I152" s="158"/>
      <c r="J152" s="159">
        <f>ROUND($I$152*$H$152,2)</f>
        <v>0</v>
      </c>
      <c r="K152" s="155" t="s">
        <v>250</v>
      </c>
      <c r="L152" s="43"/>
      <c r="M152" s="160"/>
      <c r="N152" s="161" t="s">
        <v>47</v>
      </c>
      <c r="O152" s="24"/>
      <c r="P152" s="24"/>
      <c r="Q152" s="162">
        <v>0</v>
      </c>
      <c r="R152" s="162">
        <f>$Q$152*$H$152</f>
        <v>0</v>
      </c>
      <c r="S152" s="162">
        <v>0</v>
      </c>
      <c r="T152" s="163">
        <f>$S$152*$H$152</f>
        <v>0</v>
      </c>
      <c r="AR152" s="97" t="s">
        <v>251</v>
      </c>
      <c r="AT152" s="97" t="s">
        <v>247</v>
      </c>
      <c r="AU152" s="97" t="s">
        <v>85</v>
      </c>
      <c r="AY152" s="6" t="s">
        <v>245</v>
      </c>
      <c r="BE152" s="164">
        <f>IF($N$152="základní",$J$152,0)</f>
        <v>0</v>
      </c>
      <c r="BF152" s="164">
        <f>IF($N$152="snížená",$J$152,0)</f>
        <v>0</v>
      </c>
      <c r="BG152" s="164">
        <f>IF($N$152="zákl. přenesená",$J$152,0)</f>
        <v>0</v>
      </c>
      <c r="BH152" s="164">
        <f>IF($N$152="sníž. přenesená",$J$152,0)</f>
        <v>0</v>
      </c>
      <c r="BI152" s="164">
        <f>IF($N$152="nulová",$J$152,0)</f>
        <v>0</v>
      </c>
      <c r="BJ152" s="97" t="s">
        <v>21</v>
      </c>
      <c r="BK152" s="164">
        <f>ROUND($I$152*$H$152,2)</f>
        <v>0</v>
      </c>
      <c r="BL152" s="97" t="s">
        <v>251</v>
      </c>
      <c r="BM152" s="97" t="s">
        <v>319</v>
      </c>
    </row>
    <row r="153" spans="2:47" s="6" customFormat="1" ht="27" customHeight="1">
      <c r="B153" s="23"/>
      <c r="C153" s="24"/>
      <c r="D153" s="165" t="s">
        <v>253</v>
      </c>
      <c r="E153" s="24"/>
      <c r="F153" s="166" t="s">
        <v>317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253</v>
      </c>
      <c r="AU153" s="6" t="s">
        <v>85</v>
      </c>
    </row>
    <row r="154" spans="2:51" s="6" customFormat="1" ht="15.75" customHeight="1">
      <c r="B154" s="175"/>
      <c r="C154" s="176"/>
      <c r="D154" s="169" t="s">
        <v>255</v>
      </c>
      <c r="E154" s="176"/>
      <c r="F154" s="177" t="s">
        <v>177</v>
      </c>
      <c r="G154" s="176"/>
      <c r="H154" s="178">
        <v>45.17</v>
      </c>
      <c r="J154" s="176"/>
      <c r="K154" s="176"/>
      <c r="L154" s="179"/>
      <c r="M154" s="180"/>
      <c r="N154" s="176"/>
      <c r="O154" s="176"/>
      <c r="P154" s="176"/>
      <c r="Q154" s="176"/>
      <c r="R154" s="176"/>
      <c r="S154" s="176"/>
      <c r="T154" s="181"/>
      <c r="AT154" s="182" t="s">
        <v>255</v>
      </c>
      <c r="AU154" s="182" t="s">
        <v>85</v>
      </c>
      <c r="AV154" s="182" t="s">
        <v>85</v>
      </c>
      <c r="AW154" s="182" t="s">
        <v>218</v>
      </c>
      <c r="AX154" s="182" t="s">
        <v>76</v>
      </c>
      <c r="AY154" s="182" t="s">
        <v>245</v>
      </c>
    </row>
    <row r="155" spans="2:51" s="6" customFormat="1" ht="15.75" customHeight="1">
      <c r="B155" s="183"/>
      <c r="C155" s="184"/>
      <c r="D155" s="169" t="s">
        <v>255</v>
      </c>
      <c r="E155" s="184"/>
      <c r="F155" s="185" t="s">
        <v>257</v>
      </c>
      <c r="G155" s="184"/>
      <c r="H155" s="186">
        <v>45.17</v>
      </c>
      <c r="J155" s="184"/>
      <c r="K155" s="184"/>
      <c r="L155" s="187"/>
      <c r="M155" s="188"/>
      <c r="N155" s="184"/>
      <c r="O155" s="184"/>
      <c r="P155" s="184"/>
      <c r="Q155" s="184"/>
      <c r="R155" s="184"/>
      <c r="S155" s="184"/>
      <c r="T155" s="189"/>
      <c r="AT155" s="190" t="s">
        <v>255</v>
      </c>
      <c r="AU155" s="190" t="s">
        <v>85</v>
      </c>
      <c r="AV155" s="190" t="s">
        <v>251</v>
      </c>
      <c r="AW155" s="190" t="s">
        <v>218</v>
      </c>
      <c r="AX155" s="190" t="s">
        <v>21</v>
      </c>
      <c r="AY155" s="190" t="s">
        <v>245</v>
      </c>
    </row>
    <row r="156" spans="2:65" s="6" customFormat="1" ht="15.75" customHeight="1">
      <c r="B156" s="23"/>
      <c r="C156" s="153" t="s">
        <v>320</v>
      </c>
      <c r="D156" s="153" t="s">
        <v>247</v>
      </c>
      <c r="E156" s="154" t="s">
        <v>321</v>
      </c>
      <c r="F156" s="155" t="s">
        <v>322</v>
      </c>
      <c r="G156" s="156" t="s">
        <v>130</v>
      </c>
      <c r="H156" s="157">
        <v>7</v>
      </c>
      <c r="I156" s="158"/>
      <c r="J156" s="159">
        <f>ROUND($I$156*$H$156,2)</f>
        <v>0</v>
      </c>
      <c r="K156" s="155" t="s">
        <v>250</v>
      </c>
      <c r="L156" s="43"/>
      <c r="M156" s="160"/>
      <c r="N156" s="161" t="s">
        <v>47</v>
      </c>
      <c r="O156" s="24"/>
      <c r="P156" s="24"/>
      <c r="Q156" s="162">
        <v>0</v>
      </c>
      <c r="R156" s="162">
        <f>$Q$156*$H$156</f>
        <v>0</v>
      </c>
      <c r="S156" s="162">
        <v>0</v>
      </c>
      <c r="T156" s="163">
        <f>$S$156*$H$156</f>
        <v>0</v>
      </c>
      <c r="AR156" s="97" t="s">
        <v>251</v>
      </c>
      <c r="AT156" s="97" t="s">
        <v>247</v>
      </c>
      <c r="AU156" s="97" t="s">
        <v>85</v>
      </c>
      <c r="AY156" s="6" t="s">
        <v>245</v>
      </c>
      <c r="BE156" s="164">
        <f>IF($N$156="základní",$J$156,0)</f>
        <v>0</v>
      </c>
      <c r="BF156" s="164">
        <f>IF($N$156="snížená",$J$156,0)</f>
        <v>0</v>
      </c>
      <c r="BG156" s="164">
        <f>IF($N$156="zákl. přenesená",$J$156,0)</f>
        <v>0</v>
      </c>
      <c r="BH156" s="164">
        <f>IF($N$156="sníž. přenesená",$J$156,0)</f>
        <v>0</v>
      </c>
      <c r="BI156" s="164">
        <f>IF($N$156="nulová",$J$156,0)</f>
        <v>0</v>
      </c>
      <c r="BJ156" s="97" t="s">
        <v>21</v>
      </c>
      <c r="BK156" s="164">
        <f>ROUND($I$156*$H$156,2)</f>
        <v>0</v>
      </c>
      <c r="BL156" s="97" t="s">
        <v>251</v>
      </c>
      <c r="BM156" s="97" t="s">
        <v>323</v>
      </c>
    </row>
    <row r="157" spans="2:47" s="6" customFormat="1" ht="27" customHeight="1">
      <c r="B157" s="23"/>
      <c r="C157" s="24"/>
      <c r="D157" s="165" t="s">
        <v>253</v>
      </c>
      <c r="E157" s="24"/>
      <c r="F157" s="166" t="s">
        <v>324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253</v>
      </c>
      <c r="AU157" s="6" t="s">
        <v>85</v>
      </c>
    </row>
    <row r="158" spans="2:51" s="6" customFormat="1" ht="15.75" customHeight="1">
      <c r="B158" s="167"/>
      <c r="C158" s="168"/>
      <c r="D158" s="169" t="s">
        <v>255</v>
      </c>
      <c r="E158" s="168"/>
      <c r="F158" s="170" t="s">
        <v>325</v>
      </c>
      <c r="G158" s="168"/>
      <c r="H158" s="168"/>
      <c r="J158" s="168"/>
      <c r="K158" s="168"/>
      <c r="L158" s="171"/>
      <c r="M158" s="172"/>
      <c r="N158" s="168"/>
      <c r="O158" s="168"/>
      <c r="P158" s="168"/>
      <c r="Q158" s="168"/>
      <c r="R158" s="168"/>
      <c r="S158" s="168"/>
      <c r="T158" s="173"/>
      <c r="AT158" s="174" t="s">
        <v>255</v>
      </c>
      <c r="AU158" s="174" t="s">
        <v>85</v>
      </c>
      <c r="AV158" s="174" t="s">
        <v>21</v>
      </c>
      <c r="AW158" s="174" t="s">
        <v>218</v>
      </c>
      <c r="AX158" s="174" t="s">
        <v>76</v>
      </c>
      <c r="AY158" s="174" t="s">
        <v>245</v>
      </c>
    </row>
    <row r="159" spans="2:51" s="6" customFormat="1" ht="15.75" customHeight="1">
      <c r="B159" s="175"/>
      <c r="C159" s="176"/>
      <c r="D159" s="169" t="s">
        <v>255</v>
      </c>
      <c r="E159" s="176" t="s">
        <v>167</v>
      </c>
      <c r="F159" s="177" t="s">
        <v>326</v>
      </c>
      <c r="G159" s="176"/>
      <c r="H159" s="178">
        <v>7</v>
      </c>
      <c r="J159" s="176"/>
      <c r="K159" s="176"/>
      <c r="L159" s="179"/>
      <c r="M159" s="180"/>
      <c r="N159" s="176"/>
      <c r="O159" s="176"/>
      <c r="P159" s="176"/>
      <c r="Q159" s="176"/>
      <c r="R159" s="176"/>
      <c r="S159" s="176"/>
      <c r="T159" s="181"/>
      <c r="AT159" s="182" t="s">
        <v>255</v>
      </c>
      <c r="AU159" s="182" t="s">
        <v>85</v>
      </c>
      <c r="AV159" s="182" t="s">
        <v>85</v>
      </c>
      <c r="AW159" s="182" t="s">
        <v>218</v>
      </c>
      <c r="AX159" s="182" t="s">
        <v>76</v>
      </c>
      <c r="AY159" s="182" t="s">
        <v>245</v>
      </c>
    </row>
    <row r="160" spans="2:51" s="6" customFormat="1" ht="15.75" customHeight="1">
      <c r="B160" s="183"/>
      <c r="C160" s="184"/>
      <c r="D160" s="169" t="s">
        <v>255</v>
      </c>
      <c r="E160" s="184"/>
      <c r="F160" s="185" t="s">
        <v>257</v>
      </c>
      <c r="G160" s="184"/>
      <c r="H160" s="186">
        <v>7</v>
      </c>
      <c r="J160" s="184"/>
      <c r="K160" s="184"/>
      <c r="L160" s="187"/>
      <c r="M160" s="188"/>
      <c r="N160" s="184"/>
      <c r="O160" s="184"/>
      <c r="P160" s="184"/>
      <c r="Q160" s="184"/>
      <c r="R160" s="184"/>
      <c r="S160" s="184"/>
      <c r="T160" s="189"/>
      <c r="AT160" s="190" t="s">
        <v>255</v>
      </c>
      <c r="AU160" s="190" t="s">
        <v>85</v>
      </c>
      <c r="AV160" s="190" t="s">
        <v>251</v>
      </c>
      <c r="AW160" s="190" t="s">
        <v>218</v>
      </c>
      <c r="AX160" s="190" t="s">
        <v>21</v>
      </c>
      <c r="AY160" s="190" t="s">
        <v>245</v>
      </c>
    </row>
    <row r="161" spans="2:65" s="6" customFormat="1" ht="15.75" customHeight="1">
      <c r="B161" s="23"/>
      <c r="C161" s="153" t="s">
        <v>7</v>
      </c>
      <c r="D161" s="153" t="s">
        <v>247</v>
      </c>
      <c r="E161" s="154" t="s">
        <v>327</v>
      </c>
      <c r="F161" s="155" t="s">
        <v>328</v>
      </c>
      <c r="G161" s="156" t="s">
        <v>130</v>
      </c>
      <c r="H161" s="157">
        <v>7</v>
      </c>
      <c r="I161" s="158"/>
      <c r="J161" s="159">
        <f>ROUND($I$161*$H$161,2)</f>
        <v>0</v>
      </c>
      <c r="K161" s="155" t="s">
        <v>250</v>
      </c>
      <c r="L161" s="43"/>
      <c r="M161" s="160"/>
      <c r="N161" s="161" t="s">
        <v>47</v>
      </c>
      <c r="O161" s="24"/>
      <c r="P161" s="24"/>
      <c r="Q161" s="162">
        <v>0</v>
      </c>
      <c r="R161" s="162">
        <f>$Q$161*$H$161</f>
        <v>0</v>
      </c>
      <c r="S161" s="162">
        <v>0</v>
      </c>
      <c r="T161" s="163">
        <f>$S$161*$H$161</f>
        <v>0</v>
      </c>
      <c r="AR161" s="97" t="s">
        <v>251</v>
      </c>
      <c r="AT161" s="97" t="s">
        <v>247</v>
      </c>
      <c r="AU161" s="97" t="s">
        <v>85</v>
      </c>
      <c r="AY161" s="6" t="s">
        <v>245</v>
      </c>
      <c r="BE161" s="164">
        <f>IF($N$161="základní",$J$161,0)</f>
        <v>0</v>
      </c>
      <c r="BF161" s="164">
        <f>IF($N$161="snížená",$J$161,0)</f>
        <v>0</v>
      </c>
      <c r="BG161" s="164">
        <f>IF($N$161="zákl. přenesená",$J$161,0)</f>
        <v>0</v>
      </c>
      <c r="BH161" s="164">
        <f>IF($N$161="sníž. přenesená",$J$161,0)</f>
        <v>0</v>
      </c>
      <c r="BI161" s="164">
        <f>IF($N$161="nulová",$J$161,0)</f>
        <v>0</v>
      </c>
      <c r="BJ161" s="97" t="s">
        <v>21</v>
      </c>
      <c r="BK161" s="164">
        <f>ROUND($I$161*$H$161,2)</f>
        <v>0</v>
      </c>
      <c r="BL161" s="97" t="s">
        <v>251</v>
      </c>
      <c r="BM161" s="97" t="s">
        <v>329</v>
      </c>
    </row>
    <row r="162" spans="2:47" s="6" customFormat="1" ht="27" customHeight="1">
      <c r="B162" s="23"/>
      <c r="C162" s="24"/>
      <c r="D162" s="165" t="s">
        <v>253</v>
      </c>
      <c r="E162" s="24"/>
      <c r="F162" s="166" t="s">
        <v>330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253</v>
      </c>
      <c r="AU162" s="6" t="s">
        <v>85</v>
      </c>
    </row>
    <row r="163" spans="2:51" s="6" customFormat="1" ht="15.75" customHeight="1">
      <c r="B163" s="175"/>
      <c r="C163" s="176"/>
      <c r="D163" s="169" t="s">
        <v>255</v>
      </c>
      <c r="E163" s="176"/>
      <c r="F163" s="177" t="s">
        <v>167</v>
      </c>
      <c r="G163" s="176"/>
      <c r="H163" s="178">
        <v>7</v>
      </c>
      <c r="J163" s="176"/>
      <c r="K163" s="176"/>
      <c r="L163" s="179"/>
      <c r="M163" s="180"/>
      <c r="N163" s="176"/>
      <c r="O163" s="176"/>
      <c r="P163" s="176"/>
      <c r="Q163" s="176"/>
      <c r="R163" s="176"/>
      <c r="S163" s="176"/>
      <c r="T163" s="181"/>
      <c r="AT163" s="182" t="s">
        <v>255</v>
      </c>
      <c r="AU163" s="182" t="s">
        <v>85</v>
      </c>
      <c r="AV163" s="182" t="s">
        <v>85</v>
      </c>
      <c r="AW163" s="182" t="s">
        <v>218</v>
      </c>
      <c r="AX163" s="182" t="s">
        <v>76</v>
      </c>
      <c r="AY163" s="182" t="s">
        <v>245</v>
      </c>
    </row>
    <row r="164" spans="2:51" s="6" customFormat="1" ht="15.75" customHeight="1">
      <c r="B164" s="183"/>
      <c r="C164" s="184"/>
      <c r="D164" s="169" t="s">
        <v>255</v>
      </c>
      <c r="E164" s="184"/>
      <c r="F164" s="185" t="s">
        <v>257</v>
      </c>
      <c r="G164" s="184"/>
      <c r="H164" s="186">
        <v>7</v>
      </c>
      <c r="J164" s="184"/>
      <c r="K164" s="184"/>
      <c r="L164" s="187"/>
      <c r="M164" s="188"/>
      <c r="N164" s="184"/>
      <c r="O164" s="184"/>
      <c r="P164" s="184"/>
      <c r="Q164" s="184"/>
      <c r="R164" s="184"/>
      <c r="S164" s="184"/>
      <c r="T164" s="189"/>
      <c r="AT164" s="190" t="s">
        <v>255</v>
      </c>
      <c r="AU164" s="190" t="s">
        <v>85</v>
      </c>
      <c r="AV164" s="190" t="s">
        <v>251</v>
      </c>
      <c r="AW164" s="190" t="s">
        <v>218</v>
      </c>
      <c r="AX164" s="190" t="s">
        <v>21</v>
      </c>
      <c r="AY164" s="190" t="s">
        <v>245</v>
      </c>
    </row>
    <row r="165" spans="2:65" s="6" customFormat="1" ht="15.75" customHeight="1">
      <c r="B165" s="23"/>
      <c r="C165" s="153" t="s">
        <v>331</v>
      </c>
      <c r="D165" s="153" t="s">
        <v>247</v>
      </c>
      <c r="E165" s="154" t="s">
        <v>332</v>
      </c>
      <c r="F165" s="155" t="s">
        <v>333</v>
      </c>
      <c r="G165" s="156" t="s">
        <v>130</v>
      </c>
      <c r="H165" s="157">
        <v>8.7</v>
      </c>
      <c r="I165" s="158"/>
      <c r="J165" s="159">
        <f>ROUND($I$165*$H$165,2)</f>
        <v>0</v>
      </c>
      <c r="K165" s="155" t="s">
        <v>250</v>
      </c>
      <c r="L165" s="43"/>
      <c r="M165" s="160"/>
      <c r="N165" s="161" t="s">
        <v>47</v>
      </c>
      <c r="O165" s="24"/>
      <c r="P165" s="24"/>
      <c r="Q165" s="162">
        <v>0</v>
      </c>
      <c r="R165" s="162">
        <f>$Q$165*$H$165</f>
        <v>0</v>
      </c>
      <c r="S165" s="162">
        <v>0</v>
      </c>
      <c r="T165" s="163">
        <f>$S$165*$H$165</f>
        <v>0</v>
      </c>
      <c r="AR165" s="97" t="s">
        <v>251</v>
      </c>
      <c r="AT165" s="97" t="s">
        <v>247</v>
      </c>
      <c r="AU165" s="97" t="s">
        <v>85</v>
      </c>
      <c r="AY165" s="6" t="s">
        <v>245</v>
      </c>
      <c r="BE165" s="164">
        <f>IF($N$165="základní",$J$165,0)</f>
        <v>0</v>
      </c>
      <c r="BF165" s="164">
        <f>IF($N$165="snížená",$J$165,0)</f>
        <v>0</v>
      </c>
      <c r="BG165" s="164">
        <f>IF($N$165="zákl. přenesená",$J$165,0)</f>
        <v>0</v>
      </c>
      <c r="BH165" s="164">
        <f>IF($N$165="sníž. přenesená",$J$165,0)</f>
        <v>0</v>
      </c>
      <c r="BI165" s="164">
        <f>IF($N$165="nulová",$J$165,0)</f>
        <v>0</v>
      </c>
      <c r="BJ165" s="97" t="s">
        <v>21</v>
      </c>
      <c r="BK165" s="164">
        <f>ROUND($I$165*$H$165,2)</f>
        <v>0</v>
      </c>
      <c r="BL165" s="97" t="s">
        <v>251</v>
      </c>
      <c r="BM165" s="97" t="s">
        <v>334</v>
      </c>
    </row>
    <row r="166" spans="2:47" s="6" customFormat="1" ht="27" customHeight="1">
      <c r="B166" s="23"/>
      <c r="C166" s="24"/>
      <c r="D166" s="165" t="s">
        <v>253</v>
      </c>
      <c r="E166" s="24"/>
      <c r="F166" s="166" t="s">
        <v>335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253</v>
      </c>
      <c r="AU166" s="6" t="s">
        <v>85</v>
      </c>
    </row>
    <row r="167" spans="2:51" s="6" customFormat="1" ht="15.75" customHeight="1">
      <c r="B167" s="167"/>
      <c r="C167" s="168"/>
      <c r="D167" s="169" t="s">
        <v>255</v>
      </c>
      <c r="E167" s="168"/>
      <c r="F167" s="170" t="s">
        <v>336</v>
      </c>
      <c r="G167" s="168"/>
      <c r="H167" s="168"/>
      <c r="J167" s="168"/>
      <c r="K167" s="168"/>
      <c r="L167" s="171"/>
      <c r="M167" s="172"/>
      <c r="N167" s="168"/>
      <c r="O167" s="168"/>
      <c r="P167" s="168"/>
      <c r="Q167" s="168"/>
      <c r="R167" s="168"/>
      <c r="S167" s="168"/>
      <c r="T167" s="173"/>
      <c r="AT167" s="174" t="s">
        <v>255</v>
      </c>
      <c r="AU167" s="174" t="s">
        <v>85</v>
      </c>
      <c r="AV167" s="174" t="s">
        <v>21</v>
      </c>
      <c r="AW167" s="174" t="s">
        <v>218</v>
      </c>
      <c r="AX167" s="174" t="s">
        <v>76</v>
      </c>
      <c r="AY167" s="174" t="s">
        <v>245</v>
      </c>
    </row>
    <row r="168" spans="2:51" s="6" customFormat="1" ht="15.75" customHeight="1">
      <c r="B168" s="175"/>
      <c r="C168" s="176"/>
      <c r="D168" s="169" t="s">
        <v>255</v>
      </c>
      <c r="E168" s="176"/>
      <c r="F168" s="177" t="s">
        <v>337</v>
      </c>
      <c r="G168" s="176"/>
      <c r="H168" s="178">
        <v>8.7</v>
      </c>
      <c r="J168" s="176"/>
      <c r="K168" s="176"/>
      <c r="L168" s="179"/>
      <c r="M168" s="180"/>
      <c r="N168" s="176"/>
      <c r="O168" s="176"/>
      <c r="P168" s="176"/>
      <c r="Q168" s="176"/>
      <c r="R168" s="176"/>
      <c r="S168" s="176"/>
      <c r="T168" s="181"/>
      <c r="AT168" s="182" t="s">
        <v>255</v>
      </c>
      <c r="AU168" s="182" t="s">
        <v>85</v>
      </c>
      <c r="AV168" s="182" t="s">
        <v>85</v>
      </c>
      <c r="AW168" s="182" t="s">
        <v>218</v>
      </c>
      <c r="AX168" s="182" t="s">
        <v>76</v>
      </c>
      <c r="AY168" s="182" t="s">
        <v>245</v>
      </c>
    </row>
    <row r="169" spans="2:51" s="6" customFormat="1" ht="15.75" customHeight="1">
      <c r="B169" s="183"/>
      <c r="C169" s="184"/>
      <c r="D169" s="169" t="s">
        <v>255</v>
      </c>
      <c r="E169" s="184" t="s">
        <v>174</v>
      </c>
      <c r="F169" s="185" t="s">
        <v>257</v>
      </c>
      <c r="G169" s="184"/>
      <c r="H169" s="186">
        <v>8.7</v>
      </c>
      <c r="J169" s="184"/>
      <c r="K169" s="184"/>
      <c r="L169" s="187"/>
      <c r="M169" s="188"/>
      <c r="N169" s="184"/>
      <c r="O169" s="184"/>
      <c r="P169" s="184"/>
      <c r="Q169" s="184"/>
      <c r="R169" s="184"/>
      <c r="S169" s="184"/>
      <c r="T169" s="189"/>
      <c r="AT169" s="190" t="s">
        <v>255</v>
      </c>
      <c r="AU169" s="190" t="s">
        <v>85</v>
      </c>
      <c r="AV169" s="190" t="s">
        <v>251</v>
      </c>
      <c r="AW169" s="190" t="s">
        <v>218</v>
      </c>
      <c r="AX169" s="190" t="s">
        <v>21</v>
      </c>
      <c r="AY169" s="190" t="s">
        <v>245</v>
      </c>
    </row>
    <row r="170" spans="2:65" s="6" customFormat="1" ht="15.75" customHeight="1">
      <c r="B170" s="23"/>
      <c r="C170" s="153" t="s">
        <v>338</v>
      </c>
      <c r="D170" s="153" t="s">
        <v>247</v>
      </c>
      <c r="E170" s="154" t="s">
        <v>339</v>
      </c>
      <c r="F170" s="155" t="s">
        <v>340</v>
      </c>
      <c r="G170" s="156" t="s">
        <v>130</v>
      </c>
      <c r="H170" s="157">
        <v>8.7</v>
      </c>
      <c r="I170" s="158"/>
      <c r="J170" s="159">
        <f>ROUND($I$170*$H$170,2)</f>
        <v>0</v>
      </c>
      <c r="K170" s="155" t="s">
        <v>250</v>
      </c>
      <c r="L170" s="43"/>
      <c r="M170" s="160"/>
      <c r="N170" s="161" t="s">
        <v>47</v>
      </c>
      <c r="O170" s="24"/>
      <c r="P170" s="24"/>
      <c r="Q170" s="162">
        <v>0</v>
      </c>
      <c r="R170" s="162">
        <f>$Q$170*$H$170</f>
        <v>0</v>
      </c>
      <c r="S170" s="162">
        <v>0</v>
      </c>
      <c r="T170" s="163">
        <f>$S$170*$H$170</f>
        <v>0</v>
      </c>
      <c r="AR170" s="97" t="s">
        <v>251</v>
      </c>
      <c r="AT170" s="97" t="s">
        <v>247</v>
      </c>
      <c r="AU170" s="97" t="s">
        <v>85</v>
      </c>
      <c r="AY170" s="6" t="s">
        <v>245</v>
      </c>
      <c r="BE170" s="164">
        <f>IF($N$170="základní",$J$170,0)</f>
        <v>0</v>
      </c>
      <c r="BF170" s="164">
        <f>IF($N$170="snížená",$J$170,0)</f>
        <v>0</v>
      </c>
      <c r="BG170" s="164">
        <f>IF($N$170="zákl. přenesená",$J$170,0)</f>
        <v>0</v>
      </c>
      <c r="BH170" s="164">
        <f>IF($N$170="sníž. přenesená",$J$170,0)</f>
        <v>0</v>
      </c>
      <c r="BI170" s="164">
        <f>IF($N$170="nulová",$J$170,0)</f>
        <v>0</v>
      </c>
      <c r="BJ170" s="97" t="s">
        <v>21</v>
      </c>
      <c r="BK170" s="164">
        <f>ROUND($I$170*$H$170,2)</f>
        <v>0</v>
      </c>
      <c r="BL170" s="97" t="s">
        <v>251</v>
      </c>
      <c r="BM170" s="97" t="s">
        <v>341</v>
      </c>
    </row>
    <row r="171" spans="2:47" s="6" customFormat="1" ht="27" customHeight="1">
      <c r="B171" s="23"/>
      <c r="C171" s="24"/>
      <c r="D171" s="165" t="s">
        <v>253</v>
      </c>
      <c r="E171" s="24"/>
      <c r="F171" s="166" t="s">
        <v>342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253</v>
      </c>
      <c r="AU171" s="6" t="s">
        <v>85</v>
      </c>
    </row>
    <row r="172" spans="2:51" s="6" customFormat="1" ht="15.75" customHeight="1">
      <c r="B172" s="175"/>
      <c r="C172" s="176"/>
      <c r="D172" s="169" t="s">
        <v>255</v>
      </c>
      <c r="E172" s="176"/>
      <c r="F172" s="177" t="s">
        <v>174</v>
      </c>
      <c r="G172" s="176"/>
      <c r="H172" s="178">
        <v>8.7</v>
      </c>
      <c r="J172" s="176"/>
      <c r="K172" s="176"/>
      <c r="L172" s="179"/>
      <c r="M172" s="180"/>
      <c r="N172" s="176"/>
      <c r="O172" s="176"/>
      <c r="P172" s="176"/>
      <c r="Q172" s="176"/>
      <c r="R172" s="176"/>
      <c r="S172" s="176"/>
      <c r="T172" s="181"/>
      <c r="AT172" s="182" t="s">
        <v>255</v>
      </c>
      <c r="AU172" s="182" t="s">
        <v>85</v>
      </c>
      <c r="AV172" s="182" t="s">
        <v>85</v>
      </c>
      <c r="AW172" s="182" t="s">
        <v>218</v>
      </c>
      <c r="AX172" s="182" t="s">
        <v>76</v>
      </c>
      <c r="AY172" s="182" t="s">
        <v>245</v>
      </c>
    </row>
    <row r="173" spans="2:51" s="6" customFormat="1" ht="15.75" customHeight="1">
      <c r="B173" s="183"/>
      <c r="C173" s="184"/>
      <c r="D173" s="169" t="s">
        <v>255</v>
      </c>
      <c r="E173" s="184"/>
      <c r="F173" s="185" t="s">
        <v>257</v>
      </c>
      <c r="G173" s="184"/>
      <c r="H173" s="186">
        <v>8.7</v>
      </c>
      <c r="J173" s="184"/>
      <c r="K173" s="184"/>
      <c r="L173" s="187"/>
      <c r="M173" s="188"/>
      <c r="N173" s="184"/>
      <c r="O173" s="184"/>
      <c r="P173" s="184"/>
      <c r="Q173" s="184"/>
      <c r="R173" s="184"/>
      <c r="S173" s="184"/>
      <c r="T173" s="189"/>
      <c r="AT173" s="190" t="s">
        <v>255</v>
      </c>
      <c r="AU173" s="190" t="s">
        <v>85</v>
      </c>
      <c r="AV173" s="190" t="s">
        <v>251</v>
      </c>
      <c r="AW173" s="190" t="s">
        <v>218</v>
      </c>
      <c r="AX173" s="190" t="s">
        <v>21</v>
      </c>
      <c r="AY173" s="190" t="s">
        <v>245</v>
      </c>
    </row>
    <row r="174" spans="2:65" s="6" customFormat="1" ht="15.75" customHeight="1">
      <c r="B174" s="23"/>
      <c r="C174" s="153" t="s">
        <v>343</v>
      </c>
      <c r="D174" s="153" t="s">
        <v>247</v>
      </c>
      <c r="E174" s="154" t="s">
        <v>344</v>
      </c>
      <c r="F174" s="155" t="s">
        <v>345</v>
      </c>
      <c r="G174" s="156" t="s">
        <v>130</v>
      </c>
      <c r="H174" s="157">
        <v>8.7</v>
      </c>
      <c r="I174" s="158"/>
      <c r="J174" s="159">
        <f>ROUND($I$174*$H$174,2)</f>
        <v>0</v>
      </c>
      <c r="K174" s="155" t="s">
        <v>250</v>
      </c>
      <c r="L174" s="43"/>
      <c r="M174" s="160"/>
      <c r="N174" s="161" t="s">
        <v>47</v>
      </c>
      <c r="O174" s="24"/>
      <c r="P174" s="24"/>
      <c r="Q174" s="162">
        <v>0</v>
      </c>
      <c r="R174" s="162">
        <f>$Q$174*$H$174</f>
        <v>0</v>
      </c>
      <c r="S174" s="162">
        <v>0</v>
      </c>
      <c r="T174" s="163">
        <f>$S$174*$H$174</f>
        <v>0</v>
      </c>
      <c r="AR174" s="97" t="s">
        <v>251</v>
      </c>
      <c r="AT174" s="97" t="s">
        <v>247</v>
      </c>
      <c r="AU174" s="97" t="s">
        <v>85</v>
      </c>
      <c r="AY174" s="6" t="s">
        <v>245</v>
      </c>
      <c r="BE174" s="164">
        <f>IF($N$174="základní",$J$174,0)</f>
        <v>0</v>
      </c>
      <c r="BF174" s="164">
        <f>IF($N$174="snížená",$J$174,0)</f>
        <v>0</v>
      </c>
      <c r="BG174" s="164">
        <f>IF($N$174="zákl. přenesená",$J$174,0)</f>
        <v>0</v>
      </c>
      <c r="BH174" s="164">
        <f>IF($N$174="sníž. přenesená",$J$174,0)</f>
        <v>0</v>
      </c>
      <c r="BI174" s="164">
        <f>IF($N$174="nulová",$J$174,0)</f>
        <v>0</v>
      </c>
      <c r="BJ174" s="97" t="s">
        <v>21</v>
      </c>
      <c r="BK174" s="164">
        <f>ROUND($I$174*$H$174,2)</f>
        <v>0</v>
      </c>
      <c r="BL174" s="97" t="s">
        <v>251</v>
      </c>
      <c r="BM174" s="97" t="s">
        <v>346</v>
      </c>
    </row>
    <row r="175" spans="2:47" s="6" customFormat="1" ht="27" customHeight="1">
      <c r="B175" s="23"/>
      <c r="C175" s="24"/>
      <c r="D175" s="165" t="s">
        <v>253</v>
      </c>
      <c r="E175" s="24"/>
      <c r="F175" s="166" t="s">
        <v>347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253</v>
      </c>
      <c r="AU175" s="6" t="s">
        <v>85</v>
      </c>
    </row>
    <row r="176" spans="2:51" s="6" customFormat="1" ht="15.75" customHeight="1">
      <c r="B176" s="175"/>
      <c r="C176" s="176"/>
      <c r="D176" s="169" t="s">
        <v>255</v>
      </c>
      <c r="E176" s="176"/>
      <c r="F176" s="177" t="s">
        <v>174</v>
      </c>
      <c r="G176" s="176"/>
      <c r="H176" s="178">
        <v>8.7</v>
      </c>
      <c r="J176" s="176"/>
      <c r="K176" s="176"/>
      <c r="L176" s="179"/>
      <c r="M176" s="180"/>
      <c r="N176" s="176"/>
      <c r="O176" s="176"/>
      <c r="P176" s="176"/>
      <c r="Q176" s="176"/>
      <c r="R176" s="176"/>
      <c r="S176" s="176"/>
      <c r="T176" s="181"/>
      <c r="AT176" s="182" t="s">
        <v>255</v>
      </c>
      <c r="AU176" s="182" t="s">
        <v>85</v>
      </c>
      <c r="AV176" s="182" t="s">
        <v>85</v>
      </c>
      <c r="AW176" s="182" t="s">
        <v>218</v>
      </c>
      <c r="AX176" s="182" t="s">
        <v>76</v>
      </c>
      <c r="AY176" s="182" t="s">
        <v>245</v>
      </c>
    </row>
    <row r="177" spans="2:51" s="6" customFormat="1" ht="15.75" customHeight="1">
      <c r="B177" s="183"/>
      <c r="C177" s="184"/>
      <c r="D177" s="169" t="s">
        <v>255</v>
      </c>
      <c r="E177" s="184"/>
      <c r="F177" s="185" t="s">
        <v>257</v>
      </c>
      <c r="G177" s="184"/>
      <c r="H177" s="186">
        <v>8.7</v>
      </c>
      <c r="J177" s="184"/>
      <c r="K177" s="184"/>
      <c r="L177" s="187"/>
      <c r="M177" s="188"/>
      <c r="N177" s="184"/>
      <c r="O177" s="184"/>
      <c r="P177" s="184"/>
      <c r="Q177" s="184"/>
      <c r="R177" s="184"/>
      <c r="S177" s="184"/>
      <c r="T177" s="189"/>
      <c r="AT177" s="190" t="s">
        <v>255</v>
      </c>
      <c r="AU177" s="190" t="s">
        <v>85</v>
      </c>
      <c r="AV177" s="190" t="s">
        <v>251</v>
      </c>
      <c r="AW177" s="190" t="s">
        <v>218</v>
      </c>
      <c r="AX177" s="190" t="s">
        <v>21</v>
      </c>
      <c r="AY177" s="190" t="s">
        <v>245</v>
      </c>
    </row>
    <row r="178" spans="2:65" s="6" customFormat="1" ht="15.75" customHeight="1">
      <c r="B178" s="23"/>
      <c r="C178" s="153" t="s">
        <v>348</v>
      </c>
      <c r="D178" s="153" t="s">
        <v>247</v>
      </c>
      <c r="E178" s="154" t="s">
        <v>349</v>
      </c>
      <c r="F178" s="155" t="s">
        <v>350</v>
      </c>
      <c r="G178" s="156" t="s">
        <v>130</v>
      </c>
      <c r="H178" s="157">
        <v>12.53</v>
      </c>
      <c r="I178" s="158"/>
      <c r="J178" s="159">
        <f>ROUND($I$178*$H$178,2)</f>
        <v>0</v>
      </c>
      <c r="K178" s="155" t="s">
        <v>250</v>
      </c>
      <c r="L178" s="43"/>
      <c r="M178" s="160"/>
      <c r="N178" s="161" t="s">
        <v>47</v>
      </c>
      <c r="O178" s="24"/>
      <c r="P178" s="24"/>
      <c r="Q178" s="162">
        <v>0</v>
      </c>
      <c r="R178" s="162">
        <f>$Q$178*$H$178</f>
        <v>0</v>
      </c>
      <c r="S178" s="162">
        <v>0</v>
      </c>
      <c r="T178" s="163">
        <f>$S$178*$H$178</f>
        <v>0</v>
      </c>
      <c r="AR178" s="97" t="s">
        <v>251</v>
      </c>
      <c r="AT178" s="97" t="s">
        <v>247</v>
      </c>
      <c r="AU178" s="97" t="s">
        <v>85</v>
      </c>
      <c r="AY178" s="6" t="s">
        <v>245</v>
      </c>
      <c r="BE178" s="164">
        <f>IF($N$178="základní",$J$178,0)</f>
        <v>0</v>
      </c>
      <c r="BF178" s="164">
        <f>IF($N$178="snížená",$J$178,0)</f>
        <v>0</v>
      </c>
      <c r="BG178" s="164">
        <f>IF($N$178="zákl. přenesená",$J$178,0)</f>
        <v>0</v>
      </c>
      <c r="BH178" s="164">
        <f>IF($N$178="sníž. přenesená",$J$178,0)</f>
        <v>0</v>
      </c>
      <c r="BI178" s="164">
        <f>IF($N$178="nulová",$J$178,0)</f>
        <v>0</v>
      </c>
      <c r="BJ178" s="97" t="s">
        <v>21</v>
      </c>
      <c r="BK178" s="164">
        <f>ROUND($I$178*$H$178,2)</f>
        <v>0</v>
      </c>
      <c r="BL178" s="97" t="s">
        <v>251</v>
      </c>
      <c r="BM178" s="97" t="s">
        <v>351</v>
      </c>
    </row>
    <row r="179" spans="2:47" s="6" customFormat="1" ht="16.5" customHeight="1">
      <c r="B179" s="23"/>
      <c r="C179" s="24"/>
      <c r="D179" s="165" t="s">
        <v>253</v>
      </c>
      <c r="E179" s="24"/>
      <c r="F179" s="166" t="s">
        <v>352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253</v>
      </c>
      <c r="AU179" s="6" t="s">
        <v>85</v>
      </c>
    </row>
    <row r="180" spans="2:51" s="6" customFormat="1" ht="15.75" customHeight="1">
      <c r="B180" s="175"/>
      <c r="C180" s="176"/>
      <c r="D180" s="169" t="s">
        <v>255</v>
      </c>
      <c r="E180" s="176"/>
      <c r="F180" s="177" t="s">
        <v>353</v>
      </c>
      <c r="G180" s="176"/>
      <c r="H180" s="178">
        <v>12.53</v>
      </c>
      <c r="J180" s="176"/>
      <c r="K180" s="176"/>
      <c r="L180" s="179"/>
      <c r="M180" s="180"/>
      <c r="N180" s="176"/>
      <c r="O180" s="176"/>
      <c r="P180" s="176"/>
      <c r="Q180" s="176"/>
      <c r="R180" s="176"/>
      <c r="S180" s="176"/>
      <c r="T180" s="181"/>
      <c r="AT180" s="182" t="s">
        <v>255</v>
      </c>
      <c r="AU180" s="182" t="s">
        <v>85</v>
      </c>
      <c r="AV180" s="182" t="s">
        <v>85</v>
      </c>
      <c r="AW180" s="182" t="s">
        <v>218</v>
      </c>
      <c r="AX180" s="182" t="s">
        <v>76</v>
      </c>
      <c r="AY180" s="182" t="s">
        <v>245</v>
      </c>
    </row>
    <row r="181" spans="2:51" s="6" customFormat="1" ht="15.75" customHeight="1">
      <c r="B181" s="183"/>
      <c r="C181" s="184"/>
      <c r="D181" s="169" t="s">
        <v>255</v>
      </c>
      <c r="E181" s="184"/>
      <c r="F181" s="185" t="s">
        <v>257</v>
      </c>
      <c r="G181" s="184"/>
      <c r="H181" s="186">
        <v>12.53</v>
      </c>
      <c r="J181" s="184"/>
      <c r="K181" s="184"/>
      <c r="L181" s="187"/>
      <c r="M181" s="188"/>
      <c r="N181" s="184"/>
      <c r="O181" s="184"/>
      <c r="P181" s="184"/>
      <c r="Q181" s="184"/>
      <c r="R181" s="184"/>
      <c r="S181" s="184"/>
      <c r="T181" s="189"/>
      <c r="AT181" s="190" t="s">
        <v>255</v>
      </c>
      <c r="AU181" s="190" t="s">
        <v>85</v>
      </c>
      <c r="AV181" s="190" t="s">
        <v>251</v>
      </c>
      <c r="AW181" s="190" t="s">
        <v>218</v>
      </c>
      <c r="AX181" s="190" t="s">
        <v>21</v>
      </c>
      <c r="AY181" s="190" t="s">
        <v>245</v>
      </c>
    </row>
    <row r="182" spans="2:65" s="6" customFormat="1" ht="15.75" customHeight="1">
      <c r="B182" s="23"/>
      <c r="C182" s="153" t="s">
        <v>354</v>
      </c>
      <c r="D182" s="153" t="s">
        <v>247</v>
      </c>
      <c r="E182" s="154" t="s">
        <v>355</v>
      </c>
      <c r="F182" s="155" t="s">
        <v>356</v>
      </c>
      <c r="G182" s="156" t="s">
        <v>127</v>
      </c>
      <c r="H182" s="157">
        <v>1</v>
      </c>
      <c r="I182" s="158"/>
      <c r="J182" s="159">
        <f>ROUND($I$182*$H$182,2)</f>
        <v>0</v>
      </c>
      <c r="K182" s="155" t="s">
        <v>250</v>
      </c>
      <c r="L182" s="43"/>
      <c r="M182" s="160"/>
      <c r="N182" s="161" t="s">
        <v>47</v>
      </c>
      <c r="O182" s="24"/>
      <c r="P182" s="24"/>
      <c r="Q182" s="162">
        <v>0</v>
      </c>
      <c r="R182" s="162">
        <f>$Q$182*$H$182</f>
        <v>0</v>
      </c>
      <c r="S182" s="162">
        <v>0</v>
      </c>
      <c r="T182" s="163">
        <f>$S$182*$H$182</f>
        <v>0</v>
      </c>
      <c r="AR182" s="97" t="s">
        <v>251</v>
      </c>
      <c r="AT182" s="97" t="s">
        <v>247</v>
      </c>
      <c r="AU182" s="97" t="s">
        <v>85</v>
      </c>
      <c r="AY182" s="6" t="s">
        <v>245</v>
      </c>
      <c r="BE182" s="164">
        <f>IF($N$182="základní",$J$182,0)</f>
        <v>0</v>
      </c>
      <c r="BF182" s="164">
        <f>IF($N$182="snížená",$J$182,0)</f>
        <v>0</v>
      </c>
      <c r="BG182" s="164">
        <f>IF($N$182="zákl. přenesená",$J$182,0)</f>
        <v>0</v>
      </c>
      <c r="BH182" s="164">
        <f>IF($N$182="sníž. přenesená",$J$182,0)</f>
        <v>0</v>
      </c>
      <c r="BI182" s="164">
        <f>IF($N$182="nulová",$J$182,0)</f>
        <v>0</v>
      </c>
      <c r="BJ182" s="97" t="s">
        <v>21</v>
      </c>
      <c r="BK182" s="164">
        <f>ROUND($I$182*$H$182,2)</f>
        <v>0</v>
      </c>
      <c r="BL182" s="97" t="s">
        <v>251</v>
      </c>
      <c r="BM182" s="97" t="s">
        <v>357</v>
      </c>
    </row>
    <row r="183" spans="2:47" s="6" customFormat="1" ht="27" customHeight="1">
      <c r="B183" s="23"/>
      <c r="C183" s="24"/>
      <c r="D183" s="165" t="s">
        <v>253</v>
      </c>
      <c r="E183" s="24"/>
      <c r="F183" s="166" t="s">
        <v>358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253</v>
      </c>
      <c r="AU183" s="6" t="s">
        <v>85</v>
      </c>
    </row>
    <row r="184" spans="2:51" s="6" customFormat="1" ht="15.75" customHeight="1">
      <c r="B184" s="175"/>
      <c r="C184" s="176"/>
      <c r="D184" s="169" t="s">
        <v>255</v>
      </c>
      <c r="E184" s="176"/>
      <c r="F184" s="177" t="s">
        <v>125</v>
      </c>
      <c r="G184" s="176"/>
      <c r="H184" s="178">
        <v>1</v>
      </c>
      <c r="J184" s="176"/>
      <c r="K184" s="176"/>
      <c r="L184" s="179"/>
      <c r="M184" s="180"/>
      <c r="N184" s="176"/>
      <c r="O184" s="176"/>
      <c r="P184" s="176"/>
      <c r="Q184" s="176"/>
      <c r="R184" s="176"/>
      <c r="S184" s="176"/>
      <c r="T184" s="181"/>
      <c r="AT184" s="182" t="s">
        <v>255</v>
      </c>
      <c r="AU184" s="182" t="s">
        <v>85</v>
      </c>
      <c r="AV184" s="182" t="s">
        <v>85</v>
      </c>
      <c r="AW184" s="182" t="s">
        <v>218</v>
      </c>
      <c r="AX184" s="182" t="s">
        <v>76</v>
      </c>
      <c r="AY184" s="182" t="s">
        <v>245</v>
      </c>
    </row>
    <row r="185" spans="2:51" s="6" customFormat="1" ht="15.75" customHeight="1">
      <c r="B185" s="183"/>
      <c r="C185" s="184"/>
      <c r="D185" s="169" t="s">
        <v>255</v>
      </c>
      <c r="E185" s="184"/>
      <c r="F185" s="185" t="s">
        <v>257</v>
      </c>
      <c r="G185" s="184"/>
      <c r="H185" s="186">
        <v>1</v>
      </c>
      <c r="J185" s="184"/>
      <c r="K185" s="184"/>
      <c r="L185" s="187"/>
      <c r="M185" s="188"/>
      <c r="N185" s="184"/>
      <c r="O185" s="184"/>
      <c r="P185" s="184"/>
      <c r="Q185" s="184"/>
      <c r="R185" s="184"/>
      <c r="S185" s="184"/>
      <c r="T185" s="189"/>
      <c r="AT185" s="190" t="s">
        <v>255</v>
      </c>
      <c r="AU185" s="190" t="s">
        <v>85</v>
      </c>
      <c r="AV185" s="190" t="s">
        <v>251</v>
      </c>
      <c r="AW185" s="190" t="s">
        <v>218</v>
      </c>
      <c r="AX185" s="190" t="s">
        <v>21</v>
      </c>
      <c r="AY185" s="190" t="s">
        <v>245</v>
      </c>
    </row>
    <row r="186" spans="2:65" s="6" customFormat="1" ht="15.75" customHeight="1">
      <c r="B186" s="23"/>
      <c r="C186" s="153" t="s">
        <v>6</v>
      </c>
      <c r="D186" s="153" t="s">
        <v>247</v>
      </c>
      <c r="E186" s="154" t="s">
        <v>359</v>
      </c>
      <c r="F186" s="155" t="s">
        <v>360</v>
      </c>
      <c r="G186" s="156" t="s">
        <v>127</v>
      </c>
      <c r="H186" s="157">
        <v>2</v>
      </c>
      <c r="I186" s="158"/>
      <c r="J186" s="159">
        <f>ROUND($I$186*$H$186,2)</f>
        <v>0</v>
      </c>
      <c r="K186" s="155" t="s">
        <v>250</v>
      </c>
      <c r="L186" s="43"/>
      <c r="M186" s="160"/>
      <c r="N186" s="161" t="s">
        <v>47</v>
      </c>
      <c r="O186" s="24"/>
      <c r="P186" s="24"/>
      <c r="Q186" s="162">
        <v>0</v>
      </c>
      <c r="R186" s="162">
        <f>$Q$186*$H$186</f>
        <v>0</v>
      </c>
      <c r="S186" s="162">
        <v>0</v>
      </c>
      <c r="T186" s="163">
        <f>$S$186*$H$186</f>
        <v>0</v>
      </c>
      <c r="AR186" s="97" t="s">
        <v>251</v>
      </c>
      <c r="AT186" s="97" t="s">
        <v>247</v>
      </c>
      <c r="AU186" s="97" t="s">
        <v>85</v>
      </c>
      <c r="AY186" s="6" t="s">
        <v>245</v>
      </c>
      <c r="BE186" s="164">
        <f>IF($N$186="základní",$J$186,0)</f>
        <v>0</v>
      </c>
      <c r="BF186" s="164">
        <f>IF($N$186="snížená",$J$186,0)</f>
        <v>0</v>
      </c>
      <c r="BG186" s="164">
        <f>IF($N$186="zákl. přenesená",$J$186,0)</f>
        <v>0</v>
      </c>
      <c r="BH186" s="164">
        <f>IF($N$186="sníž. přenesená",$J$186,0)</f>
        <v>0</v>
      </c>
      <c r="BI186" s="164">
        <f>IF($N$186="nulová",$J$186,0)</f>
        <v>0</v>
      </c>
      <c r="BJ186" s="97" t="s">
        <v>21</v>
      </c>
      <c r="BK186" s="164">
        <f>ROUND($I$186*$H$186,2)</f>
        <v>0</v>
      </c>
      <c r="BL186" s="97" t="s">
        <v>251</v>
      </c>
      <c r="BM186" s="97" t="s">
        <v>361</v>
      </c>
    </row>
    <row r="187" spans="2:47" s="6" customFormat="1" ht="27" customHeight="1">
      <c r="B187" s="23"/>
      <c r="C187" s="24"/>
      <c r="D187" s="165" t="s">
        <v>253</v>
      </c>
      <c r="E187" s="24"/>
      <c r="F187" s="166" t="s">
        <v>362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253</v>
      </c>
      <c r="AU187" s="6" t="s">
        <v>85</v>
      </c>
    </row>
    <row r="188" spans="2:51" s="6" customFormat="1" ht="15.75" customHeight="1">
      <c r="B188" s="175"/>
      <c r="C188" s="176"/>
      <c r="D188" s="169" t="s">
        <v>255</v>
      </c>
      <c r="E188" s="176"/>
      <c r="F188" s="177" t="s">
        <v>132</v>
      </c>
      <c r="G188" s="176"/>
      <c r="H188" s="178">
        <v>2</v>
      </c>
      <c r="J188" s="176"/>
      <c r="K188" s="176"/>
      <c r="L188" s="179"/>
      <c r="M188" s="180"/>
      <c r="N188" s="176"/>
      <c r="O188" s="176"/>
      <c r="P188" s="176"/>
      <c r="Q188" s="176"/>
      <c r="R188" s="176"/>
      <c r="S188" s="176"/>
      <c r="T188" s="181"/>
      <c r="AT188" s="182" t="s">
        <v>255</v>
      </c>
      <c r="AU188" s="182" t="s">
        <v>85</v>
      </c>
      <c r="AV188" s="182" t="s">
        <v>85</v>
      </c>
      <c r="AW188" s="182" t="s">
        <v>218</v>
      </c>
      <c r="AX188" s="182" t="s">
        <v>76</v>
      </c>
      <c r="AY188" s="182" t="s">
        <v>245</v>
      </c>
    </row>
    <row r="189" spans="2:51" s="6" customFormat="1" ht="15.75" customHeight="1">
      <c r="B189" s="183"/>
      <c r="C189" s="184"/>
      <c r="D189" s="169" t="s">
        <v>255</v>
      </c>
      <c r="E189" s="184"/>
      <c r="F189" s="185" t="s">
        <v>257</v>
      </c>
      <c r="G189" s="184"/>
      <c r="H189" s="186">
        <v>2</v>
      </c>
      <c r="J189" s="184"/>
      <c r="K189" s="184"/>
      <c r="L189" s="187"/>
      <c r="M189" s="188"/>
      <c r="N189" s="184"/>
      <c r="O189" s="184"/>
      <c r="P189" s="184"/>
      <c r="Q189" s="184"/>
      <c r="R189" s="184"/>
      <c r="S189" s="184"/>
      <c r="T189" s="189"/>
      <c r="AT189" s="190" t="s">
        <v>255</v>
      </c>
      <c r="AU189" s="190" t="s">
        <v>85</v>
      </c>
      <c r="AV189" s="190" t="s">
        <v>251</v>
      </c>
      <c r="AW189" s="190" t="s">
        <v>218</v>
      </c>
      <c r="AX189" s="190" t="s">
        <v>21</v>
      </c>
      <c r="AY189" s="190" t="s">
        <v>245</v>
      </c>
    </row>
    <row r="190" spans="2:65" s="6" customFormat="1" ht="15.75" customHeight="1">
      <c r="B190" s="23"/>
      <c r="C190" s="153" t="s">
        <v>363</v>
      </c>
      <c r="D190" s="153" t="s">
        <v>247</v>
      </c>
      <c r="E190" s="154" t="s">
        <v>364</v>
      </c>
      <c r="F190" s="155" t="s">
        <v>365</v>
      </c>
      <c r="G190" s="156" t="s">
        <v>127</v>
      </c>
      <c r="H190" s="157">
        <v>1</v>
      </c>
      <c r="I190" s="158"/>
      <c r="J190" s="159">
        <f>ROUND($I$190*$H$190,2)</f>
        <v>0</v>
      </c>
      <c r="K190" s="155" t="s">
        <v>250</v>
      </c>
      <c r="L190" s="43"/>
      <c r="M190" s="160"/>
      <c r="N190" s="161" t="s">
        <v>47</v>
      </c>
      <c r="O190" s="24"/>
      <c r="P190" s="24"/>
      <c r="Q190" s="162">
        <v>0</v>
      </c>
      <c r="R190" s="162">
        <f>$Q$190*$H$190</f>
        <v>0</v>
      </c>
      <c r="S190" s="162">
        <v>0</v>
      </c>
      <c r="T190" s="163">
        <f>$S$190*$H$190</f>
        <v>0</v>
      </c>
      <c r="AR190" s="97" t="s">
        <v>251</v>
      </c>
      <c r="AT190" s="97" t="s">
        <v>247</v>
      </c>
      <c r="AU190" s="97" t="s">
        <v>85</v>
      </c>
      <c r="AY190" s="6" t="s">
        <v>245</v>
      </c>
      <c r="BE190" s="164">
        <f>IF($N$190="základní",$J$190,0)</f>
        <v>0</v>
      </c>
      <c r="BF190" s="164">
        <f>IF($N$190="snížená",$J$190,0)</f>
        <v>0</v>
      </c>
      <c r="BG190" s="164">
        <f>IF($N$190="zákl. přenesená",$J$190,0)</f>
        <v>0</v>
      </c>
      <c r="BH190" s="164">
        <f>IF($N$190="sníž. přenesená",$J$190,0)</f>
        <v>0</v>
      </c>
      <c r="BI190" s="164">
        <f>IF($N$190="nulová",$J$190,0)</f>
        <v>0</v>
      </c>
      <c r="BJ190" s="97" t="s">
        <v>21</v>
      </c>
      <c r="BK190" s="164">
        <f>ROUND($I$190*$H$190,2)</f>
        <v>0</v>
      </c>
      <c r="BL190" s="97" t="s">
        <v>251</v>
      </c>
      <c r="BM190" s="97" t="s">
        <v>366</v>
      </c>
    </row>
    <row r="191" spans="2:47" s="6" customFormat="1" ht="27" customHeight="1">
      <c r="B191" s="23"/>
      <c r="C191" s="24"/>
      <c r="D191" s="165" t="s">
        <v>253</v>
      </c>
      <c r="E191" s="24"/>
      <c r="F191" s="166" t="s">
        <v>367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253</v>
      </c>
      <c r="AU191" s="6" t="s">
        <v>85</v>
      </c>
    </row>
    <row r="192" spans="2:51" s="6" customFormat="1" ht="15.75" customHeight="1">
      <c r="B192" s="175"/>
      <c r="C192" s="176"/>
      <c r="D192" s="169" t="s">
        <v>255</v>
      </c>
      <c r="E192" s="176"/>
      <c r="F192" s="177" t="s">
        <v>125</v>
      </c>
      <c r="G192" s="176"/>
      <c r="H192" s="178">
        <v>1</v>
      </c>
      <c r="J192" s="176"/>
      <c r="K192" s="176"/>
      <c r="L192" s="179"/>
      <c r="M192" s="180"/>
      <c r="N192" s="176"/>
      <c r="O192" s="176"/>
      <c r="P192" s="176"/>
      <c r="Q192" s="176"/>
      <c r="R192" s="176"/>
      <c r="S192" s="176"/>
      <c r="T192" s="181"/>
      <c r="AT192" s="182" t="s">
        <v>255</v>
      </c>
      <c r="AU192" s="182" t="s">
        <v>85</v>
      </c>
      <c r="AV192" s="182" t="s">
        <v>85</v>
      </c>
      <c r="AW192" s="182" t="s">
        <v>218</v>
      </c>
      <c r="AX192" s="182" t="s">
        <v>76</v>
      </c>
      <c r="AY192" s="182" t="s">
        <v>245</v>
      </c>
    </row>
    <row r="193" spans="2:51" s="6" customFormat="1" ht="15.75" customHeight="1">
      <c r="B193" s="183"/>
      <c r="C193" s="184"/>
      <c r="D193" s="169" t="s">
        <v>255</v>
      </c>
      <c r="E193" s="184"/>
      <c r="F193" s="185" t="s">
        <v>257</v>
      </c>
      <c r="G193" s="184"/>
      <c r="H193" s="186">
        <v>1</v>
      </c>
      <c r="J193" s="184"/>
      <c r="K193" s="184"/>
      <c r="L193" s="187"/>
      <c r="M193" s="188"/>
      <c r="N193" s="184"/>
      <c r="O193" s="184"/>
      <c r="P193" s="184"/>
      <c r="Q193" s="184"/>
      <c r="R193" s="184"/>
      <c r="S193" s="184"/>
      <c r="T193" s="189"/>
      <c r="AT193" s="190" t="s">
        <v>255</v>
      </c>
      <c r="AU193" s="190" t="s">
        <v>85</v>
      </c>
      <c r="AV193" s="190" t="s">
        <v>251</v>
      </c>
      <c r="AW193" s="190" t="s">
        <v>218</v>
      </c>
      <c r="AX193" s="190" t="s">
        <v>21</v>
      </c>
      <c r="AY193" s="190" t="s">
        <v>245</v>
      </c>
    </row>
    <row r="194" spans="2:65" s="6" customFormat="1" ht="15.75" customHeight="1">
      <c r="B194" s="23"/>
      <c r="C194" s="153" t="s">
        <v>368</v>
      </c>
      <c r="D194" s="153" t="s">
        <v>247</v>
      </c>
      <c r="E194" s="154" t="s">
        <v>369</v>
      </c>
      <c r="F194" s="155" t="s">
        <v>370</v>
      </c>
      <c r="G194" s="156" t="s">
        <v>127</v>
      </c>
      <c r="H194" s="157">
        <v>2</v>
      </c>
      <c r="I194" s="158"/>
      <c r="J194" s="159">
        <f>ROUND($I$194*$H$194,2)</f>
        <v>0</v>
      </c>
      <c r="K194" s="155" t="s">
        <v>250</v>
      </c>
      <c r="L194" s="43"/>
      <c r="M194" s="160"/>
      <c r="N194" s="161" t="s">
        <v>47</v>
      </c>
      <c r="O194" s="24"/>
      <c r="P194" s="24"/>
      <c r="Q194" s="162">
        <v>0</v>
      </c>
      <c r="R194" s="162">
        <f>$Q$194*$H$194</f>
        <v>0</v>
      </c>
      <c r="S194" s="162">
        <v>0</v>
      </c>
      <c r="T194" s="163">
        <f>$S$194*$H$194</f>
        <v>0</v>
      </c>
      <c r="AR194" s="97" t="s">
        <v>251</v>
      </c>
      <c r="AT194" s="97" t="s">
        <v>247</v>
      </c>
      <c r="AU194" s="97" t="s">
        <v>85</v>
      </c>
      <c r="AY194" s="6" t="s">
        <v>245</v>
      </c>
      <c r="BE194" s="164">
        <f>IF($N$194="základní",$J$194,0)</f>
        <v>0</v>
      </c>
      <c r="BF194" s="164">
        <f>IF($N$194="snížená",$J$194,0)</f>
        <v>0</v>
      </c>
      <c r="BG194" s="164">
        <f>IF($N$194="zákl. přenesená",$J$194,0)</f>
        <v>0</v>
      </c>
      <c r="BH194" s="164">
        <f>IF($N$194="sníž. přenesená",$J$194,0)</f>
        <v>0</v>
      </c>
      <c r="BI194" s="164">
        <f>IF($N$194="nulová",$J$194,0)</f>
        <v>0</v>
      </c>
      <c r="BJ194" s="97" t="s">
        <v>21</v>
      </c>
      <c r="BK194" s="164">
        <f>ROUND($I$194*$H$194,2)</f>
        <v>0</v>
      </c>
      <c r="BL194" s="97" t="s">
        <v>251</v>
      </c>
      <c r="BM194" s="97" t="s">
        <v>371</v>
      </c>
    </row>
    <row r="195" spans="2:47" s="6" customFormat="1" ht="27" customHeight="1">
      <c r="B195" s="23"/>
      <c r="C195" s="24"/>
      <c r="D195" s="165" t="s">
        <v>253</v>
      </c>
      <c r="E195" s="24"/>
      <c r="F195" s="166" t="s">
        <v>372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253</v>
      </c>
      <c r="AU195" s="6" t="s">
        <v>85</v>
      </c>
    </row>
    <row r="196" spans="2:51" s="6" customFormat="1" ht="15.75" customHeight="1">
      <c r="B196" s="175"/>
      <c r="C196" s="176"/>
      <c r="D196" s="169" t="s">
        <v>255</v>
      </c>
      <c r="E196" s="176"/>
      <c r="F196" s="177" t="s">
        <v>132</v>
      </c>
      <c r="G196" s="176"/>
      <c r="H196" s="178">
        <v>2</v>
      </c>
      <c r="J196" s="176"/>
      <c r="K196" s="176"/>
      <c r="L196" s="179"/>
      <c r="M196" s="180"/>
      <c r="N196" s="176"/>
      <c r="O196" s="176"/>
      <c r="P196" s="176"/>
      <c r="Q196" s="176"/>
      <c r="R196" s="176"/>
      <c r="S196" s="176"/>
      <c r="T196" s="181"/>
      <c r="AT196" s="182" t="s">
        <v>255</v>
      </c>
      <c r="AU196" s="182" t="s">
        <v>85</v>
      </c>
      <c r="AV196" s="182" t="s">
        <v>85</v>
      </c>
      <c r="AW196" s="182" t="s">
        <v>218</v>
      </c>
      <c r="AX196" s="182" t="s">
        <v>76</v>
      </c>
      <c r="AY196" s="182" t="s">
        <v>245</v>
      </c>
    </row>
    <row r="197" spans="2:51" s="6" customFormat="1" ht="15.75" customHeight="1">
      <c r="B197" s="183"/>
      <c r="C197" s="184"/>
      <c r="D197" s="169" t="s">
        <v>255</v>
      </c>
      <c r="E197" s="184"/>
      <c r="F197" s="185" t="s">
        <v>257</v>
      </c>
      <c r="G197" s="184"/>
      <c r="H197" s="186">
        <v>2</v>
      </c>
      <c r="J197" s="184"/>
      <c r="K197" s="184"/>
      <c r="L197" s="187"/>
      <c r="M197" s="188"/>
      <c r="N197" s="184"/>
      <c r="O197" s="184"/>
      <c r="P197" s="184"/>
      <c r="Q197" s="184"/>
      <c r="R197" s="184"/>
      <c r="S197" s="184"/>
      <c r="T197" s="189"/>
      <c r="AT197" s="190" t="s">
        <v>255</v>
      </c>
      <c r="AU197" s="190" t="s">
        <v>85</v>
      </c>
      <c r="AV197" s="190" t="s">
        <v>251</v>
      </c>
      <c r="AW197" s="190" t="s">
        <v>218</v>
      </c>
      <c r="AX197" s="190" t="s">
        <v>21</v>
      </c>
      <c r="AY197" s="190" t="s">
        <v>245</v>
      </c>
    </row>
    <row r="198" spans="2:65" s="6" customFormat="1" ht="15.75" customHeight="1">
      <c r="B198" s="23"/>
      <c r="C198" s="153" t="s">
        <v>140</v>
      </c>
      <c r="D198" s="153" t="s">
        <v>247</v>
      </c>
      <c r="E198" s="154" t="s">
        <v>373</v>
      </c>
      <c r="F198" s="155" t="s">
        <v>374</v>
      </c>
      <c r="G198" s="156" t="s">
        <v>127</v>
      </c>
      <c r="H198" s="157">
        <v>1</v>
      </c>
      <c r="I198" s="158"/>
      <c r="J198" s="159">
        <f>ROUND($I$198*$H$198,2)</f>
        <v>0</v>
      </c>
      <c r="K198" s="155" t="s">
        <v>250</v>
      </c>
      <c r="L198" s="43"/>
      <c r="M198" s="160"/>
      <c r="N198" s="161" t="s">
        <v>47</v>
      </c>
      <c r="O198" s="24"/>
      <c r="P198" s="24"/>
      <c r="Q198" s="162">
        <v>0</v>
      </c>
      <c r="R198" s="162">
        <f>$Q$198*$H$198</f>
        <v>0</v>
      </c>
      <c r="S198" s="162">
        <v>0</v>
      </c>
      <c r="T198" s="163">
        <f>$S$198*$H$198</f>
        <v>0</v>
      </c>
      <c r="AR198" s="97" t="s">
        <v>251</v>
      </c>
      <c r="AT198" s="97" t="s">
        <v>247</v>
      </c>
      <c r="AU198" s="97" t="s">
        <v>85</v>
      </c>
      <c r="AY198" s="6" t="s">
        <v>245</v>
      </c>
      <c r="BE198" s="164">
        <f>IF($N$198="základní",$J$198,0)</f>
        <v>0</v>
      </c>
      <c r="BF198" s="164">
        <f>IF($N$198="snížená",$J$198,0)</f>
        <v>0</v>
      </c>
      <c r="BG198" s="164">
        <f>IF($N$198="zákl. přenesená",$J$198,0)</f>
        <v>0</v>
      </c>
      <c r="BH198" s="164">
        <f>IF($N$198="sníž. přenesená",$J$198,0)</f>
        <v>0</v>
      </c>
      <c r="BI198" s="164">
        <f>IF($N$198="nulová",$J$198,0)</f>
        <v>0</v>
      </c>
      <c r="BJ198" s="97" t="s">
        <v>21</v>
      </c>
      <c r="BK198" s="164">
        <f>ROUND($I$198*$H$198,2)</f>
        <v>0</v>
      </c>
      <c r="BL198" s="97" t="s">
        <v>251</v>
      </c>
      <c r="BM198" s="97" t="s">
        <v>375</v>
      </c>
    </row>
    <row r="199" spans="2:47" s="6" customFormat="1" ht="27" customHeight="1">
      <c r="B199" s="23"/>
      <c r="C199" s="24"/>
      <c r="D199" s="165" t="s">
        <v>253</v>
      </c>
      <c r="E199" s="24"/>
      <c r="F199" s="166" t="s">
        <v>376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253</v>
      </c>
      <c r="AU199" s="6" t="s">
        <v>85</v>
      </c>
    </row>
    <row r="200" spans="2:51" s="6" customFormat="1" ht="15.75" customHeight="1">
      <c r="B200" s="175"/>
      <c r="C200" s="176"/>
      <c r="D200" s="169" t="s">
        <v>255</v>
      </c>
      <c r="E200" s="176"/>
      <c r="F200" s="177" t="s">
        <v>125</v>
      </c>
      <c r="G200" s="176"/>
      <c r="H200" s="178">
        <v>1</v>
      </c>
      <c r="J200" s="176"/>
      <c r="K200" s="176"/>
      <c r="L200" s="179"/>
      <c r="M200" s="180"/>
      <c r="N200" s="176"/>
      <c r="O200" s="176"/>
      <c r="P200" s="176"/>
      <c r="Q200" s="176"/>
      <c r="R200" s="176"/>
      <c r="S200" s="176"/>
      <c r="T200" s="181"/>
      <c r="AT200" s="182" t="s">
        <v>255</v>
      </c>
      <c r="AU200" s="182" t="s">
        <v>85</v>
      </c>
      <c r="AV200" s="182" t="s">
        <v>85</v>
      </c>
      <c r="AW200" s="182" t="s">
        <v>218</v>
      </c>
      <c r="AX200" s="182" t="s">
        <v>76</v>
      </c>
      <c r="AY200" s="182" t="s">
        <v>245</v>
      </c>
    </row>
    <row r="201" spans="2:51" s="6" customFormat="1" ht="15.75" customHeight="1">
      <c r="B201" s="183"/>
      <c r="C201" s="184"/>
      <c r="D201" s="169" t="s">
        <v>255</v>
      </c>
      <c r="E201" s="184"/>
      <c r="F201" s="185" t="s">
        <v>257</v>
      </c>
      <c r="G201" s="184"/>
      <c r="H201" s="186">
        <v>1</v>
      </c>
      <c r="J201" s="184"/>
      <c r="K201" s="184"/>
      <c r="L201" s="187"/>
      <c r="M201" s="188"/>
      <c r="N201" s="184"/>
      <c r="O201" s="184"/>
      <c r="P201" s="184"/>
      <c r="Q201" s="184"/>
      <c r="R201" s="184"/>
      <c r="S201" s="184"/>
      <c r="T201" s="189"/>
      <c r="AT201" s="190" t="s">
        <v>255</v>
      </c>
      <c r="AU201" s="190" t="s">
        <v>85</v>
      </c>
      <c r="AV201" s="190" t="s">
        <v>251</v>
      </c>
      <c r="AW201" s="190" t="s">
        <v>218</v>
      </c>
      <c r="AX201" s="190" t="s">
        <v>21</v>
      </c>
      <c r="AY201" s="190" t="s">
        <v>245</v>
      </c>
    </row>
    <row r="202" spans="2:65" s="6" customFormat="1" ht="15.75" customHeight="1">
      <c r="B202" s="23"/>
      <c r="C202" s="153" t="s">
        <v>377</v>
      </c>
      <c r="D202" s="153" t="s">
        <v>247</v>
      </c>
      <c r="E202" s="154" t="s">
        <v>378</v>
      </c>
      <c r="F202" s="155" t="s">
        <v>379</v>
      </c>
      <c r="G202" s="156" t="s">
        <v>127</v>
      </c>
      <c r="H202" s="157">
        <v>2</v>
      </c>
      <c r="I202" s="158"/>
      <c r="J202" s="159">
        <f>ROUND($I$202*$H$202,2)</f>
        <v>0</v>
      </c>
      <c r="K202" s="155" t="s">
        <v>250</v>
      </c>
      <c r="L202" s="43"/>
      <c r="M202" s="160"/>
      <c r="N202" s="161" t="s">
        <v>47</v>
      </c>
      <c r="O202" s="24"/>
      <c r="P202" s="24"/>
      <c r="Q202" s="162">
        <v>0</v>
      </c>
      <c r="R202" s="162">
        <f>$Q$202*$H$202</f>
        <v>0</v>
      </c>
      <c r="S202" s="162">
        <v>0</v>
      </c>
      <c r="T202" s="163">
        <f>$S$202*$H$202</f>
        <v>0</v>
      </c>
      <c r="AR202" s="97" t="s">
        <v>251</v>
      </c>
      <c r="AT202" s="97" t="s">
        <v>247</v>
      </c>
      <c r="AU202" s="97" t="s">
        <v>85</v>
      </c>
      <c r="AY202" s="6" t="s">
        <v>245</v>
      </c>
      <c r="BE202" s="164">
        <f>IF($N$202="základní",$J$202,0)</f>
        <v>0</v>
      </c>
      <c r="BF202" s="164">
        <f>IF($N$202="snížená",$J$202,0)</f>
        <v>0</v>
      </c>
      <c r="BG202" s="164">
        <f>IF($N$202="zákl. přenesená",$J$202,0)</f>
        <v>0</v>
      </c>
      <c r="BH202" s="164">
        <f>IF($N$202="sníž. přenesená",$J$202,0)</f>
        <v>0</v>
      </c>
      <c r="BI202" s="164">
        <f>IF($N$202="nulová",$J$202,0)</f>
        <v>0</v>
      </c>
      <c r="BJ202" s="97" t="s">
        <v>21</v>
      </c>
      <c r="BK202" s="164">
        <f>ROUND($I$202*$H$202,2)</f>
        <v>0</v>
      </c>
      <c r="BL202" s="97" t="s">
        <v>251</v>
      </c>
      <c r="BM202" s="97" t="s">
        <v>380</v>
      </c>
    </row>
    <row r="203" spans="2:47" s="6" customFormat="1" ht="27" customHeight="1">
      <c r="B203" s="23"/>
      <c r="C203" s="24"/>
      <c r="D203" s="165" t="s">
        <v>253</v>
      </c>
      <c r="E203" s="24"/>
      <c r="F203" s="166" t="s">
        <v>381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253</v>
      </c>
      <c r="AU203" s="6" t="s">
        <v>85</v>
      </c>
    </row>
    <row r="204" spans="2:51" s="6" customFormat="1" ht="15.75" customHeight="1">
      <c r="B204" s="175"/>
      <c r="C204" s="176"/>
      <c r="D204" s="169" t="s">
        <v>255</v>
      </c>
      <c r="E204" s="176"/>
      <c r="F204" s="177" t="s">
        <v>132</v>
      </c>
      <c r="G204" s="176"/>
      <c r="H204" s="178">
        <v>2</v>
      </c>
      <c r="J204" s="176"/>
      <c r="K204" s="176"/>
      <c r="L204" s="179"/>
      <c r="M204" s="180"/>
      <c r="N204" s="176"/>
      <c r="O204" s="176"/>
      <c r="P204" s="176"/>
      <c r="Q204" s="176"/>
      <c r="R204" s="176"/>
      <c r="S204" s="176"/>
      <c r="T204" s="181"/>
      <c r="AT204" s="182" t="s">
        <v>255</v>
      </c>
      <c r="AU204" s="182" t="s">
        <v>85</v>
      </c>
      <c r="AV204" s="182" t="s">
        <v>85</v>
      </c>
      <c r="AW204" s="182" t="s">
        <v>218</v>
      </c>
      <c r="AX204" s="182" t="s">
        <v>76</v>
      </c>
      <c r="AY204" s="182" t="s">
        <v>245</v>
      </c>
    </row>
    <row r="205" spans="2:51" s="6" customFormat="1" ht="15.75" customHeight="1">
      <c r="B205" s="183"/>
      <c r="C205" s="184"/>
      <c r="D205" s="169" t="s">
        <v>255</v>
      </c>
      <c r="E205" s="184"/>
      <c r="F205" s="185" t="s">
        <v>257</v>
      </c>
      <c r="G205" s="184"/>
      <c r="H205" s="186">
        <v>2</v>
      </c>
      <c r="J205" s="184"/>
      <c r="K205" s="184"/>
      <c r="L205" s="187"/>
      <c r="M205" s="188"/>
      <c r="N205" s="184"/>
      <c r="O205" s="184"/>
      <c r="P205" s="184"/>
      <c r="Q205" s="184"/>
      <c r="R205" s="184"/>
      <c r="S205" s="184"/>
      <c r="T205" s="189"/>
      <c r="AT205" s="190" t="s">
        <v>255</v>
      </c>
      <c r="AU205" s="190" t="s">
        <v>85</v>
      </c>
      <c r="AV205" s="190" t="s">
        <v>251</v>
      </c>
      <c r="AW205" s="190" t="s">
        <v>218</v>
      </c>
      <c r="AX205" s="190" t="s">
        <v>21</v>
      </c>
      <c r="AY205" s="190" t="s">
        <v>245</v>
      </c>
    </row>
    <row r="206" spans="2:65" s="6" customFormat="1" ht="15.75" customHeight="1">
      <c r="B206" s="23"/>
      <c r="C206" s="153" t="s">
        <v>382</v>
      </c>
      <c r="D206" s="153" t="s">
        <v>247</v>
      </c>
      <c r="E206" s="154" t="s">
        <v>383</v>
      </c>
      <c r="F206" s="155" t="s">
        <v>384</v>
      </c>
      <c r="G206" s="156" t="s">
        <v>130</v>
      </c>
      <c r="H206" s="157">
        <v>54.882</v>
      </c>
      <c r="I206" s="158"/>
      <c r="J206" s="159">
        <f>ROUND($I$206*$H$206,2)</f>
        <v>0</v>
      </c>
      <c r="K206" s="155" t="s">
        <v>250</v>
      </c>
      <c r="L206" s="43"/>
      <c r="M206" s="160"/>
      <c r="N206" s="161" t="s">
        <v>47</v>
      </c>
      <c r="O206" s="24"/>
      <c r="P206" s="24"/>
      <c r="Q206" s="162">
        <v>0</v>
      </c>
      <c r="R206" s="162">
        <f>$Q$206*$H$206</f>
        <v>0</v>
      </c>
      <c r="S206" s="162">
        <v>0</v>
      </c>
      <c r="T206" s="163">
        <f>$S$206*$H$206</f>
        <v>0</v>
      </c>
      <c r="AR206" s="97" t="s">
        <v>251</v>
      </c>
      <c r="AT206" s="97" t="s">
        <v>247</v>
      </c>
      <c r="AU206" s="97" t="s">
        <v>85</v>
      </c>
      <c r="AY206" s="6" t="s">
        <v>245</v>
      </c>
      <c r="BE206" s="164">
        <f>IF($N$206="základní",$J$206,0)</f>
        <v>0</v>
      </c>
      <c r="BF206" s="164">
        <f>IF($N$206="snížená",$J$206,0)</f>
        <v>0</v>
      </c>
      <c r="BG206" s="164">
        <f>IF($N$206="zákl. přenesená",$J$206,0)</f>
        <v>0</v>
      </c>
      <c r="BH206" s="164">
        <f>IF($N$206="sníž. přenesená",$J$206,0)</f>
        <v>0</v>
      </c>
      <c r="BI206" s="164">
        <f>IF($N$206="nulová",$J$206,0)</f>
        <v>0</v>
      </c>
      <c r="BJ206" s="97" t="s">
        <v>21</v>
      </c>
      <c r="BK206" s="164">
        <f>ROUND($I$206*$H$206,2)</f>
        <v>0</v>
      </c>
      <c r="BL206" s="97" t="s">
        <v>251</v>
      </c>
      <c r="BM206" s="97" t="s">
        <v>385</v>
      </c>
    </row>
    <row r="207" spans="2:47" s="6" customFormat="1" ht="27" customHeight="1">
      <c r="B207" s="23"/>
      <c r="C207" s="24"/>
      <c r="D207" s="165" t="s">
        <v>253</v>
      </c>
      <c r="E207" s="24"/>
      <c r="F207" s="166" t="s">
        <v>386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253</v>
      </c>
      <c r="AU207" s="6" t="s">
        <v>85</v>
      </c>
    </row>
    <row r="208" spans="2:51" s="6" customFormat="1" ht="15.75" customHeight="1">
      <c r="B208" s="175"/>
      <c r="C208" s="176"/>
      <c r="D208" s="169" t="s">
        <v>255</v>
      </c>
      <c r="E208" s="176"/>
      <c r="F208" s="177" t="s">
        <v>387</v>
      </c>
      <c r="G208" s="176"/>
      <c r="H208" s="178">
        <v>54.882</v>
      </c>
      <c r="J208" s="176"/>
      <c r="K208" s="176"/>
      <c r="L208" s="179"/>
      <c r="M208" s="180"/>
      <c r="N208" s="176"/>
      <c r="O208" s="176"/>
      <c r="P208" s="176"/>
      <c r="Q208" s="176"/>
      <c r="R208" s="176"/>
      <c r="S208" s="176"/>
      <c r="T208" s="181"/>
      <c r="AT208" s="182" t="s">
        <v>255</v>
      </c>
      <c r="AU208" s="182" t="s">
        <v>85</v>
      </c>
      <c r="AV208" s="182" t="s">
        <v>85</v>
      </c>
      <c r="AW208" s="182" t="s">
        <v>218</v>
      </c>
      <c r="AX208" s="182" t="s">
        <v>76</v>
      </c>
      <c r="AY208" s="182" t="s">
        <v>245</v>
      </c>
    </row>
    <row r="209" spans="2:51" s="6" customFormat="1" ht="15.75" customHeight="1">
      <c r="B209" s="183"/>
      <c r="C209" s="184"/>
      <c r="D209" s="169" t="s">
        <v>255</v>
      </c>
      <c r="E209" s="184"/>
      <c r="F209" s="185" t="s">
        <v>257</v>
      </c>
      <c r="G209" s="184"/>
      <c r="H209" s="186">
        <v>54.882</v>
      </c>
      <c r="J209" s="184"/>
      <c r="K209" s="184"/>
      <c r="L209" s="187"/>
      <c r="M209" s="188"/>
      <c r="N209" s="184"/>
      <c r="O209" s="184"/>
      <c r="P209" s="184"/>
      <c r="Q209" s="184"/>
      <c r="R209" s="184"/>
      <c r="S209" s="184"/>
      <c r="T209" s="189"/>
      <c r="AT209" s="190" t="s">
        <v>255</v>
      </c>
      <c r="AU209" s="190" t="s">
        <v>85</v>
      </c>
      <c r="AV209" s="190" t="s">
        <v>251</v>
      </c>
      <c r="AW209" s="190" t="s">
        <v>218</v>
      </c>
      <c r="AX209" s="190" t="s">
        <v>21</v>
      </c>
      <c r="AY209" s="190" t="s">
        <v>245</v>
      </c>
    </row>
    <row r="210" spans="2:65" s="6" customFormat="1" ht="15.75" customHeight="1">
      <c r="B210" s="23"/>
      <c r="C210" s="153" t="s">
        <v>388</v>
      </c>
      <c r="D210" s="153" t="s">
        <v>247</v>
      </c>
      <c r="E210" s="154" t="s">
        <v>383</v>
      </c>
      <c r="F210" s="155" t="s">
        <v>384</v>
      </c>
      <c r="G210" s="156" t="s">
        <v>130</v>
      </c>
      <c r="H210" s="157">
        <v>94.6</v>
      </c>
      <c r="I210" s="158"/>
      <c r="J210" s="159">
        <f>ROUND($I$210*$H$210,2)</f>
        <v>0</v>
      </c>
      <c r="K210" s="155" t="s">
        <v>250</v>
      </c>
      <c r="L210" s="43"/>
      <c r="M210" s="160"/>
      <c r="N210" s="161" t="s">
        <v>47</v>
      </c>
      <c r="O210" s="24"/>
      <c r="P210" s="24"/>
      <c r="Q210" s="162">
        <v>0</v>
      </c>
      <c r="R210" s="162">
        <f>$Q$210*$H$210</f>
        <v>0</v>
      </c>
      <c r="S210" s="162">
        <v>0</v>
      </c>
      <c r="T210" s="163">
        <f>$S$210*$H$210</f>
        <v>0</v>
      </c>
      <c r="AR210" s="97" t="s">
        <v>251</v>
      </c>
      <c r="AT210" s="97" t="s">
        <v>247</v>
      </c>
      <c r="AU210" s="97" t="s">
        <v>85</v>
      </c>
      <c r="AY210" s="6" t="s">
        <v>245</v>
      </c>
      <c r="BE210" s="164">
        <f>IF($N$210="základní",$J$210,0)</f>
        <v>0</v>
      </c>
      <c r="BF210" s="164">
        <f>IF($N$210="snížená",$J$210,0)</f>
        <v>0</v>
      </c>
      <c r="BG210" s="164">
        <f>IF($N$210="zákl. přenesená",$J$210,0)</f>
        <v>0</v>
      </c>
      <c r="BH210" s="164">
        <f>IF($N$210="sníž. přenesená",$J$210,0)</f>
        <v>0</v>
      </c>
      <c r="BI210" s="164">
        <f>IF($N$210="nulová",$J$210,0)</f>
        <v>0</v>
      </c>
      <c r="BJ210" s="97" t="s">
        <v>21</v>
      </c>
      <c r="BK210" s="164">
        <f>ROUND($I$210*$H$210,2)</f>
        <v>0</v>
      </c>
      <c r="BL210" s="97" t="s">
        <v>251</v>
      </c>
      <c r="BM210" s="97" t="s">
        <v>389</v>
      </c>
    </row>
    <row r="211" spans="2:47" s="6" customFormat="1" ht="27" customHeight="1">
      <c r="B211" s="23"/>
      <c r="C211" s="24"/>
      <c r="D211" s="165" t="s">
        <v>253</v>
      </c>
      <c r="E211" s="24"/>
      <c r="F211" s="166" t="s">
        <v>386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253</v>
      </c>
      <c r="AU211" s="6" t="s">
        <v>85</v>
      </c>
    </row>
    <row r="212" spans="2:47" s="6" customFormat="1" ht="44.25" customHeight="1">
      <c r="B212" s="23"/>
      <c r="C212" s="24"/>
      <c r="D212" s="169" t="s">
        <v>306</v>
      </c>
      <c r="E212" s="24"/>
      <c r="F212" s="191" t="s">
        <v>307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306</v>
      </c>
      <c r="AU212" s="6" t="s">
        <v>85</v>
      </c>
    </row>
    <row r="213" spans="2:51" s="6" customFormat="1" ht="15.75" customHeight="1">
      <c r="B213" s="175"/>
      <c r="C213" s="176"/>
      <c r="D213" s="169" t="s">
        <v>255</v>
      </c>
      <c r="E213" s="176"/>
      <c r="F213" s="177" t="s">
        <v>161</v>
      </c>
      <c r="G213" s="176"/>
      <c r="H213" s="178">
        <v>94.6</v>
      </c>
      <c r="J213" s="176"/>
      <c r="K213" s="176"/>
      <c r="L213" s="179"/>
      <c r="M213" s="180"/>
      <c r="N213" s="176"/>
      <c r="O213" s="176"/>
      <c r="P213" s="176"/>
      <c r="Q213" s="176"/>
      <c r="R213" s="176"/>
      <c r="S213" s="176"/>
      <c r="T213" s="181"/>
      <c r="AT213" s="182" t="s">
        <v>255</v>
      </c>
      <c r="AU213" s="182" t="s">
        <v>85</v>
      </c>
      <c r="AV213" s="182" t="s">
        <v>85</v>
      </c>
      <c r="AW213" s="182" t="s">
        <v>218</v>
      </c>
      <c r="AX213" s="182" t="s">
        <v>76</v>
      </c>
      <c r="AY213" s="182" t="s">
        <v>245</v>
      </c>
    </row>
    <row r="214" spans="2:51" s="6" customFormat="1" ht="15.75" customHeight="1">
      <c r="B214" s="183"/>
      <c r="C214" s="184"/>
      <c r="D214" s="169" t="s">
        <v>255</v>
      </c>
      <c r="E214" s="184"/>
      <c r="F214" s="185" t="s">
        <v>257</v>
      </c>
      <c r="G214" s="184"/>
      <c r="H214" s="186">
        <v>94.6</v>
      </c>
      <c r="J214" s="184"/>
      <c r="K214" s="184"/>
      <c r="L214" s="187"/>
      <c r="M214" s="188"/>
      <c r="N214" s="184"/>
      <c r="O214" s="184"/>
      <c r="P214" s="184"/>
      <c r="Q214" s="184"/>
      <c r="R214" s="184"/>
      <c r="S214" s="184"/>
      <c r="T214" s="189"/>
      <c r="AT214" s="190" t="s">
        <v>255</v>
      </c>
      <c r="AU214" s="190" t="s">
        <v>85</v>
      </c>
      <c r="AV214" s="190" t="s">
        <v>251</v>
      </c>
      <c r="AW214" s="190" t="s">
        <v>218</v>
      </c>
      <c r="AX214" s="190" t="s">
        <v>21</v>
      </c>
      <c r="AY214" s="190" t="s">
        <v>245</v>
      </c>
    </row>
    <row r="215" spans="2:65" s="6" customFormat="1" ht="15.75" customHeight="1">
      <c r="B215" s="23"/>
      <c r="C215" s="153" t="s">
        <v>390</v>
      </c>
      <c r="D215" s="153" t="s">
        <v>247</v>
      </c>
      <c r="E215" s="154" t="s">
        <v>391</v>
      </c>
      <c r="F215" s="155" t="s">
        <v>392</v>
      </c>
      <c r="G215" s="156" t="s">
        <v>130</v>
      </c>
      <c r="H215" s="157">
        <v>32.47</v>
      </c>
      <c r="I215" s="158"/>
      <c r="J215" s="159">
        <f>ROUND($I$215*$H$215,2)</f>
        <v>0</v>
      </c>
      <c r="K215" s="155" t="s">
        <v>250</v>
      </c>
      <c r="L215" s="43"/>
      <c r="M215" s="160"/>
      <c r="N215" s="161" t="s">
        <v>47</v>
      </c>
      <c r="O215" s="24"/>
      <c r="P215" s="24"/>
      <c r="Q215" s="162">
        <v>0</v>
      </c>
      <c r="R215" s="162">
        <f>$Q$215*$H$215</f>
        <v>0</v>
      </c>
      <c r="S215" s="162">
        <v>0</v>
      </c>
      <c r="T215" s="163">
        <f>$S$215*$H$215</f>
        <v>0</v>
      </c>
      <c r="AR215" s="97" t="s">
        <v>251</v>
      </c>
      <c r="AT215" s="97" t="s">
        <v>247</v>
      </c>
      <c r="AU215" s="97" t="s">
        <v>85</v>
      </c>
      <c r="AY215" s="6" t="s">
        <v>245</v>
      </c>
      <c r="BE215" s="164">
        <f>IF($N$215="základní",$J$215,0)</f>
        <v>0</v>
      </c>
      <c r="BF215" s="164">
        <f>IF($N$215="snížená",$J$215,0)</f>
        <v>0</v>
      </c>
      <c r="BG215" s="164">
        <f>IF($N$215="zákl. přenesená",$J$215,0)</f>
        <v>0</v>
      </c>
      <c r="BH215" s="164">
        <f>IF($N$215="sníž. přenesená",$J$215,0)</f>
        <v>0</v>
      </c>
      <c r="BI215" s="164">
        <f>IF($N$215="nulová",$J$215,0)</f>
        <v>0</v>
      </c>
      <c r="BJ215" s="97" t="s">
        <v>21</v>
      </c>
      <c r="BK215" s="164">
        <f>ROUND($I$215*$H$215,2)</f>
        <v>0</v>
      </c>
      <c r="BL215" s="97" t="s">
        <v>251</v>
      </c>
      <c r="BM215" s="97" t="s">
        <v>393</v>
      </c>
    </row>
    <row r="216" spans="2:47" s="6" customFormat="1" ht="27" customHeight="1">
      <c r="B216" s="23"/>
      <c r="C216" s="24"/>
      <c r="D216" s="165" t="s">
        <v>253</v>
      </c>
      <c r="E216" s="24"/>
      <c r="F216" s="166" t="s">
        <v>394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253</v>
      </c>
      <c r="AU216" s="6" t="s">
        <v>85</v>
      </c>
    </row>
    <row r="217" spans="2:51" s="6" customFormat="1" ht="15.75" customHeight="1">
      <c r="B217" s="175"/>
      <c r="C217" s="176"/>
      <c r="D217" s="169" t="s">
        <v>255</v>
      </c>
      <c r="E217" s="176" t="s">
        <v>194</v>
      </c>
      <c r="F217" s="177" t="s">
        <v>395</v>
      </c>
      <c r="G217" s="176"/>
      <c r="H217" s="178">
        <v>32.47</v>
      </c>
      <c r="J217" s="176"/>
      <c r="K217" s="176"/>
      <c r="L217" s="179"/>
      <c r="M217" s="180"/>
      <c r="N217" s="176"/>
      <c r="O217" s="176"/>
      <c r="P217" s="176"/>
      <c r="Q217" s="176"/>
      <c r="R217" s="176"/>
      <c r="S217" s="176"/>
      <c r="T217" s="181"/>
      <c r="AT217" s="182" t="s">
        <v>255</v>
      </c>
      <c r="AU217" s="182" t="s">
        <v>85</v>
      </c>
      <c r="AV217" s="182" t="s">
        <v>85</v>
      </c>
      <c r="AW217" s="182" t="s">
        <v>218</v>
      </c>
      <c r="AX217" s="182" t="s">
        <v>76</v>
      </c>
      <c r="AY217" s="182" t="s">
        <v>245</v>
      </c>
    </row>
    <row r="218" spans="2:51" s="6" customFormat="1" ht="15.75" customHeight="1">
      <c r="B218" s="183"/>
      <c r="C218" s="184"/>
      <c r="D218" s="169" t="s">
        <v>255</v>
      </c>
      <c r="E218" s="184"/>
      <c r="F218" s="185" t="s">
        <v>257</v>
      </c>
      <c r="G218" s="184"/>
      <c r="H218" s="186">
        <v>32.47</v>
      </c>
      <c r="J218" s="184"/>
      <c r="K218" s="184"/>
      <c r="L218" s="187"/>
      <c r="M218" s="188"/>
      <c r="N218" s="184"/>
      <c r="O218" s="184"/>
      <c r="P218" s="184"/>
      <c r="Q218" s="184"/>
      <c r="R218" s="184"/>
      <c r="S218" s="184"/>
      <c r="T218" s="189"/>
      <c r="AT218" s="190" t="s">
        <v>255</v>
      </c>
      <c r="AU218" s="190" t="s">
        <v>85</v>
      </c>
      <c r="AV218" s="190" t="s">
        <v>251</v>
      </c>
      <c r="AW218" s="190" t="s">
        <v>218</v>
      </c>
      <c r="AX218" s="190" t="s">
        <v>21</v>
      </c>
      <c r="AY218" s="190" t="s">
        <v>245</v>
      </c>
    </row>
    <row r="219" spans="2:65" s="6" customFormat="1" ht="15.75" customHeight="1">
      <c r="B219" s="23"/>
      <c r="C219" s="153" t="s">
        <v>396</v>
      </c>
      <c r="D219" s="153" t="s">
        <v>247</v>
      </c>
      <c r="E219" s="154" t="s">
        <v>397</v>
      </c>
      <c r="F219" s="155" t="s">
        <v>398</v>
      </c>
      <c r="G219" s="156" t="s">
        <v>130</v>
      </c>
      <c r="H219" s="157">
        <v>54.882</v>
      </c>
      <c r="I219" s="158"/>
      <c r="J219" s="159">
        <f>ROUND($I$219*$H$219,2)</f>
        <v>0</v>
      </c>
      <c r="K219" s="155" t="s">
        <v>250</v>
      </c>
      <c r="L219" s="43"/>
      <c r="M219" s="160"/>
      <c r="N219" s="161" t="s">
        <v>47</v>
      </c>
      <c r="O219" s="24"/>
      <c r="P219" s="24"/>
      <c r="Q219" s="162">
        <v>0</v>
      </c>
      <c r="R219" s="162">
        <f>$Q$219*$H$219</f>
        <v>0</v>
      </c>
      <c r="S219" s="162">
        <v>0</v>
      </c>
      <c r="T219" s="163">
        <f>$S$219*$H$219</f>
        <v>0</v>
      </c>
      <c r="AR219" s="97" t="s">
        <v>251</v>
      </c>
      <c r="AT219" s="97" t="s">
        <v>247</v>
      </c>
      <c r="AU219" s="97" t="s">
        <v>85</v>
      </c>
      <c r="AY219" s="6" t="s">
        <v>245</v>
      </c>
      <c r="BE219" s="164">
        <f>IF($N$219="základní",$J$219,0)</f>
        <v>0</v>
      </c>
      <c r="BF219" s="164">
        <f>IF($N$219="snížená",$J$219,0)</f>
        <v>0</v>
      </c>
      <c r="BG219" s="164">
        <f>IF($N$219="zákl. přenesená",$J$219,0)</f>
        <v>0</v>
      </c>
      <c r="BH219" s="164">
        <f>IF($N$219="sníž. přenesená",$J$219,0)</f>
        <v>0</v>
      </c>
      <c r="BI219" s="164">
        <f>IF($N$219="nulová",$J$219,0)</f>
        <v>0</v>
      </c>
      <c r="BJ219" s="97" t="s">
        <v>21</v>
      </c>
      <c r="BK219" s="164">
        <f>ROUND($I$219*$H$219,2)</f>
        <v>0</v>
      </c>
      <c r="BL219" s="97" t="s">
        <v>251</v>
      </c>
      <c r="BM219" s="97" t="s">
        <v>399</v>
      </c>
    </row>
    <row r="220" spans="2:47" s="6" customFormat="1" ht="16.5" customHeight="1">
      <c r="B220" s="23"/>
      <c r="C220" s="24"/>
      <c r="D220" s="165" t="s">
        <v>253</v>
      </c>
      <c r="E220" s="24"/>
      <c r="F220" s="166" t="s">
        <v>400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253</v>
      </c>
      <c r="AU220" s="6" t="s">
        <v>85</v>
      </c>
    </row>
    <row r="221" spans="2:51" s="6" customFormat="1" ht="15.75" customHeight="1">
      <c r="B221" s="175"/>
      <c r="C221" s="176"/>
      <c r="D221" s="169" t="s">
        <v>255</v>
      </c>
      <c r="E221" s="176"/>
      <c r="F221" s="177" t="s">
        <v>197</v>
      </c>
      <c r="G221" s="176"/>
      <c r="H221" s="178">
        <v>54.882</v>
      </c>
      <c r="J221" s="176"/>
      <c r="K221" s="176"/>
      <c r="L221" s="179"/>
      <c r="M221" s="180"/>
      <c r="N221" s="176"/>
      <c r="O221" s="176"/>
      <c r="P221" s="176"/>
      <c r="Q221" s="176"/>
      <c r="R221" s="176"/>
      <c r="S221" s="176"/>
      <c r="T221" s="181"/>
      <c r="AT221" s="182" t="s">
        <v>255</v>
      </c>
      <c r="AU221" s="182" t="s">
        <v>85</v>
      </c>
      <c r="AV221" s="182" t="s">
        <v>85</v>
      </c>
      <c r="AW221" s="182" t="s">
        <v>218</v>
      </c>
      <c r="AX221" s="182" t="s">
        <v>76</v>
      </c>
      <c r="AY221" s="182" t="s">
        <v>245</v>
      </c>
    </row>
    <row r="222" spans="2:51" s="6" customFormat="1" ht="15.75" customHeight="1">
      <c r="B222" s="183"/>
      <c r="C222" s="184"/>
      <c r="D222" s="169" t="s">
        <v>255</v>
      </c>
      <c r="E222" s="184"/>
      <c r="F222" s="185" t="s">
        <v>257</v>
      </c>
      <c r="G222" s="184"/>
      <c r="H222" s="186">
        <v>54.882</v>
      </c>
      <c r="J222" s="184"/>
      <c r="K222" s="184"/>
      <c r="L222" s="187"/>
      <c r="M222" s="188"/>
      <c r="N222" s="184"/>
      <c r="O222" s="184"/>
      <c r="P222" s="184"/>
      <c r="Q222" s="184"/>
      <c r="R222" s="184"/>
      <c r="S222" s="184"/>
      <c r="T222" s="189"/>
      <c r="AT222" s="190" t="s">
        <v>255</v>
      </c>
      <c r="AU222" s="190" t="s">
        <v>85</v>
      </c>
      <c r="AV222" s="190" t="s">
        <v>251</v>
      </c>
      <c r="AW222" s="190" t="s">
        <v>218</v>
      </c>
      <c r="AX222" s="190" t="s">
        <v>21</v>
      </c>
      <c r="AY222" s="190" t="s">
        <v>245</v>
      </c>
    </row>
    <row r="223" spans="2:65" s="6" customFormat="1" ht="15.75" customHeight="1">
      <c r="B223" s="23"/>
      <c r="C223" s="153" t="s">
        <v>401</v>
      </c>
      <c r="D223" s="153" t="s">
        <v>247</v>
      </c>
      <c r="E223" s="154" t="s">
        <v>397</v>
      </c>
      <c r="F223" s="155" t="s">
        <v>398</v>
      </c>
      <c r="G223" s="156" t="s">
        <v>130</v>
      </c>
      <c r="H223" s="157">
        <v>94.6</v>
      </c>
      <c r="I223" s="158"/>
      <c r="J223" s="159">
        <f>ROUND($I$223*$H$223,2)</f>
        <v>0</v>
      </c>
      <c r="K223" s="155" t="s">
        <v>250</v>
      </c>
      <c r="L223" s="43"/>
      <c r="M223" s="160"/>
      <c r="N223" s="161" t="s">
        <v>47</v>
      </c>
      <c r="O223" s="24"/>
      <c r="P223" s="24"/>
      <c r="Q223" s="162">
        <v>0</v>
      </c>
      <c r="R223" s="162">
        <f>$Q$223*$H$223</f>
        <v>0</v>
      </c>
      <c r="S223" s="162">
        <v>0</v>
      </c>
      <c r="T223" s="163">
        <f>$S$223*$H$223</f>
        <v>0</v>
      </c>
      <c r="AR223" s="97" t="s">
        <v>251</v>
      </c>
      <c r="AT223" s="97" t="s">
        <v>247</v>
      </c>
      <c r="AU223" s="97" t="s">
        <v>85</v>
      </c>
      <c r="AY223" s="6" t="s">
        <v>245</v>
      </c>
      <c r="BE223" s="164">
        <f>IF($N$223="základní",$J$223,0)</f>
        <v>0</v>
      </c>
      <c r="BF223" s="164">
        <f>IF($N$223="snížená",$J$223,0)</f>
        <v>0</v>
      </c>
      <c r="BG223" s="164">
        <f>IF($N$223="zákl. přenesená",$J$223,0)</f>
        <v>0</v>
      </c>
      <c r="BH223" s="164">
        <f>IF($N$223="sníž. přenesená",$J$223,0)</f>
        <v>0</v>
      </c>
      <c r="BI223" s="164">
        <f>IF($N$223="nulová",$J$223,0)</f>
        <v>0</v>
      </c>
      <c r="BJ223" s="97" t="s">
        <v>21</v>
      </c>
      <c r="BK223" s="164">
        <f>ROUND($I$223*$H$223,2)</f>
        <v>0</v>
      </c>
      <c r="BL223" s="97" t="s">
        <v>251</v>
      </c>
      <c r="BM223" s="97" t="s">
        <v>402</v>
      </c>
    </row>
    <row r="224" spans="2:47" s="6" customFormat="1" ht="16.5" customHeight="1">
      <c r="B224" s="23"/>
      <c r="C224" s="24"/>
      <c r="D224" s="165" t="s">
        <v>253</v>
      </c>
      <c r="E224" s="24"/>
      <c r="F224" s="166" t="s">
        <v>400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253</v>
      </c>
      <c r="AU224" s="6" t="s">
        <v>85</v>
      </c>
    </row>
    <row r="225" spans="2:47" s="6" customFormat="1" ht="44.25" customHeight="1">
      <c r="B225" s="23"/>
      <c r="C225" s="24"/>
      <c r="D225" s="169" t="s">
        <v>306</v>
      </c>
      <c r="E225" s="24"/>
      <c r="F225" s="191" t="s">
        <v>307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306</v>
      </c>
      <c r="AU225" s="6" t="s">
        <v>85</v>
      </c>
    </row>
    <row r="226" spans="2:51" s="6" customFormat="1" ht="15.75" customHeight="1">
      <c r="B226" s="175"/>
      <c r="C226" s="176"/>
      <c r="D226" s="169" t="s">
        <v>255</v>
      </c>
      <c r="E226" s="176"/>
      <c r="F226" s="177" t="s">
        <v>161</v>
      </c>
      <c r="G226" s="176"/>
      <c r="H226" s="178">
        <v>94.6</v>
      </c>
      <c r="J226" s="176"/>
      <c r="K226" s="176"/>
      <c r="L226" s="179"/>
      <c r="M226" s="180"/>
      <c r="N226" s="176"/>
      <c r="O226" s="176"/>
      <c r="P226" s="176"/>
      <c r="Q226" s="176"/>
      <c r="R226" s="176"/>
      <c r="S226" s="176"/>
      <c r="T226" s="181"/>
      <c r="AT226" s="182" t="s">
        <v>255</v>
      </c>
      <c r="AU226" s="182" t="s">
        <v>85</v>
      </c>
      <c r="AV226" s="182" t="s">
        <v>85</v>
      </c>
      <c r="AW226" s="182" t="s">
        <v>218</v>
      </c>
      <c r="AX226" s="182" t="s">
        <v>76</v>
      </c>
      <c r="AY226" s="182" t="s">
        <v>245</v>
      </c>
    </row>
    <row r="227" spans="2:51" s="6" customFormat="1" ht="15.75" customHeight="1">
      <c r="B227" s="183"/>
      <c r="C227" s="184"/>
      <c r="D227" s="169" t="s">
        <v>255</v>
      </c>
      <c r="E227" s="184"/>
      <c r="F227" s="185" t="s">
        <v>257</v>
      </c>
      <c r="G227" s="184"/>
      <c r="H227" s="186">
        <v>94.6</v>
      </c>
      <c r="J227" s="184"/>
      <c r="K227" s="184"/>
      <c r="L227" s="187"/>
      <c r="M227" s="188"/>
      <c r="N227" s="184"/>
      <c r="O227" s="184"/>
      <c r="P227" s="184"/>
      <c r="Q227" s="184"/>
      <c r="R227" s="184"/>
      <c r="S227" s="184"/>
      <c r="T227" s="189"/>
      <c r="AT227" s="190" t="s">
        <v>255</v>
      </c>
      <c r="AU227" s="190" t="s">
        <v>85</v>
      </c>
      <c r="AV227" s="190" t="s">
        <v>251</v>
      </c>
      <c r="AW227" s="190" t="s">
        <v>218</v>
      </c>
      <c r="AX227" s="190" t="s">
        <v>21</v>
      </c>
      <c r="AY227" s="190" t="s">
        <v>245</v>
      </c>
    </row>
    <row r="228" spans="2:65" s="6" customFormat="1" ht="15.75" customHeight="1">
      <c r="B228" s="23"/>
      <c r="C228" s="153" t="s">
        <v>403</v>
      </c>
      <c r="D228" s="153" t="s">
        <v>247</v>
      </c>
      <c r="E228" s="154" t="s">
        <v>404</v>
      </c>
      <c r="F228" s="155" t="s">
        <v>405</v>
      </c>
      <c r="G228" s="156" t="s">
        <v>130</v>
      </c>
      <c r="H228" s="157">
        <v>45</v>
      </c>
      <c r="I228" s="158"/>
      <c r="J228" s="159">
        <f>ROUND($I$228*$H$228,2)</f>
        <v>0</v>
      </c>
      <c r="K228" s="155" t="s">
        <v>250</v>
      </c>
      <c r="L228" s="43"/>
      <c r="M228" s="160"/>
      <c r="N228" s="161" t="s">
        <v>47</v>
      </c>
      <c r="O228" s="24"/>
      <c r="P228" s="24"/>
      <c r="Q228" s="162">
        <v>0</v>
      </c>
      <c r="R228" s="162">
        <f>$Q$228*$H$228</f>
        <v>0</v>
      </c>
      <c r="S228" s="162">
        <v>0</v>
      </c>
      <c r="T228" s="163">
        <f>$S$228*$H$228</f>
        <v>0</v>
      </c>
      <c r="AR228" s="97" t="s">
        <v>251</v>
      </c>
      <c r="AT228" s="97" t="s">
        <v>247</v>
      </c>
      <c r="AU228" s="97" t="s">
        <v>85</v>
      </c>
      <c r="AY228" s="6" t="s">
        <v>245</v>
      </c>
      <c r="BE228" s="164">
        <f>IF($N$228="základní",$J$228,0)</f>
        <v>0</v>
      </c>
      <c r="BF228" s="164">
        <f>IF($N$228="snížená",$J$228,0)</f>
        <v>0</v>
      </c>
      <c r="BG228" s="164">
        <f>IF($N$228="zákl. přenesená",$J$228,0)</f>
        <v>0</v>
      </c>
      <c r="BH228" s="164">
        <f>IF($N$228="sníž. přenesená",$J$228,0)</f>
        <v>0</v>
      </c>
      <c r="BI228" s="164">
        <f>IF($N$228="nulová",$J$228,0)</f>
        <v>0</v>
      </c>
      <c r="BJ228" s="97" t="s">
        <v>21</v>
      </c>
      <c r="BK228" s="164">
        <f>ROUND($I$228*$H$228,2)</f>
        <v>0</v>
      </c>
      <c r="BL228" s="97" t="s">
        <v>251</v>
      </c>
      <c r="BM228" s="97" t="s">
        <v>406</v>
      </c>
    </row>
    <row r="229" spans="2:47" s="6" customFormat="1" ht="16.5" customHeight="1">
      <c r="B229" s="23"/>
      <c r="C229" s="24"/>
      <c r="D229" s="165" t="s">
        <v>253</v>
      </c>
      <c r="E229" s="24"/>
      <c r="F229" s="166" t="s">
        <v>407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253</v>
      </c>
      <c r="AU229" s="6" t="s">
        <v>85</v>
      </c>
    </row>
    <row r="230" spans="2:51" s="6" customFormat="1" ht="15.75" customHeight="1">
      <c r="B230" s="175"/>
      <c r="C230" s="176"/>
      <c r="D230" s="169" t="s">
        <v>255</v>
      </c>
      <c r="E230" s="176"/>
      <c r="F230" s="177" t="s">
        <v>192</v>
      </c>
      <c r="G230" s="176"/>
      <c r="H230" s="178">
        <v>45</v>
      </c>
      <c r="J230" s="176"/>
      <c r="K230" s="176"/>
      <c r="L230" s="179"/>
      <c r="M230" s="180"/>
      <c r="N230" s="176"/>
      <c r="O230" s="176"/>
      <c r="P230" s="176"/>
      <c r="Q230" s="176"/>
      <c r="R230" s="176"/>
      <c r="S230" s="176"/>
      <c r="T230" s="181"/>
      <c r="AT230" s="182" t="s">
        <v>255</v>
      </c>
      <c r="AU230" s="182" t="s">
        <v>85</v>
      </c>
      <c r="AV230" s="182" t="s">
        <v>85</v>
      </c>
      <c r="AW230" s="182" t="s">
        <v>218</v>
      </c>
      <c r="AX230" s="182" t="s">
        <v>76</v>
      </c>
      <c r="AY230" s="182" t="s">
        <v>245</v>
      </c>
    </row>
    <row r="231" spans="2:51" s="6" customFormat="1" ht="15.75" customHeight="1">
      <c r="B231" s="183"/>
      <c r="C231" s="184"/>
      <c r="D231" s="169" t="s">
        <v>255</v>
      </c>
      <c r="E231" s="184"/>
      <c r="F231" s="185" t="s">
        <v>257</v>
      </c>
      <c r="G231" s="184"/>
      <c r="H231" s="186">
        <v>45</v>
      </c>
      <c r="J231" s="184"/>
      <c r="K231" s="184"/>
      <c r="L231" s="187"/>
      <c r="M231" s="188"/>
      <c r="N231" s="184"/>
      <c r="O231" s="184"/>
      <c r="P231" s="184"/>
      <c r="Q231" s="184"/>
      <c r="R231" s="184"/>
      <c r="S231" s="184"/>
      <c r="T231" s="189"/>
      <c r="AT231" s="190" t="s">
        <v>255</v>
      </c>
      <c r="AU231" s="190" t="s">
        <v>85</v>
      </c>
      <c r="AV231" s="190" t="s">
        <v>251</v>
      </c>
      <c r="AW231" s="190" t="s">
        <v>218</v>
      </c>
      <c r="AX231" s="190" t="s">
        <v>21</v>
      </c>
      <c r="AY231" s="190" t="s">
        <v>245</v>
      </c>
    </row>
    <row r="232" spans="2:65" s="6" customFormat="1" ht="15.75" customHeight="1">
      <c r="B232" s="23"/>
      <c r="C232" s="153" t="s">
        <v>408</v>
      </c>
      <c r="D232" s="153" t="s">
        <v>247</v>
      </c>
      <c r="E232" s="154" t="s">
        <v>409</v>
      </c>
      <c r="F232" s="155" t="s">
        <v>410</v>
      </c>
      <c r="G232" s="156" t="s">
        <v>130</v>
      </c>
      <c r="H232" s="157">
        <v>87.352</v>
      </c>
      <c r="I232" s="158"/>
      <c r="J232" s="159">
        <f>ROUND($I$232*$H$232,2)</f>
        <v>0</v>
      </c>
      <c r="K232" s="155" t="s">
        <v>250</v>
      </c>
      <c r="L232" s="43"/>
      <c r="M232" s="160"/>
      <c r="N232" s="161" t="s">
        <v>47</v>
      </c>
      <c r="O232" s="24"/>
      <c r="P232" s="24"/>
      <c r="Q232" s="162">
        <v>0</v>
      </c>
      <c r="R232" s="162">
        <f>$Q$232*$H$232</f>
        <v>0</v>
      </c>
      <c r="S232" s="162">
        <v>0</v>
      </c>
      <c r="T232" s="163">
        <f>$S$232*$H$232</f>
        <v>0</v>
      </c>
      <c r="AR232" s="97" t="s">
        <v>251</v>
      </c>
      <c r="AT232" s="97" t="s">
        <v>247</v>
      </c>
      <c r="AU232" s="97" t="s">
        <v>85</v>
      </c>
      <c r="AY232" s="6" t="s">
        <v>245</v>
      </c>
      <c r="BE232" s="164">
        <f>IF($N$232="základní",$J$232,0)</f>
        <v>0</v>
      </c>
      <c r="BF232" s="164">
        <f>IF($N$232="snížená",$J$232,0)</f>
        <v>0</v>
      </c>
      <c r="BG232" s="164">
        <f>IF($N$232="zákl. přenesená",$J$232,0)</f>
        <v>0</v>
      </c>
      <c r="BH232" s="164">
        <f>IF($N$232="sníž. přenesená",$J$232,0)</f>
        <v>0</v>
      </c>
      <c r="BI232" s="164">
        <f>IF($N$232="nulová",$J$232,0)</f>
        <v>0</v>
      </c>
      <c r="BJ232" s="97" t="s">
        <v>21</v>
      </c>
      <c r="BK232" s="164">
        <f>ROUND($I$232*$H$232,2)</f>
        <v>0</v>
      </c>
      <c r="BL232" s="97" t="s">
        <v>251</v>
      </c>
      <c r="BM232" s="97" t="s">
        <v>411</v>
      </c>
    </row>
    <row r="233" spans="2:47" s="6" customFormat="1" ht="16.5" customHeight="1">
      <c r="B233" s="23"/>
      <c r="C233" s="24"/>
      <c r="D233" s="165" t="s">
        <v>253</v>
      </c>
      <c r="E233" s="24"/>
      <c r="F233" s="166" t="s">
        <v>410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253</v>
      </c>
      <c r="AU233" s="6" t="s">
        <v>85</v>
      </c>
    </row>
    <row r="234" spans="2:51" s="6" customFormat="1" ht="15.75" customHeight="1">
      <c r="B234" s="175"/>
      <c r="C234" s="176"/>
      <c r="D234" s="169" t="s">
        <v>255</v>
      </c>
      <c r="E234" s="176"/>
      <c r="F234" s="177" t="s">
        <v>412</v>
      </c>
      <c r="G234" s="176"/>
      <c r="H234" s="178">
        <v>87.352</v>
      </c>
      <c r="J234" s="176"/>
      <c r="K234" s="176"/>
      <c r="L234" s="179"/>
      <c r="M234" s="180"/>
      <c r="N234" s="176"/>
      <c r="O234" s="176"/>
      <c r="P234" s="176"/>
      <c r="Q234" s="176"/>
      <c r="R234" s="176"/>
      <c r="S234" s="176"/>
      <c r="T234" s="181"/>
      <c r="AT234" s="182" t="s">
        <v>255</v>
      </c>
      <c r="AU234" s="182" t="s">
        <v>85</v>
      </c>
      <c r="AV234" s="182" t="s">
        <v>85</v>
      </c>
      <c r="AW234" s="182" t="s">
        <v>218</v>
      </c>
      <c r="AX234" s="182" t="s">
        <v>76</v>
      </c>
      <c r="AY234" s="182" t="s">
        <v>245</v>
      </c>
    </row>
    <row r="235" spans="2:51" s="6" customFormat="1" ht="15.75" customHeight="1">
      <c r="B235" s="183"/>
      <c r="C235" s="184"/>
      <c r="D235" s="169" t="s">
        <v>255</v>
      </c>
      <c r="E235" s="184"/>
      <c r="F235" s="185" t="s">
        <v>257</v>
      </c>
      <c r="G235" s="184"/>
      <c r="H235" s="186">
        <v>87.352</v>
      </c>
      <c r="J235" s="184"/>
      <c r="K235" s="184"/>
      <c r="L235" s="187"/>
      <c r="M235" s="188"/>
      <c r="N235" s="184"/>
      <c r="O235" s="184"/>
      <c r="P235" s="184"/>
      <c r="Q235" s="184"/>
      <c r="R235" s="184"/>
      <c r="S235" s="184"/>
      <c r="T235" s="189"/>
      <c r="AT235" s="190" t="s">
        <v>255</v>
      </c>
      <c r="AU235" s="190" t="s">
        <v>85</v>
      </c>
      <c r="AV235" s="190" t="s">
        <v>251</v>
      </c>
      <c r="AW235" s="190" t="s">
        <v>218</v>
      </c>
      <c r="AX235" s="190" t="s">
        <v>21</v>
      </c>
      <c r="AY235" s="190" t="s">
        <v>245</v>
      </c>
    </row>
    <row r="236" spans="2:65" s="6" customFormat="1" ht="15.75" customHeight="1">
      <c r="B236" s="23"/>
      <c r="C236" s="153" t="s">
        <v>413</v>
      </c>
      <c r="D236" s="153" t="s">
        <v>247</v>
      </c>
      <c r="E236" s="154" t="s">
        <v>409</v>
      </c>
      <c r="F236" s="155" t="s">
        <v>410</v>
      </c>
      <c r="G236" s="156" t="s">
        <v>130</v>
      </c>
      <c r="H236" s="157">
        <v>94.6</v>
      </c>
      <c r="I236" s="158"/>
      <c r="J236" s="159">
        <f>ROUND($I$236*$H$236,2)</f>
        <v>0</v>
      </c>
      <c r="K236" s="155" t="s">
        <v>250</v>
      </c>
      <c r="L236" s="43"/>
      <c r="M236" s="160"/>
      <c r="N236" s="161" t="s">
        <v>47</v>
      </c>
      <c r="O236" s="24"/>
      <c r="P236" s="24"/>
      <c r="Q236" s="162">
        <v>0</v>
      </c>
      <c r="R236" s="162">
        <f>$Q$236*$H$236</f>
        <v>0</v>
      </c>
      <c r="S236" s="162">
        <v>0</v>
      </c>
      <c r="T236" s="163">
        <f>$S$236*$H$236</f>
        <v>0</v>
      </c>
      <c r="AR236" s="97" t="s">
        <v>251</v>
      </c>
      <c r="AT236" s="97" t="s">
        <v>247</v>
      </c>
      <c r="AU236" s="97" t="s">
        <v>85</v>
      </c>
      <c r="AY236" s="6" t="s">
        <v>245</v>
      </c>
      <c r="BE236" s="164">
        <f>IF($N$236="základní",$J$236,0)</f>
        <v>0</v>
      </c>
      <c r="BF236" s="164">
        <f>IF($N$236="snížená",$J$236,0)</f>
        <v>0</v>
      </c>
      <c r="BG236" s="164">
        <f>IF($N$236="zákl. přenesená",$J$236,0)</f>
        <v>0</v>
      </c>
      <c r="BH236" s="164">
        <f>IF($N$236="sníž. přenesená",$J$236,0)</f>
        <v>0</v>
      </c>
      <c r="BI236" s="164">
        <f>IF($N$236="nulová",$J$236,0)</f>
        <v>0</v>
      </c>
      <c r="BJ236" s="97" t="s">
        <v>21</v>
      </c>
      <c r="BK236" s="164">
        <f>ROUND($I$236*$H$236,2)</f>
        <v>0</v>
      </c>
      <c r="BL236" s="97" t="s">
        <v>251</v>
      </c>
      <c r="BM236" s="97" t="s">
        <v>414</v>
      </c>
    </row>
    <row r="237" spans="2:47" s="6" customFormat="1" ht="16.5" customHeight="1">
      <c r="B237" s="23"/>
      <c r="C237" s="24"/>
      <c r="D237" s="165" t="s">
        <v>253</v>
      </c>
      <c r="E237" s="24"/>
      <c r="F237" s="166" t="s">
        <v>410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253</v>
      </c>
      <c r="AU237" s="6" t="s">
        <v>85</v>
      </c>
    </row>
    <row r="238" spans="2:47" s="6" customFormat="1" ht="44.25" customHeight="1">
      <c r="B238" s="23"/>
      <c r="C238" s="24"/>
      <c r="D238" s="169" t="s">
        <v>306</v>
      </c>
      <c r="E238" s="24"/>
      <c r="F238" s="191" t="s">
        <v>307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306</v>
      </c>
      <c r="AU238" s="6" t="s">
        <v>85</v>
      </c>
    </row>
    <row r="239" spans="2:51" s="6" customFormat="1" ht="15.75" customHeight="1">
      <c r="B239" s="175"/>
      <c r="C239" s="176"/>
      <c r="D239" s="169" t="s">
        <v>255</v>
      </c>
      <c r="E239" s="176"/>
      <c r="F239" s="177" t="s">
        <v>161</v>
      </c>
      <c r="G239" s="176"/>
      <c r="H239" s="178">
        <v>94.6</v>
      </c>
      <c r="J239" s="176"/>
      <c r="K239" s="176"/>
      <c r="L239" s="179"/>
      <c r="M239" s="180"/>
      <c r="N239" s="176"/>
      <c r="O239" s="176"/>
      <c r="P239" s="176"/>
      <c r="Q239" s="176"/>
      <c r="R239" s="176"/>
      <c r="S239" s="176"/>
      <c r="T239" s="181"/>
      <c r="AT239" s="182" t="s">
        <v>255</v>
      </c>
      <c r="AU239" s="182" t="s">
        <v>85</v>
      </c>
      <c r="AV239" s="182" t="s">
        <v>85</v>
      </c>
      <c r="AW239" s="182" t="s">
        <v>218</v>
      </c>
      <c r="AX239" s="182" t="s">
        <v>76</v>
      </c>
      <c r="AY239" s="182" t="s">
        <v>245</v>
      </c>
    </row>
    <row r="240" spans="2:51" s="6" customFormat="1" ht="15.75" customHeight="1">
      <c r="B240" s="183"/>
      <c r="C240" s="184"/>
      <c r="D240" s="169" t="s">
        <v>255</v>
      </c>
      <c r="E240" s="184"/>
      <c r="F240" s="185" t="s">
        <v>257</v>
      </c>
      <c r="G240" s="184"/>
      <c r="H240" s="186">
        <v>94.6</v>
      </c>
      <c r="J240" s="184"/>
      <c r="K240" s="184"/>
      <c r="L240" s="187"/>
      <c r="M240" s="188"/>
      <c r="N240" s="184"/>
      <c r="O240" s="184"/>
      <c r="P240" s="184"/>
      <c r="Q240" s="184"/>
      <c r="R240" s="184"/>
      <c r="S240" s="184"/>
      <c r="T240" s="189"/>
      <c r="AT240" s="190" t="s">
        <v>255</v>
      </c>
      <c r="AU240" s="190" t="s">
        <v>85</v>
      </c>
      <c r="AV240" s="190" t="s">
        <v>251</v>
      </c>
      <c r="AW240" s="190" t="s">
        <v>218</v>
      </c>
      <c r="AX240" s="190" t="s">
        <v>21</v>
      </c>
      <c r="AY240" s="190" t="s">
        <v>245</v>
      </c>
    </row>
    <row r="241" spans="2:65" s="6" customFormat="1" ht="15.75" customHeight="1">
      <c r="B241" s="23"/>
      <c r="C241" s="153" t="s">
        <v>415</v>
      </c>
      <c r="D241" s="153" t="s">
        <v>247</v>
      </c>
      <c r="E241" s="154" t="s">
        <v>416</v>
      </c>
      <c r="F241" s="155" t="s">
        <v>417</v>
      </c>
      <c r="G241" s="156" t="s">
        <v>418</v>
      </c>
      <c r="H241" s="157">
        <v>157.234</v>
      </c>
      <c r="I241" s="158"/>
      <c r="J241" s="159">
        <f>ROUND($I$241*$H$241,2)</f>
        <v>0</v>
      </c>
      <c r="K241" s="155" t="s">
        <v>250</v>
      </c>
      <c r="L241" s="43"/>
      <c r="M241" s="160"/>
      <c r="N241" s="161" t="s">
        <v>47</v>
      </c>
      <c r="O241" s="24"/>
      <c r="P241" s="24"/>
      <c r="Q241" s="162">
        <v>0</v>
      </c>
      <c r="R241" s="162">
        <f>$Q$241*$H$241</f>
        <v>0</v>
      </c>
      <c r="S241" s="162">
        <v>0</v>
      </c>
      <c r="T241" s="163">
        <f>$S$241*$H$241</f>
        <v>0</v>
      </c>
      <c r="AR241" s="97" t="s">
        <v>251</v>
      </c>
      <c r="AT241" s="97" t="s">
        <v>247</v>
      </c>
      <c r="AU241" s="97" t="s">
        <v>85</v>
      </c>
      <c r="AY241" s="6" t="s">
        <v>245</v>
      </c>
      <c r="BE241" s="164">
        <f>IF($N$241="základní",$J$241,0)</f>
        <v>0</v>
      </c>
      <c r="BF241" s="164">
        <f>IF($N$241="snížená",$J$241,0)</f>
        <v>0</v>
      </c>
      <c r="BG241" s="164">
        <f>IF($N$241="zákl. přenesená",$J$241,0)</f>
        <v>0</v>
      </c>
      <c r="BH241" s="164">
        <f>IF($N$241="sníž. přenesená",$J$241,0)</f>
        <v>0</v>
      </c>
      <c r="BI241" s="164">
        <f>IF($N$241="nulová",$J$241,0)</f>
        <v>0</v>
      </c>
      <c r="BJ241" s="97" t="s">
        <v>21</v>
      </c>
      <c r="BK241" s="164">
        <f>ROUND($I$241*$H$241,2)</f>
        <v>0</v>
      </c>
      <c r="BL241" s="97" t="s">
        <v>251</v>
      </c>
      <c r="BM241" s="97" t="s">
        <v>419</v>
      </c>
    </row>
    <row r="242" spans="2:47" s="6" customFormat="1" ht="16.5" customHeight="1">
      <c r="B242" s="23"/>
      <c r="C242" s="24"/>
      <c r="D242" s="165" t="s">
        <v>253</v>
      </c>
      <c r="E242" s="24"/>
      <c r="F242" s="166" t="s">
        <v>420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253</v>
      </c>
      <c r="AU242" s="6" t="s">
        <v>85</v>
      </c>
    </row>
    <row r="243" spans="2:51" s="6" customFormat="1" ht="15.75" customHeight="1">
      <c r="B243" s="167"/>
      <c r="C243" s="168"/>
      <c r="D243" s="169" t="s">
        <v>255</v>
      </c>
      <c r="E243" s="168"/>
      <c r="F243" s="170" t="s">
        <v>421</v>
      </c>
      <c r="G243" s="168"/>
      <c r="H243" s="168"/>
      <c r="J243" s="168"/>
      <c r="K243" s="168"/>
      <c r="L243" s="171"/>
      <c r="M243" s="172"/>
      <c r="N243" s="168"/>
      <c r="O243" s="168"/>
      <c r="P243" s="168"/>
      <c r="Q243" s="168"/>
      <c r="R243" s="168"/>
      <c r="S243" s="168"/>
      <c r="T243" s="173"/>
      <c r="AT243" s="174" t="s">
        <v>255</v>
      </c>
      <c r="AU243" s="174" t="s">
        <v>85</v>
      </c>
      <c r="AV243" s="174" t="s">
        <v>21</v>
      </c>
      <c r="AW243" s="174" t="s">
        <v>218</v>
      </c>
      <c r="AX243" s="174" t="s">
        <v>76</v>
      </c>
      <c r="AY243" s="174" t="s">
        <v>245</v>
      </c>
    </row>
    <row r="244" spans="2:51" s="6" customFormat="1" ht="15.75" customHeight="1">
      <c r="B244" s="175"/>
      <c r="C244" s="176"/>
      <c r="D244" s="169" t="s">
        <v>255</v>
      </c>
      <c r="E244" s="176"/>
      <c r="F244" s="177" t="s">
        <v>422</v>
      </c>
      <c r="G244" s="176"/>
      <c r="H244" s="178">
        <v>157.234</v>
      </c>
      <c r="J244" s="176"/>
      <c r="K244" s="176"/>
      <c r="L244" s="179"/>
      <c r="M244" s="180"/>
      <c r="N244" s="176"/>
      <c r="O244" s="176"/>
      <c r="P244" s="176"/>
      <c r="Q244" s="176"/>
      <c r="R244" s="176"/>
      <c r="S244" s="176"/>
      <c r="T244" s="181"/>
      <c r="AT244" s="182" t="s">
        <v>255</v>
      </c>
      <c r="AU244" s="182" t="s">
        <v>85</v>
      </c>
      <c r="AV244" s="182" t="s">
        <v>85</v>
      </c>
      <c r="AW244" s="182" t="s">
        <v>218</v>
      </c>
      <c r="AX244" s="182" t="s">
        <v>76</v>
      </c>
      <c r="AY244" s="182" t="s">
        <v>245</v>
      </c>
    </row>
    <row r="245" spans="2:51" s="6" customFormat="1" ht="15.75" customHeight="1">
      <c r="B245" s="183"/>
      <c r="C245" s="184"/>
      <c r="D245" s="169" t="s">
        <v>255</v>
      </c>
      <c r="E245" s="184"/>
      <c r="F245" s="185" t="s">
        <v>257</v>
      </c>
      <c r="G245" s="184"/>
      <c r="H245" s="186">
        <v>157.234</v>
      </c>
      <c r="J245" s="184"/>
      <c r="K245" s="184"/>
      <c r="L245" s="187"/>
      <c r="M245" s="188"/>
      <c r="N245" s="184"/>
      <c r="O245" s="184"/>
      <c r="P245" s="184"/>
      <c r="Q245" s="184"/>
      <c r="R245" s="184"/>
      <c r="S245" s="184"/>
      <c r="T245" s="189"/>
      <c r="AT245" s="190" t="s">
        <v>255</v>
      </c>
      <c r="AU245" s="190" t="s">
        <v>85</v>
      </c>
      <c r="AV245" s="190" t="s">
        <v>251</v>
      </c>
      <c r="AW245" s="190" t="s">
        <v>218</v>
      </c>
      <c r="AX245" s="190" t="s">
        <v>21</v>
      </c>
      <c r="AY245" s="190" t="s">
        <v>245</v>
      </c>
    </row>
    <row r="246" spans="2:65" s="6" customFormat="1" ht="15.75" customHeight="1">
      <c r="B246" s="23"/>
      <c r="C246" s="153" t="s">
        <v>423</v>
      </c>
      <c r="D246" s="153" t="s">
        <v>247</v>
      </c>
      <c r="E246" s="154" t="s">
        <v>416</v>
      </c>
      <c r="F246" s="155" t="s">
        <v>417</v>
      </c>
      <c r="G246" s="156" t="s">
        <v>418</v>
      </c>
      <c r="H246" s="157">
        <v>170.28</v>
      </c>
      <c r="I246" s="158"/>
      <c r="J246" s="159">
        <f>ROUND($I$246*$H$246,2)</f>
        <v>0</v>
      </c>
      <c r="K246" s="155" t="s">
        <v>250</v>
      </c>
      <c r="L246" s="43"/>
      <c r="M246" s="160"/>
      <c r="N246" s="161" t="s">
        <v>47</v>
      </c>
      <c r="O246" s="24"/>
      <c r="P246" s="24"/>
      <c r="Q246" s="162">
        <v>0</v>
      </c>
      <c r="R246" s="162">
        <f>$Q$246*$H$246</f>
        <v>0</v>
      </c>
      <c r="S246" s="162">
        <v>0</v>
      </c>
      <c r="T246" s="163">
        <f>$S$246*$H$246</f>
        <v>0</v>
      </c>
      <c r="AR246" s="97" t="s">
        <v>251</v>
      </c>
      <c r="AT246" s="97" t="s">
        <v>247</v>
      </c>
      <c r="AU246" s="97" t="s">
        <v>85</v>
      </c>
      <c r="AY246" s="6" t="s">
        <v>245</v>
      </c>
      <c r="BE246" s="164">
        <f>IF($N$246="základní",$J$246,0)</f>
        <v>0</v>
      </c>
      <c r="BF246" s="164">
        <f>IF($N$246="snížená",$J$246,0)</f>
        <v>0</v>
      </c>
      <c r="BG246" s="164">
        <f>IF($N$246="zákl. přenesená",$J$246,0)</f>
        <v>0</v>
      </c>
      <c r="BH246" s="164">
        <f>IF($N$246="sníž. přenesená",$J$246,0)</f>
        <v>0</v>
      </c>
      <c r="BI246" s="164">
        <f>IF($N$246="nulová",$J$246,0)</f>
        <v>0</v>
      </c>
      <c r="BJ246" s="97" t="s">
        <v>21</v>
      </c>
      <c r="BK246" s="164">
        <f>ROUND($I$246*$H$246,2)</f>
        <v>0</v>
      </c>
      <c r="BL246" s="97" t="s">
        <v>251</v>
      </c>
      <c r="BM246" s="97" t="s">
        <v>424</v>
      </c>
    </row>
    <row r="247" spans="2:47" s="6" customFormat="1" ht="16.5" customHeight="1">
      <c r="B247" s="23"/>
      <c r="C247" s="24"/>
      <c r="D247" s="165" t="s">
        <v>253</v>
      </c>
      <c r="E247" s="24"/>
      <c r="F247" s="166" t="s">
        <v>420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253</v>
      </c>
      <c r="AU247" s="6" t="s">
        <v>85</v>
      </c>
    </row>
    <row r="248" spans="2:47" s="6" customFormat="1" ht="44.25" customHeight="1">
      <c r="B248" s="23"/>
      <c r="C248" s="24"/>
      <c r="D248" s="169" t="s">
        <v>306</v>
      </c>
      <c r="E248" s="24"/>
      <c r="F248" s="191" t="s">
        <v>307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306</v>
      </c>
      <c r="AU248" s="6" t="s">
        <v>85</v>
      </c>
    </row>
    <row r="249" spans="2:51" s="6" customFormat="1" ht="15.75" customHeight="1">
      <c r="B249" s="167"/>
      <c r="C249" s="168"/>
      <c r="D249" s="169" t="s">
        <v>255</v>
      </c>
      <c r="E249" s="168"/>
      <c r="F249" s="170" t="s">
        <v>421</v>
      </c>
      <c r="G249" s="168"/>
      <c r="H249" s="168"/>
      <c r="J249" s="168"/>
      <c r="K249" s="168"/>
      <c r="L249" s="171"/>
      <c r="M249" s="172"/>
      <c r="N249" s="168"/>
      <c r="O249" s="168"/>
      <c r="P249" s="168"/>
      <c r="Q249" s="168"/>
      <c r="R249" s="168"/>
      <c r="S249" s="168"/>
      <c r="T249" s="173"/>
      <c r="AT249" s="174" t="s">
        <v>255</v>
      </c>
      <c r="AU249" s="174" t="s">
        <v>85</v>
      </c>
      <c r="AV249" s="174" t="s">
        <v>21</v>
      </c>
      <c r="AW249" s="174" t="s">
        <v>218</v>
      </c>
      <c r="AX249" s="174" t="s">
        <v>76</v>
      </c>
      <c r="AY249" s="174" t="s">
        <v>245</v>
      </c>
    </row>
    <row r="250" spans="2:51" s="6" customFormat="1" ht="15.75" customHeight="1">
      <c r="B250" s="175"/>
      <c r="C250" s="176"/>
      <c r="D250" s="169" t="s">
        <v>255</v>
      </c>
      <c r="E250" s="176"/>
      <c r="F250" s="177" t="s">
        <v>425</v>
      </c>
      <c r="G250" s="176"/>
      <c r="H250" s="178">
        <v>170.28</v>
      </c>
      <c r="J250" s="176"/>
      <c r="K250" s="176"/>
      <c r="L250" s="179"/>
      <c r="M250" s="180"/>
      <c r="N250" s="176"/>
      <c r="O250" s="176"/>
      <c r="P250" s="176"/>
      <c r="Q250" s="176"/>
      <c r="R250" s="176"/>
      <c r="S250" s="176"/>
      <c r="T250" s="181"/>
      <c r="AT250" s="182" t="s">
        <v>255</v>
      </c>
      <c r="AU250" s="182" t="s">
        <v>85</v>
      </c>
      <c r="AV250" s="182" t="s">
        <v>85</v>
      </c>
      <c r="AW250" s="182" t="s">
        <v>218</v>
      </c>
      <c r="AX250" s="182" t="s">
        <v>76</v>
      </c>
      <c r="AY250" s="182" t="s">
        <v>245</v>
      </c>
    </row>
    <row r="251" spans="2:51" s="6" customFormat="1" ht="15.75" customHeight="1">
      <c r="B251" s="183"/>
      <c r="C251" s="184"/>
      <c r="D251" s="169" t="s">
        <v>255</v>
      </c>
      <c r="E251" s="184"/>
      <c r="F251" s="185" t="s">
        <v>257</v>
      </c>
      <c r="G251" s="184"/>
      <c r="H251" s="186">
        <v>170.28</v>
      </c>
      <c r="J251" s="184"/>
      <c r="K251" s="184"/>
      <c r="L251" s="187"/>
      <c r="M251" s="188"/>
      <c r="N251" s="184"/>
      <c r="O251" s="184"/>
      <c r="P251" s="184"/>
      <c r="Q251" s="184"/>
      <c r="R251" s="184"/>
      <c r="S251" s="184"/>
      <c r="T251" s="189"/>
      <c r="AT251" s="190" t="s">
        <v>255</v>
      </c>
      <c r="AU251" s="190" t="s">
        <v>85</v>
      </c>
      <c r="AV251" s="190" t="s">
        <v>251</v>
      </c>
      <c r="AW251" s="190" t="s">
        <v>218</v>
      </c>
      <c r="AX251" s="190" t="s">
        <v>21</v>
      </c>
      <c r="AY251" s="190" t="s">
        <v>245</v>
      </c>
    </row>
    <row r="252" spans="2:65" s="6" customFormat="1" ht="15.75" customHeight="1">
      <c r="B252" s="23"/>
      <c r="C252" s="153" t="s">
        <v>426</v>
      </c>
      <c r="D252" s="153" t="s">
        <v>247</v>
      </c>
      <c r="E252" s="154" t="s">
        <v>427</v>
      </c>
      <c r="F252" s="155" t="s">
        <v>428</v>
      </c>
      <c r="G252" s="156" t="s">
        <v>130</v>
      </c>
      <c r="H252" s="157">
        <v>5.988</v>
      </c>
      <c r="I252" s="158"/>
      <c r="J252" s="159">
        <f>ROUND($I$252*$H$252,2)</f>
        <v>0</v>
      </c>
      <c r="K252" s="155" t="s">
        <v>250</v>
      </c>
      <c r="L252" s="43"/>
      <c r="M252" s="160"/>
      <c r="N252" s="161" t="s">
        <v>47</v>
      </c>
      <c r="O252" s="24"/>
      <c r="P252" s="24"/>
      <c r="Q252" s="162">
        <v>0</v>
      </c>
      <c r="R252" s="162">
        <f>$Q$252*$H$252</f>
        <v>0</v>
      </c>
      <c r="S252" s="162">
        <v>0</v>
      </c>
      <c r="T252" s="163">
        <f>$S$252*$H$252</f>
        <v>0</v>
      </c>
      <c r="AR252" s="97" t="s">
        <v>251</v>
      </c>
      <c r="AT252" s="97" t="s">
        <v>247</v>
      </c>
      <c r="AU252" s="97" t="s">
        <v>85</v>
      </c>
      <c r="AY252" s="6" t="s">
        <v>245</v>
      </c>
      <c r="BE252" s="164">
        <f>IF($N$252="základní",$J$252,0)</f>
        <v>0</v>
      </c>
      <c r="BF252" s="164">
        <f>IF($N$252="snížená",$J$252,0)</f>
        <v>0</v>
      </c>
      <c r="BG252" s="164">
        <f>IF($N$252="zákl. přenesená",$J$252,0)</f>
        <v>0</v>
      </c>
      <c r="BH252" s="164">
        <f>IF($N$252="sníž. přenesená",$J$252,0)</f>
        <v>0</v>
      </c>
      <c r="BI252" s="164">
        <f>IF($N$252="nulová",$J$252,0)</f>
        <v>0</v>
      </c>
      <c r="BJ252" s="97" t="s">
        <v>21</v>
      </c>
      <c r="BK252" s="164">
        <f>ROUND($I$252*$H$252,2)</f>
        <v>0</v>
      </c>
      <c r="BL252" s="97" t="s">
        <v>251</v>
      </c>
      <c r="BM252" s="97" t="s">
        <v>429</v>
      </c>
    </row>
    <row r="253" spans="2:47" s="6" customFormat="1" ht="27" customHeight="1">
      <c r="B253" s="23"/>
      <c r="C253" s="24"/>
      <c r="D253" s="165" t="s">
        <v>253</v>
      </c>
      <c r="E253" s="24"/>
      <c r="F253" s="166" t="s">
        <v>430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253</v>
      </c>
      <c r="AU253" s="6" t="s">
        <v>85</v>
      </c>
    </row>
    <row r="254" spans="2:51" s="6" customFormat="1" ht="15.75" customHeight="1">
      <c r="B254" s="167"/>
      <c r="C254" s="168"/>
      <c r="D254" s="169" t="s">
        <v>255</v>
      </c>
      <c r="E254" s="168"/>
      <c r="F254" s="170" t="s">
        <v>431</v>
      </c>
      <c r="G254" s="168"/>
      <c r="H254" s="168"/>
      <c r="J254" s="168"/>
      <c r="K254" s="168"/>
      <c r="L254" s="171"/>
      <c r="M254" s="172"/>
      <c r="N254" s="168"/>
      <c r="O254" s="168"/>
      <c r="P254" s="168"/>
      <c r="Q254" s="168"/>
      <c r="R254" s="168"/>
      <c r="S254" s="168"/>
      <c r="T254" s="173"/>
      <c r="AT254" s="174" t="s">
        <v>255</v>
      </c>
      <c r="AU254" s="174" t="s">
        <v>85</v>
      </c>
      <c r="AV254" s="174" t="s">
        <v>21</v>
      </c>
      <c r="AW254" s="174" t="s">
        <v>218</v>
      </c>
      <c r="AX254" s="174" t="s">
        <v>76</v>
      </c>
      <c r="AY254" s="174" t="s">
        <v>245</v>
      </c>
    </row>
    <row r="255" spans="2:51" s="6" customFormat="1" ht="15.75" customHeight="1">
      <c r="B255" s="175"/>
      <c r="C255" s="176"/>
      <c r="D255" s="169" t="s">
        <v>255</v>
      </c>
      <c r="E255" s="176" t="s">
        <v>190</v>
      </c>
      <c r="F255" s="177" t="s">
        <v>432</v>
      </c>
      <c r="G255" s="176"/>
      <c r="H255" s="178">
        <v>5.988</v>
      </c>
      <c r="J255" s="176"/>
      <c r="K255" s="176"/>
      <c r="L255" s="179"/>
      <c r="M255" s="180"/>
      <c r="N255" s="176"/>
      <c r="O255" s="176"/>
      <c r="P255" s="176"/>
      <c r="Q255" s="176"/>
      <c r="R255" s="176"/>
      <c r="S255" s="176"/>
      <c r="T255" s="181"/>
      <c r="AT255" s="182" t="s">
        <v>255</v>
      </c>
      <c r="AU255" s="182" t="s">
        <v>85</v>
      </c>
      <c r="AV255" s="182" t="s">
        <v>85</v>
      </c>
      <c r="AW255" s="182" t="s">
        <v>218</v>
      </c>
      <c r="AX255" s="182" t="s">
        <v>76</v>
      </c>
      <c r="AY255" s="182" t="s">
        <v>245</v>
      </c>
    </row>
    <row r="256" spans="2:51" s="6" customFormat="1" ht="15.75" customHeight="1">
      <c r="B256" s="183"/>
      <c r="C256" s="184"/>
      <c r="D256" s="169" t="s">
        <v>255</v>
      </c>
      <c r="E256" s="184"/>
      <c r="F256" s="185" t="s">
        <v>257</v>
      </c>
      <c r="G256" s="184"/>
      <c r="H256" s="186">
        <v>5.988</v>
      </c>
      <c r="J256" s="184"/>
      <c r="K256" s="184"/>
      <c r="L256" s="187"/>
      <c r="M256" s="188"/>
      <c r="N256" s="184"/>
      <c r="O256" s="184"/>
      <c r="P256" s="184"/>
      <c r="Q256" s="184"/>
      <c r="R256" s="184"/>
      <c r="S256" s="184"/>
      <c r="T256" s="189"/>
      <c r="AT256" s="190" t="s">
        <v>255</v>
      </c>
      <c r="AU256" s="190" t="s">
        <v>85</v>
      </c>
      <c r="AV256" s="190" t="s">
        <v>251</v>
      </c>
      <c r="AW256" s="190" t="s">
        <v>218</v>
      </c>
      <c r="AX256" s="190" t="s">
        <v>21</v>
      </c>
      <c r="AY256" s="190" t="s">
        <v>245</v>
      </c>
    </row>
    <row r="257" spans="2:65" s="6" customFormat="1" ht="15.75" customHeight="1">
      <c r="B257" s="23"/>
      <c r="C257" s="153" t="s">
        <v>433</v>
      </c>
      <c r="D257" s="153" t="s">
        <v>247</v>
      </c>
      <c r="E257" s="154" t="s">
        <v>434</v>
      </c>
      <c r="F257" s="155" t="s">
        <v>435</v>
      </c>
      <c r="G257" s="156" t="s">
        <v>130</v>
      </c>
      <c r="H257" s="157">
        <v>1.74</v>
      </c>
      <c r="I257" s="158"/>
      <c r="J257" s="159">
        <f>ROUND($I$257*$H$257,2)</f>
        <v>0</v>
      </c>
      <c r="K257" s="155" t="s">
        <v>250</v>
      </c>
      <c r="L257" s="43"/>
      <c r="M257" s="160"/>
      <c r="N257" s="161" t="s">
        <v>47</v>
      </c>
      <c r="O257" s="24"/>
      <c r="P257" s="24"/>
      <c r="Q257" s="162">
        <v>0</v>
      </c>
      <c r="R257" s="162">
        <f>$Q$257*$H$257</f>
        <v>0</v>
      </c>
      <c r="S257" s="162">
        <v>0</v>
      </c>
      <c r="T257" s="163">
        <f>$S$257*$H$257</f>
        <v>0</v>
      </c>
      <c r="AR257" s="97" t="s">
        <v>251</v>
      </c>
      <c r="AT257" s="97" t="s">
        <v>247</v>
      </c>
      <c r="AU257" s="97" t="s">
        <v>85</v>
      </c>
      <c r="AY257" s="6" t="s">
        <v>245</v>
      </c>
      <c r="BE257" s="164">
        <f>IF($N$257="základní",$J$257,0)</f>
        <v>0</v>
      </c>
      <c r="BF257" s="164">
        <f>IF($N$257="snížená",$J$257,0)</f>
        <v>0</v>
      </c>
      <c r="BG257" s="164">
        <f>IF($N$257="zákl. přenesená",$J$257,0)</f>
        <v>0</v>
      </c>
      <c r="BH257" s="164">
        <f>IF($N$257="sníž. přenesená",$J$257,0)</f>
        <v>0</v>
      </c>
      <c r="BI257" s="164">
        <f>IF($N$257="nulová",$J$257,0)</f>
        <v>0</v>
      </c>
      <c r="BJ257" s="97" t="s">
        <v>21</v>
      </c>
      <c r="BK257" s="164">
        <f>ROUND($I$257*$H$257,2)</f>
        <v>0</v>
      </c>
      <c r="BL257" s="97" t="s">
        <v>251</v>
      </c>
      <c r="BM257" s="97" t="s">
        <v>436</v>
      </c>
    </row>
    <row r="258" spans="2:47" s="6" customFormat="1" ht="27" customHeight="1">
      <c r="B258" s="23"/>
      <c r="C258" s="24"/>
      <c r="D258" s="165" t="s">
        <v>253</v>
      </c>
      <c r="E258" s="24"/>
      <c r="F258" s="166" t="s">
        <v>437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253</v>
      </c>
      <c r="AU258" s="6" t="s">
        <v>85</v>
      </c>
    </row>
    <row r="259" spans="2:51" s="6" customFormat="1" ht="15.75" customHeight="1">
      <c r="B259" s="167"/>
      <c r="C259" s="168"/>
      <c r="D259" s="169" t="s">
        <v>255</v>
      </c>
      <c r="E259" s="168"/>
      <c r="F259" s="170" t="s">
        <v>438</v>
      </c>
      <c r="G259" s="168"/>
      <c r="H259" s="168"/>
      <c r="J259" s="168"/>
      <c r="K259" s="168"/>
      <c r="L259" s="171"/>
      <c r="M259" s="172"/>
      <c r="N259" s="168"/>
      <c r="O259" s="168"/>
      <c r="P259" s="168"/>
      <c r="Q259" s="168"/>
      <c r="R259" s="168"/>
      <c r="S259" s="168"/>
      <c r="T259" s="173"/>
      <c r="AT259" s="174" t="s">
        <v>255</v>
      </c>
      <c r="AU259" s="174" t="s">
        <v>85</v>
      </c>
      <c r="AV259" s="174" t="s">
        <v>21</v>
      </c>
      <c r="AW259" s="174" t="s">
        <v>218</v>
      </c>
      <c r="AX259" s="174" t="s">
        <v>76</v>
      </c>
      <c r="AY259" s="174" t="s">
        <v>245</v>
      </c>
    </row>
    <row r="260" spans="2:51" s="6" customFormat="1" ht="15.75" customHeight="1">
      <c r="B260" s="175"/>
      <c r="C260" s="176"/>
      <c r="D260" s="169" t="s">
        <v>255</v>
      </c>
      <c r="E260" s="176"/>
      <c r="F260" s="177" t="s">
        <v>439</v>
      </c>
      <c r="G260" s="176"/>
      <c r="H260" s="178">
        <v>1.74</v>
      </c>
      <c r="J260" s="176"/>
      <c r="K260" s="176"/>
      <c r="L260" s="179"/>
      <c r="M260" s="180"/>
      <c r="N260" s="176"/>
      <c r="O260" s="176"/>
      <c r="P260" s="176"/>
      <c r="Q260" s="176"/>
      <c r="R260" s="176"/>
      <c r="S260" s="176"/>
      <c r="T260" s="181"/>
      <c r="AT260" s="182" t="s">
        <v>255</v>
      </c>
      <c r="AU260" s="182" t="s">
        <v>85</v>
      </c>
      <c r="AV260" s="182" t="s">
        <v>85</v>
      </c>
      <c r="AW260" s="182" t="s">
        <v>218</v>
      </c>
      <c r="AX260" s="182" t="s">
        <v>76</v>
      </c>
      <c r="AY260" s="182" t="s">
        <v>245</v>
      </c>
    </row>
    <row r="261" spans="2:51" s="6" customFormat="1" ht="15.75" customHeight="1">
      <c r="B261" s="183"/>
      <c r="C261" s="184"/>
      <c r="D261" s="169" t="s">
        <v>255</v>
      </c>
      <c r="E261" s="184" t="s">
        <v>184</v>
      </c>
      <c r="F261" s="185" t="s">
        <v>257</v>
      </c>
      <c r="G261" s="184"/>
      <c r="H261" s="186">
        <v>1.74</v>
      </c>
      <c r="J261" s="184"/>
      <c r="K261" s="184"/>
      <c r="L261" s="187"/>
      <c r="M261" s="188"/>
      <c r="N261" s="184"/>
      <c r="O261" s="184"/>
      <c r="P261" s="184"/>
      <c r="Q261" s="184"/>
      <c r="R261" s="184"/>
      <c r="S261" s="184"/>
      <c r="T261" s="189"/>
      <c r="AT261" s="190" t="s">
        <v>255</v>
      </c>
      <c r="AU261" s="190" t="s">
        <v>85</v>
      </c>
      <c r="AV261" s="190" t="s">
        <v>251</v>
      </c>
      <c r="AW261" s="190" t="s">
        <v>218</v>
      </c>
      <c r="AX261" s="190" t="s">
        <v>21</v>
      </c>
      <c r="AY261" s="190" t="s">
        <v>245</v>
      </c>
    </row>
    <row r="262" spans="2:65" s="6" customFormat="1" ht="15.75" customHeight="1">
      <c r="B262" s="23"/>
      <c r="C262" s="192" t="s">
        <v>440</v>
      </c>
      <c r="D262" s="192" t="s">
        <v>441</v>
      </c>
      <c r="E262" s="193" t="s">
        <v>442</v>
      </c>
      <c r="F262" s="194" t="s">
        <v>443</v>
      </c>
      <c r="G262" s="195" t="s">
        <v>418</v>
      </c>
      <c r="H262" s="196">
        <v>2.847</v>
      </c>
      <c r="I262" s="197"/>
      <c r="J262" s="198">
        <f>ROUND($I$262*$H$262,2)</f>
        <v>0</v>
      </c>
      <c r="K262" s="194" t="s">
        <v>250</v>
      </c>
      <c r="L262" s="199"/>
      <c r="M262" s="200"/>
      <c r="N262" s="201" t="s">
        <v>47</v>
      </c>
      <c r="O262" s="24"/>
      <c r="P262" s="24"/>
      <c r="Q262" s="162">
        <v>1</v>
      </c>
      <c r="R262" s="162">
        <f>$Q$262*$H$262</f>
        <v>2.847</v>
      </c>
      <c r="S262" s="162">
        <v>0</v>
      </c>
      <c r="T262" s="163">
        <f>$S$262*$H$262</f>
        <v>0</v>
      </c>
      <c r="AR262" s="97" t="s">
        <v>288</v>
      </c>
      <c r="AT262" s="97" t="s">
        <v>441</v>
      </c>
      <c r="AU262" s="97" t="s">
        <v>85</v>
      </c>
      <c r="AY262" s="6" t="s">
        <v>245</v>
      </c>
      <c r="BE262" s="164">
        <f>IF($N$262="základní",$J$262,0)</f>
        <v>0</v>
      </c>
      <c r="BF262" s="164">
        <f>IF($N$262="snížená",$J$262,0)</f>
        <v>0</v>
      </c>
      <c r="BG262" s="164">
        <f>IF($N$262="zákl. přenesená",$J$262,0)</f>
        <v>0</v>
      </c>
      <c r="BH262" s="164">
        <f>IF($N$262="sníž. přenesená",$J$262,0)</f>
        <v>0</v>
      </c>
      <c r="BI262" s="164">
        <f>IF($N$262="nulová",$J$262,0)</f>
        <v>0</v>
      </c>
      <c r="BJ262" s="97" t="s">
        <v>21</v>
      </c>
      <c r="BK262" s="164">
        <f>ROUND($I$262*$H$262,2)</f>
        <v>0</v>
      </c>
      <c r="BL262" s="97" t="s">
        <v>251</v>
      </c>
      <c r="BM262" s="97" t="s">
        <v>444</v>
      </c>
    </row>
    <row r="263" spans="2:47" s="6" customFormat="1" ht="27" customHeight="1">
      <c r="B263" s="23"/>
      <c r="C263" s="24"/>
      <c r="D263" s="165" t="s">
        <v>253</v>
      </c>
      <c r="E263" s="24"/>
      <c r="F263" s="166" t="s">
        <v>445</v>
      </c>
      <c r="G263" s="24"/>
      <c r="H263" s="24"/>
      <c r="J263" s="24"/>
      <c r="K263" s="24"/>
      <c r="L263" s="43"/>
      <c r="M263" s="56"/>
      <c r="N263" s="24"/>
      <c r="O263" s="24"/>
      <c r="P263" s="24"/>
      <c r="Q263" s="24"/>
      <c r="R263" s="24"/>
      <c r="S263" s="24"/>
      <c r="T263" s="57"/>
      <c r="AT263" s="6" t="s">
        <v>253</v>
      </c>
      <c r="AU263" s="6" t="s">
        <v>85</v>
      </c>
    </row>
    <row r="264" spans="2:51" s="6" customFormat="1" ht="15.75" customHeight="1">
      <c r="B264" s="167"/>
      <c r="C264" s="168"/>
      <c r="D264" s="169" t="s">
        <v>255</v>
      </c>
      <c r="E264" s="168"/>
      <c r="F264" s="170" t="s">
        <v>446</v>
      </c>
      <c r="G264" s="168"/>
      <c r="H264" s="168"/>
      <c r="J264" s="168"/>
      <c r="K264" s="168"/>
      <c r="L264" s="171"/>
      <c r="M264" s="172"/>
      <c r="N264" s="168"/>
      <c r="O264" s="168"/>
      <c r="P264" s="168"/>
      <c r="Q264" s="168"/>
      <c r="R264" s="168"/>
      <c r="S264" s="168"/>
      <c r="T264" s="173"/>
      <c r="AT264" s="174" t="s">
        <v>255</v>
      </c>
      <c r="AU264" s="174" t="s">
        <v>85</v>
      </c>
      <c r="AV264" s="174" t="s">
        <v>21</v>
      </c>
      <c r="AW264" s="174" t="s">
        <v>218</v>
      </c>
      <c r="AX264" s="174" t="s">
        <v>76</v>
      </c>
      <c r="AY264" s="174" t="s">
        <v>245</v>
      </c>
    </row>
    <row r="265" spans="2:51" s="6" customFormat="1" ht="15.75" customHeight="1">
      <c r="B265" s="175"/>
      <c r="C265" s="176"/>
      <c r="D265" s="169" t="s">
        <v>255</v>
      </c>
      <c r="E265" s="176"/>
      <c r="F265" s="177" t="s">
        <v>447</v>
      </c>
      <c r="G265" s="176"/>
      <c r="H265" s="178">
        <v>2.847</v>
      </c>
      <c r="J265" s="176"/>
      <c r="K265" s="176"/>
      <c r="L265" s="179"/>
      <c r="M265" s="180"/>
      <c r="N265" s="176"/>
      <c r="O265" s="176"/>
      <c r="P265" s="176"/>
      <c r="Q265" s="176"/>
      <c r="R265" s="176"/>
      <c r="S265" s="176"/>
      <c r="T265" s="181"/>
      <c r="AT265" s="182" t="s">
        <v>255</v>
      </c>
      <c r="AU265" s="182" t="s">
        <v>85</v>
      </c>
      <c r="AV265" s="182" t="s">
        <v>85</v>
      </c>
      <c r="AW265" s="182" t="s">
        <v>218</v>
      </c>
      <c r="AX265" s="182" t="s">
        <v>21</v>
      </c>
      <c r="AY265" s="182" t="s">
        <v>245</v>
      </c>
    </row>
    <row r="266" spans="2:51" s="6" customFormat="1" ht="15.75" customHeight="1">
      <c r="B266" s="183"/>
      <c r="C266" s="184"/>
      <c r="D266" s="169" t="s">
        <v>255</v>
      </c>
      <c r="E266" s="184"/>
      <c r="F266" s="185" t="s">
        <v>257</v>
      </c>
      <c r="G266" s="184"/>
      <c r="H266" s="186">
        <v>2.847</v>
      </c>
      <c r="J266" s="184"/>
      <c r="K266" s="184"/>
      <c r="L266" s="187"/>
      <c r="M266" s="188"/>
      <c r="N266" s="184"/>
      <c r="O266" s="184"/>
      <c r="P266" s="184"/>
      <c r="Q266" s="184"/>
      <c r="R266" s="184"/>
      <c r="S266" s="184"/>
      <c r="T266" s="189"/>
      <c r="AT266" s="190" t="s">
        <v>255</v>
      </c>
      <c r="AU266" s="190" t="s">
        <v>85</v>
      </c>
      <c r="AV266" s="190" t="s">
        <v>251</v>
      </c>
      <c r="AW266" s="190" t="s">
        <v>218</v>
      </c>
      <c r="AX266" s="190" t="s">
        <v>76</v>
      </c>
      <c r="AY266" s="190" t="s">
        <v>245</v>
      </c>
    </row>
    <row r="267" spans="2:65" s="6" customFormat="1" ht="15.75" customHeight="1">
      <c r="B267" s="23"/>
      <c r="C267" s="153" t="s">
        <v>448</v>
      </c>
      <c r="D267" s="153" t="s">
        <v>247</v>
      </c>
      <c r="E267" s="154" t="s">
        <v>449</v>
      </c>
      <c r="F267" s="155" t="s">
        <v>450</v>
      </c>
      <c r="G267" s="156" t="s">
        <v>119</v>
      </c>
      <c r="H267" s="157">
        <v>125.3</v>
      </c>
      <c r="I267" s="158"/>
      <c r="J267" s="159">
        <f>ROUND($I$267*$H$267,2)</f>
        <v>0</v>
      </c>
      <c r="K267" s="155" t="s">
        <v>250</v>
      </c>
      <c r="L267" s="43"/>
      <c r="M267" s="160"/>
      <c r="N267" s="161" t="s">
        <v>47</v>
      </c>
      <c r="O267" s="24"/>
      <c r="P267" s="24"/>
      <c r="Q267" s="162">
        <v>0</v>
      </c>
      <c r="R267" s="162">
        <f>$Q$267*$H$267</f>
        <v>0</v>
      </c>
      <c r="S267" s="162">
        <v>0</v>
      </c>
      <c r="T267" s="163">
        <f>$S$267*$H$267</f>
        <v>0</v>
      </c>
      <c r="AR267" s="97" t="s">
        <v>251</v>
      </c>
      <c r="AT267" s="97" t="s">
        <v>247</v>
      </c>
      <c r="AU267" s="97" t="s">
        <v>85</v>
      </c>
      <c r="AY267" s="6" t="s">
        <v>245</v>
      </c>
      <c r="BE267" s="164">
        <f>IF($N$267="základní",$J$267,0)</f>
        <v>0</v>
      </c>
      <c r="BF267" s="164">
        <f>IF($N$267="snížená",$J$267,0)</f>
        <v>0</v>
      </c>
      <c r="BG267" s="164">
        <f>IF($N$267="zákl. přenesená",$J$267,0)</f>
        <v>0</v>
      </c>
      <c r="BH267" s="164">
        <f>IF($N$267="sníž. přenesená",$J$267,0)</f>
        <v>0</v>
      </c>
      <c r="BI267" s="164">
        <f>IF($N$267="nulová",$J$267,0)</f>
        <v>0</v>
      </c>
      <c r="BJ267" s="97" t="s">
        <v>21</v>
      </c>
      <c r="BK267" s="164">
        <f>ROUND($I$267*$H$267,2)</f>
        <v>0</v>
      </c>
      <c r="BL267" s="97" t="s">
        <v>251</v>
      </c>
      <c r="BM267" s="97" t="s">
        <v>451</v>
      </c>
    </row>
    <row r="268" spans="2:47" s="6" customFormat="1" ht="16.5" customHeight="1">
      <c r="B268" s="23"/>
      <c r="C268" s="24"/>
      <c r="D268" s="165" t="s">
        <v>253</v>
      </c>
      <c r="E268" s="24"/>
      <c r="F268" s="166" t="s">
        <v>452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253</v>
      </c>
      <c r="AU268" s="6" t="s">
        <v>85</v>
      </c>
    </row>
    <row r="269" spans="2:51" s="6" customFormat="1" ht="15.75" customHeight="1">
      <c r="B269" s="167"/>
      <c r="C269" s="168"/>
      <c r="D269" s="169" t="s">
        <v>255</v>
      </c>
      <c r="E269" s="168"/>
      <c r="F269" s="170" t="s">
        <v>275</v>
      </c>
      <c r="G269" s="168"/>
      <c r="H269" s="168"/>
      <c r="J269" s="168"/>
      <c r="K269" s="168"/>
      <c r="L269" s="171"/>
      <c r="M269" s="172"/>
      <c r="N269" s="168"/>
      <c r="O269" s="168"/>
      <c r="P269" s="168"/>
      <c r="Q269" s="168"/>
      <c r="R269" s="168"/>
      <c r="S269" s="168"/>
      <c r="T269" s="173"/>
      <c r="AT269" s="174" t="s">
        <v>255</v>
      </c>
      <c r="AU269" s="174" t="s">
        <v>85</v>
      </c>
      <c r="AV269" s="174" t="s">
        <v>21</v>
      </c>
      <c r="AW269" s="174" t="s">
        <v>218</v>
      </c>
      <c r="AX269" s="174" t="s">
        <v>76</v>
      </c>
      <c r="AY269" s="174" t="s">
        <v>245</v>
      </c>
    </row>
    <row r="270" spans="2:51" s="6" customFormat="1" ht="15.75" customHeight="1">
      <c r="B270" s="175"/>
      <c r="C270" s="176"/>
      <c r="D270" s="169" t="s">
        <v>255</v>
      </c>
      <c r="E270" s="176" t="s">
        <v>121</v>
      </c>
      <c r="F270" s="177" t="s">
        <v>453</v>
      </c>
      <c r="G270" s="176"/>
      <c r="H270" s="178">
        <v>125.3</v>
      </c>
      <c r="J270" s="176"/>
      <c r="K270" s="176"/>
      <c r="L270" s="179"/>
      <c r="M270" s="180"/>
      <c r="N270" s="176"/>
      <c r="O270" s="176"/>
      <c r="P270" s="176"/>
      <c r="Q270" s="176"/>
      <c r="R270" s="176"/>
      <c r="S270" s="176"/>
      <c r="T270" s="181"/>
      <c r="AT270" s="182" t="s">
        <v>255</v>
      </c>
      <c r="AU270" s="182" t="s">
        <v>85</v>
      </c>
      <c r="AV270" s="182" t="s">
        <v>85</v>
      </c>
      <c r="AW270" s="182" t="s">
        <v>218</v>
      </c>
      <c r="AX270" s="182" t="s">
        <v>76</v>
      </c>
      <c r="AY270" s="182" t="s">
        <v>245</v>
      </c>
    </row>
    <row r="271" spans="2:51" s="6" customFormat="1" ht="15.75" customHeight="1">
      <c r="B271" s="183"/>
      <c r="C271" s="184"/>
      <c r="D271" s="169" t="s">
        <v>255</v>
      </c>
      <c r="E271" s="184"/>
      <c r="F271" s="185" t="s">
        <v>257</v>
      </c>
      <c r="G271" s="184"/>
      <c r="H271" s="186">
        <v>125.3</v>
      </c>
      <c r="J271" s="184"/>
      <c r="K271" s="184"/>
      <c r="L271" s="187"/>
      <c r="M271" s="188"/>
      <c r="N271" s="184"/>
      <c r="O271" s="184"/>
      <c r="P271" s="184"/>
      <c r="Q271" s="184"/>
      <c r="R271" s="184"/>
      <c r="S271" s="184"/>
      <c r="T271" s="189"/>
      <c r="AT271" s="190" t="s">
        <v>255</v>
      </c>
      <c r="AU271" s="190" t="s">
        <v>85</v>
      </c>
      <c r="AV271" s="190" t="s">
        <v>251</v>
      </c>
      <c r="AW271" s="190" t="s">
        <v>218</v>
      </c>
      <c r="AX271" s="190" t="s">
        <v>21</v>
      </c>
      <c r="AY271" s="190" t="s">
        <v>245</v>
      </c>
    </row>
    <row r="272" spans="2:65" s="6" customFormat="1" ht="15.75" customHeight="1">
      <c r="B272" s="23"/>
      <c r="C272" s="153" t="s">
        <v>166</v>
      </c>
      <c r="D272" s="153" t="s">
        <v>247</v>
      </c>
      <c r="E272" s="154" t="s">
        <v>454</v>
      </c>
      <c r="F272" s="155" t="s">
        <v>455</v>
      </c>
      <c r="G272" s="156" t="s">
        <v>119</v>
      </c>
      <c r="H272" s="157">
        <v>431.05</v>
      </c>
      <c r="I272" s="158"/>
      <c r="J272" s="159">
        <f>ROUND($I$272*$H$272,2)</f>
        <v>0</v>
      </c>
      <c r="K272" s="155" t="s">
        <v>250</v>
      </c>
      <c r="L272" s="43"/>
      <c r="M272" s="160"/>
      <c r="N272" s="161" t="s">
        <v>47</v>
      </c>
      <c r="O272" s="24"/>
      <c r="P272" s="24"/>
      <c r="Q272" s="162">
        <v>0</v>
      </c>
      <c r="R272" s="162">
        <f>$Q$272*$H$272</f>
        <v>0</v>
      </c>
      <c r="S272" s="162">
        <v>0</v>
      </c>
      <c r="T272" s="163">
        <f>$S$272*$H$272</f>
        <v>0</v>
      </c>
      <c r="AR272" s="97" t="s">
        <v>251</v>
      </c>
      <c r="AT272" s="97" t="s">
        <v>247</v>
      </c>
      <c r="AU272" s="97" t="s">
        <v>85</v>
      </c>
      <c r="AY272" s="6" t="s">
        <v>245</v>
      </c>
      <c r="BE272" s="164">
        <f>IF($N$272="základní",$J$272,0)</f>
        <v>0</v>
      </c>
      <c r="BF272" s="164">
        <f>IF($N$272="snížená",$J$272,0)</f>
        <v>0</v>
      </c>
      <c r="BG272" s="164">
        <f>IF($N$272="zákl. přenesená",$J$272,0)</f>
        <v>0</v>
      </c>
      <c r="BH272" s="164">
        <f>IF($N$272="sníž. přenesená",$J$272,0)</f>
        <v>0</v>
      </c>
      <c r="BI272" s="164">
        <f>IF($N$272="nulová",$J$272,0)</f>
        <v>0</v>
      </c>
      <c r="BJ272" s="97" t="s">
        <v>21</v>
      </c>
      <c r="BK272" s="164">
        <f>ROUND($I$272*$H$272,2)</f>
        <v>0</v>
      </c>
      <c r="BL272" s="97" t="s">
        <v>251</v>
      </c>
      <c r="BM272" s="97" t="s">
        <v>456</v>
      </c>
    </row>
    <row r="273" spans="2:47" s="6" customFormat="1" ht="16.5" customHeight="1">
      <c r="B273" s="23"/>
      <c r="C273" s="24"/>
      <c r="D273" s="165" t="s">
        <v>253</v>
      </c>
      <c r="E273" s="24"/>
      <c r="F273" s="166" t="s">
        <v>457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253</v>
      </c>
      <c r="AU273" s="6" t="s">
        <v>85</v>
      </c>
    </row>
    <row r="274" spans="2:51" s="6" customFormat="1" ht="15.75" customHeight="1">
      <c r="B274" s="175"/>
      <c r="C274" s="176"/>
      <c r="D274" s="169" t="s">
        <v>255</v>
      </c>
      <c r="E274" s="176"/>
      <c r="F274" s="177" t="s">
        <v>458</v>
      </c>
      <c r="G274" s="176"/>
      <c r="H274" s="178">
        <v>431.05</v>
      </c>
      <c r="J274" s="176"/>
      <c r="K274" s="176"/>
      <c r="L274" s="179"/>
      <c r="M274" s="180"/>
      <c r="N274" s="176"/>
      <c r="O274" s="176"/>
      <c r="P274" s="176"/>
      <c r="Q274" s="176"/>
      <c r="R274" s="176"/>
      <c r="S274" s="176"/>
      <c r="T274" s="181"/>
      <c r="AT274" s="182" t="s">
        <v>255</v>
      </c>
      <c r="AU274" s="182" t="s">
        <v>85</v>
      </c>
      <c r="AV274" s="182" t="s">
        <v>85</v>
      </c>
      <c r="AW274" s="182" t="s">
        <v>218</v>
      </c>
      <c r="AX274" s="182" t="s">
        <v>76</v>
      </c>
      <c r="AY274" s="182" t="s">
        <v>245</v>
      </c>
    </row>
    <row r="275" spans="2:51" s="6" customFormat="1" ht="15.75" customHeight="1">
      <c r="B275" s="183"/>
      <c r="C275" s="184"/>
      <c r="D275" s="169" t="s">
        <v>255</v>
      </c>
      <c r="E275" s="184"/>
      <c r="F275" s="185" t="s">
        <v>257</v>
      </c>
      <c r="G275" s="184"/>
      <c r="H275" s="186">
        <v>431.05</v>
      </c>
      <c r="J275" s="184"/>
      <c r="K275" s="184"/>
      <c r="L275" s="187"/>
      <c r="M275" s="188"/>
      <c r="N275" s="184"/>
      <c r="O275" s="184"/>
      <c r="P275" s="184"/>
      <c r="Q275" s="184"/>
      <c r="R275" s="184"/>
      <c r="S275" s="184"/>
      <c r="T275" s="189"/>
      <c r="AT275" s="190" t="s">
        <v>255</v>
      </c>
      <c r="AU275" s="190" t="s">
        <v>85</v>
      </c>
      <c r="AV275" s="190" t="s">
        <v>251</v>
      </c>
      <c r="AW275" s="190" t="s">
        <v>218</v>
      </c>
      <c r="AX275" s="190" t="s">
        <v>21</v>
      </c>
      <c r="AY275" s="190" t="s">
        <v>245</v>
      </c>
    </row>
    <row r="276" spans="2:65" s="6" customFormat="1" ht="15.75" customHeight="1">
      <c r="B276" s="23"/>
      <c r="C276" s="153" t="s">
        <v>459</v>
      </c>
      <c r="D276" s="153" t="s">
        <v>247</v>
      </c>
      <c r="E276" s="154" t="s">
        <v>460</v>
      </c>
      <c r="F276" s="155" t="s">
        <v>461</v>
      </c>
      <c r="G276" s="156" t="s">
        <v>119</v>
      </c>
      <c r="H276" s="157">
        <v>125.3</v>
      </c>
      <c r="I276" s="158"/>
      <c r="J276" s="159">
        <f>ROUND($I$276*$H$276,2)</f>
        <v>0</v>
      </c>
      <c r="K276" s="155" t="s">
        <v>250</v>
      </c>
      <c r="L276" s="43"/>
      <c r="M276" s="160"/>
      <c r="N276" s="161" t="s">
        <v>47</v>
      </c>
      <c r="O276" s="24"/>
      <c r="P276" s="24"/>
      <c r="Q276" s="162">
        <v>0</v>
      </c>
      <c r="R276" s="162">
        <f>$Q$276*$H$276</f>
        <v>0</v>
      </c>
      <c r="S276" s="162">
        <v>0</v>
      </c>
      <c r="T276" s="163">
        <f>$S$276*$H$276</f>
        <v>0</v>
      </c>
      <c r="AR276" s="97" t="s">
        <v>251</v>
      </c>
      <c r="AT276" s="97" t="s">
        <v>247</v>
      </c>
      <c r="AU276" s="97" t="s">
        <v>85</v>
      </c>
      <c r="AY276" s="6" t="s">
        <v>245</v>
      </c>
      <c r="BE276" s="164">
        <f>IF($N$276="základní",$J$276,0)</f>
        <v>0</v>
      </c>
      <c r="BF276" s="164">
        <f>IF($N$276="snížená",$J$276,0)</f>
        <v>0</v>
      </c>
      <c r="BG276" s="164">
        <f>IF($N$276="zákl. přenesená",$J$276,0)</f>
        <v>0</v>
      </c>
      <c r="BH276" s="164">
        <f>IF($N$276="sníž. přenesená",$J$276,0)</f>
        <v>0</v>
      </c>
      <c r="BI276" s="164">
        <f>IF($N$276="nulová",$J$276,0)</f>
        <v>0</v>
      </c>
      <c r="BJ276" s="97" t="s">
        <v>21</v>
      </c>
      <c r="BK276" s="164">
        <f>ROUND($I$276*$H$276,2)</f>
        <v>0</v>
      </c>
      <c r="BL276" s="97" t="s">
        <v>251</v>
      </c>
      <c r="BM276" s="97" t="s">
        <v>462</v>
      </c>
    </row>
    <row r="277" spans="2:47" s="6" customFormat="1" ht="27" customHeight="1">
      <c r="B277" s="23"/>
      <c r="C277" s="24"/>
      <c r="D277" s="165" t="s">
        <v>253</v>
      </c>
      <c r="E277" s="24"/>
      <c r="F277" s="166" t="s">
        <v>463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253</v>
      </c>
      <c r="AU277" s="6" t="s">
        <v>85</v>
      </c>
    </row>
    <row r="278" spans="2:51" s="6" customFormat="1" ht="15.75" customHeight="1">
      <c r="B278" s="175"/>
      <c r="C278" s="176"/>
      <c r="D278" s="169" t="s">
        <v>255</v>
      </c>
      <c r="E278" s="176"/>
      <c r="F278" s="177" t="s">
        <v>121</v>
      </c>
      <c r="G278" s="176"/>
      <c r="H278" s="178">
        <v>125.3</v>
      </c>
      <c r="J278" s="176"/>
      <c r="K278" s="176"/>
      <c r="L278" s="179"/>
      <c r="M278" s="180"/>
      <c r="N278" s="176"/>
      <c r="O278" s="176"/>
      <c r="P278" s="176"/>
      <c r="Q278" s="176"/>
      <c r="R278" s="176"/>
      <c r="S278" s="176"/>
      <c r="T278" s="181"/>
      <c r="AT278" s="182" t="s">
        <v>255</v>
      </c>
      <c r="AU278" s="182" t="s">
        <v>85</v>
      </c>
      <c r="AV278" s="182" t="s">
        <v>85</v>
      </c>
      <c r="AW278" s="182" t="s">
        <v>218</v>
      </c>
      <c r="AX278" s="182" t="s">
        <v>76</v>
      </c>
      <c r="AY278" s="182" t="s">
        <v>245</v>
      </c>
    </row>
    <row r="279" spans="2:51" s="6" customFormat="1" ht="15.75" customHeight="1">
      <c r="B279" s="183"/>
      <c r="C279" s="184"/>
      <c r="D279" s="169" t="s">
        <v>255</v>
      </c>
      <c r="E279" s="184"/>
      <c r="F279" s="185" t="s">
        <v>257</v>
      </c>
      <c r="G279" s="184"/>
      <c r="H279" s="186">
        <v>125.3</v>
      </c>
      <c r="J279" s="184"/>
      <c r="K279" s="184"/>
      <c r="L279" s="187"/>
      <c r="M279" s="188"/>
      <c r="N279" s="184"/>
      <c r="O279" s="184"/>
      <c r="P279" s="184"/>
      <c r="Q279" s="184"/>
      <c r="R279" s="184"/>
      <c r="S279" s="184"/>
      <c r="T279" s="189"/>
      <c r="AT279" s="190" t="s">
        <v>255</v>
      </c>
      <c r="AU279" s="190" t="s">
        <v>85</v>
      </c>
      <c r="AV279" s="190" t="s">
        <v>251</v>
      </c>
      <c r="AW279" s="190" t="s">
        <v>218</v>
      </c>
      <c r="AX279" s="190" t="s">
        <v>21</v>
      </c>
      <c r="AY279" s="190" t="s">
        <v>245</v>
      </c>
    </row>
    <row r="280" spans="2:65" s="6" customFormat="1" ht="15.75" customHeight="1">
      <c r="B280" s="23"/>
      <c r="C280" s="153" t="s">
        <v>464</v>
      </c>
      <c r="D280" s="153" t="s">
        <v>247</v>
      </c>
      <c r="E280" s="154" t="s">
        <v>465</v>
      </c>
      <c r="F280" s="155" t="s">
        <v>466</v>
      </c>
      <c r="G280" s="156" t="s">
        <v>418</v>
      </c>
      <c r="H280" s="157">
        <v>0.001</v>
      </c>
      <c r="I280" s="158"/>
      <c r="J280" s="159">
        <f>ROUND($I$280*$H$280,2)</f>
        <v>0</v>
      </c>
      <c r="K280" s="155" t="s">
        <v>250</v>
      </c>
      <c r="L280" s="43"/>
      <c r="M280" s="160"/>
      <c r="N280" s="161" t="s">
        <v>47</v>
      </c>
      <c r="O280" s="24"/>
      <c r="P280" s="24"/>
      <c r="Q280" s="162">
        <v>0</v>
      </c>
      <c r="R280" s="162">
        <f>$Q$280*$H$280</f>
        <v>0</v>
      </c>
      <c r="S280" s="162">
        <v>0</v>
      </c>
      <c r="T280" s="163">
        <f>$S$280*$H$280</f>
        <v>0</v>
      </c>
      <c r="AR280" s="97" t="s">
        <v>251</v>
      </c>
      <c r="AT280" s="97" t="s">
        <v>247</v>
      </c>
      <c r="AU280" s="97" t="s">
        <v>85</v>
      </c>
      <c r="AY280" s="6" t="s">
        <v>245</v>
      </c>
      <c r="BE280" s="164">
        <f>IF($N$280="základní",$J$280,0)</f>
        <v>0</v>
      </c>
      <c r="BF280" s="164">
        <f>IF($N$280="snížená",$J$280,0)</f>
        <v>0</v>
      </c>
      <c r="BG280" s="164">
        <f>IF($N$280="zákl. přenesená",$J$280,0)</f>
        <v>0</v>
      </c>
      <c r="BH280" s="164">
        <f>IF($N$280="sníž. přenesená",$J$280,0)</f>
        <v>0</v>
      </c>
      <c r="BI280" s="164">
        <f>IF($N$280="nulová",$J$280,0)</f>
        <v>0</v>
      </c>
      <c r="BJ280" s="97" t="s">
        <v>21</v>
      </c>
      <c r="BK280" s="164">
        <f>ROUND($I$280*$H$280,2)</f>
        <v>0</v>
      </c>
      <c r="BL280" s="97" t="s">
        <v>251</v>
      </c>
      <c r="BM280" s="97" t="s">
        <v>467</v>
      </c>
    </row>
    <row r="281" spans="2:47" s="6" customFormat="1" ht="16.5" customHeight="1">
      <c r="B281" s="23"/>
      <c r="C281" s="24"/>
      <c r="D281" s="165" t="s">
        <v>253</v>
      </c>
      <c r="E281" s="24"/>
      <c r="F281" s="166" t="s">
        <v>468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253</v>
      </c>
      <c r="AU281" s="6" t="s">
        <v>85</v>
      </c>
    </row>
    <row r="282" spans="2:51" s="6" customFormat="1" ht="15.75" customHeight="1">
      <c r="B282" s="167"/>
      <c r="C282" s="168"/>
      <c r="D282" s="169" t="s">
        <v>255</v>
      </c>
      <c r="E282" s="168"/>
      <c r="F282" s="170" t="s">
        <v>469</v>
      </c>
      <c r="G282" s="168"/>
      <c r="H282" s="168"/>
      <c r="J282" s="168"/>
      <c r="K282" s="168"/>
      <c r="L282" s="171"/>
      <c r="M282" s="172"/>
      <c r="N282" s="168"/>
      <c r="O282" s="168"/>
      <c r="P282" s="168"/>
      <c r="Q282" s="168"/>
      <c r="R282" s="168"/>
      <c r="S282" s="168"/>
      <c r="T282" s="173"/>
      <c r="AT282" s="174" t="s">
        <v>255</v>
      </c>
      <c r="AU282" s="174" t="s">
        <v>85</v>
      </c>
      <c r="AV282" s="174" t="s">
        <v>21</v>
      </c>
      <c r="AW282" s="174" t="s">
        <v>218</v>
      </c>
      <c r="AX282" s="174" t="s">
        <v>76</v>
      </c>
      <c r="AY282" s="174" t="s">
        <v>245</v>
      </c>
    </row>
    <row r="283" spans="2:51" s="6" customFormat="1" ht="15.75" customHeight="1">
      <c r="B283" s="175"/>
      <c r="C283" s="176"/>
      <c r="D283" s="169" t="s">
        <v>255</v>
      </c>
      <c r="E283" s="176"/>
      <c r="F283" s="177" t="s">
        <v>470</v>
      </c>
      <c r="G283" s="176"/>
      <c r="H283" s="178">
        <v>0.001</v>
      </c>
      <c r="J283" s="176"/>
      <c r="K283" s="176"/>
      <c r="L283" s="179"/>
      <c r="M283" s="180"/>
      <c r="N283" s="176"/>
      <c r="O283" s="176"/>
      <c r="P283" s="176"/>
      <c r="Q283" s="176"/>
      <c r="R283" s="176"/>
      <c r="S283" s="176"/>
      <c r="T283" s="181"/>
      <c r="AT283" s="182" t="s">
        <v>255</v>
      </c>
      <c r="AU283" s="182" t="s">
        <v>85</v>
      </c>
      <c r="AV283" s="182" t="s">
        <v>85</v>
      </c>
      <c r="AW283" s="182" t="s">
        <v>218</v>
      </c>
      <c r="AX283" s="182" t="s">
        <v>76</v>
      </c>
      <c r="AY283" s="182" t="s">
        <v>245</v>
      </c>
    </row>
    <row r="284" spans="2:51" s="6" customFormat="1" ht="15.75" customHeight="1">
      <c r="B284" s="183"/>
      <c r="C284" s="184"/>
      <c r="D284" s="169" t="s">
        <v>255</v>
      </c>
      <c r="E284" s="184"/>
      <c r="F284" s="185" t="s">
        <v>257</v>
      </c>
      <c r="G284" s="184"/>
      <c r="H284" s="186">
        <v>0.001</v>
      </c>
      <c r="J284" s="184"/>
      <c r="K284" s="184"/>
      <c r="L284" s="187"/>
      <c r="M284" s="188"/>
      <c r="N284" s="184"/>
      <c r="O284" s="184"/>
      <c r="P284" s="184"/>
      <c r="Q284" s="184"/>
      <c r="R284" s="184"/>
      <c r="S284" s="184"/>
      <c r="T284" s="189"/>
      <c r="AT284" s="190" t="s">
        <v>255</v>
      </c>
      <c r="AU284" s="190" t="s">
        <v>85</v>
      </c>
      <c r="AV284" s="190" t="s">
        <v>251</v>
      </c>
      <c r="AW284" s="190" t="s">
        <v>218</v>
      </c>
      <c r="AX284" s="190" t="s">
        <v>21</v>
      </c>
      <c r="AY284" s="190" t="s">
        <v>245</v>
      </c>
    </row>
    <row r="285" spans="2:65" s="6" customFormat="1" ht="15.75" customHeight="1">
      <c r="B285" s="23"/>
      <c r="C285" s="153" t="s">
        <v>471</v>
      </c>
      <c r="D285" s="153" t="s">
        <v>247</v>
      </c>
      <c r="E285" s="154" t="s">
        <v>472</v>
      </c>
      <c r="F285" s="155" t="s">
        <v>473</v>
      </c>
      <c r="G285" s="156" t="s">
        <v>130</v>
      </c>
      <c r="H285" s="157">
        <v>1.88</v>
      </c>
      <c r="I285" s="158"/>
      <c r="J285" s="159">
        <f>ROUND($I$285*$H$285,2)</f>
        <v>0</v>
      </c>
      <c r="K285" s="155" t="s">
        <v>250</v>
      </c>
      <c r="L285" s="43"/>
      <c r="M285" s="160"/>
      <c r="N285" s="161" t="s">
        <v>47</v>
      </c>
      <c r="O285" s="24"/>
      <c r="P285" s="24"/>
      <c r="Q285" s="162">
        <v>0</v>
      </c>
      <c r="R285" s="162">
        <f>$Q$285*$H$285</f>
        <v>0</v>
      </c>
      <c r="S285" s="162">
        <v>0</v>
      </c>
      <c r="T285" s="163">
        <f>$S$285*$H$285</f>
        <v>0</v>
      </c>
      <c r="AR285" s="97" t="s">
        <v>251</v>
      </c>
      <c r="AT285" s="97" t="s">
        <v>247</v>
      </c>
      <c r="AU285" s="97" t="s">
        <v>85</v>
      </c>
      <c r="AY285" s="6" t="s">
        <v>245</v>
      </c>
      <c r="BE285" s="164">
        <f>IF($N$285="základní",$J$285,0)</f>
        <v>0</v>
      </c>
      <c r="BF285" s="164">
        <f>IF($N$285="snížená",$J$285,0)</f>
        <v>0</v>
      </c>
      <c r="BG285" s="164">
        <f>IF($N$285="zákl. přenesená",$J$285,0)</f>
        <v>0</v>
      </c>
      <c r="BH285" s="164">
        <f>IF($N$285="sníž. přenesená",$J$285,0)</f>
        <v>0</v>
      </c>
      <c r="BI285" s="164">
        <f>IF($N$285="nulová",$J$285,0)</f>
        <v>0</v>
      </c>
      <c r="BJ285" s="97" t="s">
        <v>21</v>
      </c>
      <c r="BK285" s="164">
        <f>ROUND($I$285*$H$285,2)</f>
        <v>0</v>
      </c>
      <c r="BL285" s="97" t="s">
        <v>251</v>
      </c>
      <c r="BM285" s="97" t="s">
        <v>474</v>
      </c>
    </row>
    <row r="286" spans="2:47" s="6" customFormat="1" ht="16.5" customHeight="1">
      <c r="B286" s="23"/>
      <c r="C286" s="24"/>
      <c r="D286" s="165" t="s">
        <v>253</v>
      </c>
      <c r="E286" s="24"/>
      <c r="F286" s="166" t="s">
        <v>475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253</v>
      </c>
      <c r="AU286" s="6" t="s">
        <v>85</v>
      </c>
    </row>
    <row r="287" spans="2:51" s="6" customFormat="1" ht="15.75" customHeight="1">
      <c r="B287" s="167"/>
      <c r="C287" s="168"/>
      <c r="D287" s="169" t="s">
        <v>255</v>
      </c>
      <c r="E287" s="168"/>
      <c r="F287" s="170" t="s">
        <v>476</v>
      </c>
      <c r="G287" s="168"/>
      <c r="H287" s="168"/>
      <c r="J287" s="168"/>
      <c r="K287" s="168"/>
      <c r="L287" s="171"/>
      <c r="M287" s="172"/>
      <c r="N287" s="168"/>
      <c r="O287" s="168"/>
      <c r="P287" s="168"/>
      <c r="Q287" s="168"/>
      <c r="R287" s="168"/>
      <c r="S287" s="168"/>
      <c r="T287" s="173"/>
      <c r="AT287" s="174" t="s">
        <v>255</v>
      </c>
      <c r="AU287" s="174" t="s">
        <v>85</v>
      </c>
      <c r="AV287" s="174" t="s">
        <v>21</v>
      </c>
      <c r="AW287" s="174" t="s">
        <v>218</v>
      </c>
      <c r="AX287" s="174" t="s">
        <v>76</v>
      </c>
      <c r="AY287" s="174" t="s">
        <v>245</v>
      </c>
    </row>
    <row r="288" spans="2:51" s="6" customFormat="1" ht="15.75" customHeight="1">
      <c r="B288" s="175"/>
      <c r="C288" s="176"/>
      <c r="D288" s="169" t="s">
        <v>255</v>
      </c>
      <c r="E288" s="176" t="s">
        <v>128</v>
      </c>
      <c r="F288" s="177" t="s">
        <v>477</v>
      </c>
      <c r="G288" s="176"/>
      <c r="H288" s="178">
        <v>1.88</v>
      </c>
      <c r="J288" s="176"/>
      <c r="K288" s="176"/>
      <c r="L288" s="179"/>
      <c r="M288" s="180"/>
      <c r="N288" s="176"/>
      <c r="O288" s="176"/>
      <c r="P288" s="176"/>
      <c r="Q288" s="176"/>
      <c r="R288" s="176"/>
      <c r="S288" s="176"/>
      <c r="T288" s="181"/>
      <c r="AT288" s="182" t="s">
        <v>255</v>
      </c>
      <c r="AU288" s="182" t="s">
        <v>85</v>
      </c>
      <c r="AV288" s="182" t="s">
        <v>85</v>
      </c>
      <c r="AW288" s="182" t="s">
        <v>218</v>
      </c>
      <c r="AX288" s="182" t="s">
        <v>76</v>
      </c>
      <c r="AY288" s="182" t="s">
        <v>245</v>
      </c>
    </row>
    <row r="289" spans="2:51" s="6" customFormat="1" ht="15.75" customHeight="1">
      <c r="B289" s="183"/>
      <c r="C289" s="184"/>
      <c r="D289" s="169" t="s">
        <v>255</v>
      </c>
      <c r="E289" s="184"/>
      <c r="F289" s="185" t="s">
        <v>257</v>
      </c>
      <c r="G289" s="184"/>
      <c r="H289" s="186">
        <v>1.88</v>
      </c>
      <c r="J289" s="184"/>
      <c r="K289" s="184"/>
      <c r="L289" s="187"/>
      <c r="M289" s="188"/>
      <c r="N289" s="184"/>
      <c r="O289" s="184"/>
      <c r="P289" s="184"/>
      <c r="Q289" s="184"/>
      <c r="R289" s="184"/>
      <c r="S289" s="184"/>
      <c r="T289" s="189"/>
      <c r="AT289" s="190" t="s">
        <v>255</v>
      </c>
      <c r="AU289" s="190" t="s">
        <v>85</v>
      </c>
      <c r="AV289" s="190" t="s">
        <v>251</v>
      </c>
      <c r="AW289" s="190" t="s">
        <v>218</v>
      </c>
      <c r="AX289" s="190" t="s">
        <v>21</v>
      </c>
      <c r="AY289" s="190" t="s">
        <v>245</v>
      </c>
    </row>
    <row r="290" spans="2:65" s="6" customFormat="1" ht="15.75" customHeight="1">
      <c r="B290" s="23"/>
      <c r="C290" s="153" t="s">
        <v>478</v>
      </c>
      <c r="D290" s="153" t="s">
        <v>247</v>
      </c>
      <c r="E290" s="154" t="s">
        <v>479</v>
      </c>
      <c r="F290" s="155" t="s">
        <v>480</v>
      </c>
      <c r="G290" s="156" t="s">
        <v>130</v>
      </c>
      <c r="H290" s="157">
        <v>1.88</v>
      </c>
      <c r="I290" s="158"/>
      <c r="J290" s="159">
        <f>ROUND($I$290*$H$290,2)</f>
        <v>0</v>
      </c>
      <c r="K290" s="155" t="s">
        <v>250</v>
      </c>
      <c r="L290" s="43"/>
      <c r="M290" s="160"/>
      <c r="N290" s="161" t="s">
        <v>47</v>
      </c>
      <c r="O290" s="24"/>
      <c r="P290" s="24"/>
      <c r="Q290" s="162">
        <v>0</v>
      </c>
      <c r="R290" s="162">
        <f>$Q$290*$H$290</f>
        <v>0</v>
      </c>
      <c r="S290" s="162">
        <v>0</v>
      </c>
      <c r="T290" s="163">
        <f>$S$290*$H$290</f>
        <v>0</v>
      </c>
      <c r="AR290" s="97" t="s">
        <v>251</v>
      </c>
      <c r="AT290" s="97" t="s">
        <v>247</v>
      </c>
      <c r="AU290" s="97" t="s">
        <v>85</v>
      </c>
      <c r="AY290" s="6" t="s">
        <v>245</v>
      </c>
      <c r="BE290" s="164">
        <f>IF($N$290="základní",$J$290,0)</f>
        <v>0</v>
      </c>
      <c r="BF290" s="164">
        <f>IF($N$290="snížená",$J$290,0)</f>
        <v>0</v>
      </c>
      <c r="BG290" s="164">
        <f>IF($N$290="zákl. přenesená",$J$290,0)</f>
        <v>0</v>
      </c>
      <c r="BH290" s="164">
        <f>IF($N$290="sníž. přenesená",$J$290,0)</f>
        <v>0</v>
      </c>
      <c r="BI290" s="164">
        <f>IF($N$290="nulová",$J$290,0)</f>
        <v>0</v>
      </c>
      <c r="BJ290" s="97" t="s">
        <v>21</v>
      </c>
      <c r="BK290" s="164">
        <f>ROUND($I$290*$H$290,2)</f>
        <v>0</v>
      </c>
      <c r="BL290" s="97" t="s">
        <v>251</v>
      </c>
      <c r="BM290" s="97" t="s">
        <v>481</v>
      </c>
    </row>
    <row r="291" spans="2:47" s="6" customFormat="1" ht="16.5" customHeight="1">
      <c r="B291" s="23"/>
      <c r="C291" s="24"/>
      <c r="D291" s="165" t="s">
        <v>253</v>
      </c>
      <c r="E291" s="24"/>
      <c r="F291" s="166" t="s">
        <v>482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253</v>
      </c>
      <c r="AU291" s="6" t="s">
        <v>85</v>
      </c>
    </row>
    <row r="292" spans="2:51" s="6" customFormat="1" ht="15.75" customHeight="1">
      <c r="B292" s="175"/>
      <c r="C292" s="176"/>
      <c r="D292" s="169" t="s">
        <v>255</v>
      </c>
      <c r="E292" s="176"/>
      <c r="F292" s="177" t="s">
        <v>128</v>
      </c>
      <c r="G292" s="176"/>
      <c r="H292" s="178">
        <v>1.88</v>
      </c>
      <c r="J292" s="176"/>
      <c r="K292" s="176"/>
      <c r="L292" s="179"/>
      <c r="M292" s="180"/>
      <c r="N292" s="176"/>
      <c r="O292" s="176"/>
      <c r="P292" s="176"/>
      <c r="Q292" s="176"/>
      <c r="R292" s="176"/>
      <c r="S292" s="176"/>
      <c r="T292" s="181"/>
      <c r="AT292" s="182" t="s">
        <v>255</v>
      </c>
      <c r="AU292" s="182" t="s">
        <v>85</v>
      </c>
      <c r="AV292" s="182" t="s">
        <v>85</v>
      </c>
      <c r="AW292" s="182" t="s">
        <v>218</v>
      </c>
      <c r="AX292" s="182" t="s">
        <v>76</v>
      </c>
      <c r="AY292" s="182" t="s">
        <v>245</v>
      </c>
    </row>
    <row r="293" spans="2:51" s="6" customFormat="1" ht="15.75" customHeight="1">
      <c r="B293" s="183"/>
      <c r="C293" s="184"/>
      <c r="D293" s="169" t="s">
        <v>255</v>
      </c>
      <c r="E293" s="184"/>
      <c r="F293" s="185" t="s">
        <v>257</v>
      </c>
      <c r="G293" s="184"/>
      <c r="H293" s="186">
        <v>1.88</v>
      </c>
      <c r="J293" s="184"/>
      <c r="K293" s="184"/>
      <c r="L293" s="187"/>
      <c r="M293" s="188"/>
      <c r="N293" s="184"/>
      <c r="O293" s="184"/>
      <c r="P293" s="184"/>
      <c r="Q293" s="184"/>
      <c r="R293" s="184"/>
      <c r="S293" s="184"/>
      <c r="T293" s="189"/>
      <c r="AT293" s="190" t="s">
        <v>255</v>
      </c>
      <c r="AU293" s="190" t="s">
        <v>85</v>
      </c>
      <c r="AV293" s="190" t="s">
        <v>251</v>
      </c>
      <c r="AW293" s="190" t="s">
        <v>218</v>
      </c>
      <c r="AX293" s="190" t="s">
        <v>21</v>
      </c>
      <c r="AY293" s="190" t="s">
        <v>245</v>
      </c>
    </row>
    <row r="294" spans="2:65" s="6" customFormat="1" ht="15.75" customHeight="1">
      <c r="B294" s="23"/>
      <c r="C294" s="153" t="s">
        <v>193</v>
      </c>
      <c r="D294" s="153" t="s">
        <v>247</v>
      </c>
      <c r="E294" s="154" t="s">
        <v>483</v>
      </c>
      <c r="F294" s="155" t="s">
        <v>484</v>
      </c>
      <c r="G294" s="156" t="s">
        <v>130</v>
      </c>
      <c r="H294" s="157">
        <v>3.76</v>
      </c>
      <c r="I294" s="158"/>
      <c r="J294" s="159">
        <f>ROUND($I$294*$H$294,2)</f>
        <v>0</v>
      </c>
      <c r="K294" s="155" t="s">
        <v>250</v>
      </c>
      <c r="L294" s="43"/>
      <c r="M294" s="160"/>
      <c r="N294" s="161" t="s">
        <v>47</v>
      </c>
      <c r="O294" s="24"/>
      <c r="P294" s="24"/>
      <c r="Q294" s="162">
        <v>0</v>
      </c>
      <c r="R294" s="162">
        <f>$Q$294*$H$294</f>
        <v>0</v>
      </c>
      <c r="S294" s="162">
        <v>0</v>
      </c>
      <c r="T294" s="163">
        <f>$S$294*$H$294</f>
        <v>0</v>
      </c>
      <c r="AR294" s="97" t="s">
        <v>251</v>
      </c>
      <c r="AT294" s="97" t="s">
        <v>247</v>
      </c>
      <c r="AU294" s="97" t="s">
        <v>85</v>
      </c>
      <c r="AY294" s="6" t="s">
        <v>245</v>
      </c>
      <c r="BE294" s="164">
        <f>IF($N$294="základní",$J$294,0)</f>
        <v>0</v>
      </c>
      <c r="BF294" s="164">
        <f>IF($N$294="snížená",$J$294,0)</f>
        <v>0</v>
      </c>
      <c r="BG294" s="164">
        <f>IF($N$294="zákl. přenesená",$J$294,0)</f>
        <v>0</v>
      </c>
      <c r="BH294" s="164">
        <f>IF($N$294="sníž. přenesená",$J$294,0)</f>
        <v>0</v>
      </c>
      <c r="BI294" s="164">
        <f>IF($N$294="nulová",$J$294,0)</f>
        <v>0</v>
      </c>
      <c r="BJ294" s="97" t="s">
        <v>21</v>
      </c>
      <c r="BK294" s="164">
        <f>ROUND($I$294*$H$294,2)</f>
        <v>0</v>
      </c>
      <c r="BL294" s="97" t="s">
        <v>251</v>
      </c>
      <c r="BM294" s="97" t="s">
        <v>485</v>
      </c>
    </row>
    <row r="295" spans="2:47" s="6" customFormat="1" ht="16.5" customHeight="1">
      <c r="B295" s="23"/>
      <c r="C295" s="24"/>
      <c r="D295" s="165" t="s">
        <v>253</v>
      </c>
      <c r="E295" s="24"/>
      <c r="F295" s="166" t="s">
        <v>486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253</v>
      </c>
      <c r="AU295" s="6" t="s">
        <v>85</v>
      </c>
    </row>
    <row r="296" spans="2:51" s="6" customFormat="1" ht="15.75" customHeight="1">
      <c r="B296" s="175"/>
      <c r="C296" s="176"/>
      <c r="D296" s="169" t="s">
        <v>255</v>
      </c>
      <c r="E296" s="176"/>
      <c r="F296" s="177" t="s">
        <v>128</v>
      </c>
      <c r="G296" s="176"/>
      <c r="H296" s="178">
        <v>1.88</v>
      </c>
      <c r="J296" s="176"/>
      <c r="K296" s="176"/>
      <c r="L296" s="179"/>
      <c r="M296" s="180"/>
      <c r="N296" s="176"/>
      <c r="O296" s="176"/>
      <c r="P296" s="176"/>
      <c r="Q296" s="176"/>
      <c r="R296" s="176"/>
      <c r="S296" s="176"/>
      <c r="T296" s="181"/>
      <c r="AT296" s="182" t="s">
        <v>255</v>
      </c>
      <c r="AU296" s="182" t="s">
        <v>85</v>
      </c>
      <c r="AV296" s="182" t="s">
        <v>85</v>
      </c>
      <c r="AW296" s="182" t="s">
        <v>218</v>
      </c>
      <c r="AX296" s="182" t="s">
        <v>76</v>
      </c>
      <c r="AY296" s="182" t="s">
        <v>245</v>
      </c>
    </row>
    <row r="297" spans="2:51" s="6" customFormat="1" ht="15.75" customHeight="1">
      <c r="B297" s="183"/>
      <c r="C297" s="184"/>
      <c r="D297" s="169" t="s">
        <v>255</v>
      </c>
      <c r="E297" s="184"/>
      <c r="F297" s="185" t="s">
        <v>257</v>
      </c>
      <c r="G297" s="184"/>
      <c r="H297" s="186">
        <v>1.88</v>
      </c>
      <c r="J297" s="184"/>
      <c r="K297" s="184"/>
      <c r="L297" s="187"/>
      <c r="M297" s="188"/>
      <c r="N297" s="184"/>
      <c r="O297" s="184"/>
      <c r="P297" s="184"/>
      <c r="Q297" s="184"/>
      <c r="R297" s="184"/>
      <c r="S297" s="184"/>
      <c r="T297" s="189"/>
      <c r="AT297" s="190" t="s">
        <v>255</v>
      </c>
      <c r="AU297" s="190" t="s">
        <v>85</v>
      </c>
      <c r="AV297" s="190" t="s">
        <v>251</v>
      </c>
      <c r="AW297" s="190" t="s">
        <v>218</v>
      </c>
      <c r="AX297" s="190" t="s">
        <v>21</v>
      </c>
      <c r="AY297" s="190" t="s">
        <v>245</v>
      </c>
    </row>
    <row r="298" spans="2:51" s="6" customFormat="1" ht="15.75" customHeight="1">
      <c r="B298" s="175"/>
      <c r="C298" s="176"/>
      <c r="D298" s="169" t="s">
        <v>255</v>
      </c>
      <c r="E298" s="176"/>
      <c r="F298" s="177" t="s">
        <v>487</v>
      </c>
      <c r="G298" s="176"/>
      <c r="H298" s="178">
        <v>3.76</v>
      </c>
      <c r="J298" s="176"/>
      <c r="K298" s="176"/>
      <c r="L298" s="179"/>
      <c r="M298" s="180"/>
      <c r="N298" s="176"/>
      <c r="O298" s="176"/>
      <c r="P298" s="176"/>
      <c r="Q298" s="176"/>
      <c r="R298" s="176"/>
      <c r="S298" s="176"/>
      <c r="T298" s="181"/>
      <c r="AT298" s="182" t="s">
        <v>255</v>
      </c>
      <c r="AU298" s="182" t="s">
        <v>85</v>
      </c>
      <c r="AV298" s="182" t="s">
        <v>85</v>
      </c>
      <c r="AW298" s="182" t="s">
        <v>76</v>
      </c>
      <c r="AX298" s="182" t="s">
        <v>21</v>
      </c>
      <c r="AY298" s="182" t="s">
        <v>245</v>
      </c>
    </row>
    <row r="299" spans="2:63" s="140" customFormat="1" ht="23.25" customHeight="1">
      <c r="B299" s="141"/>
      <c r="C299" s="142"/>
      <c r="D299" s="142" t="s">
        <v>75</v>
      </c>
      <c r="E299" s="151" t="s">
        <v>343</v>
      </c>
      <c r="F299" s="151" t="s">
        <v>488</v>
      </c>
      <c r="G299" s="142"/>
      <c r="H299" s="142"/>
      <c r="J299" s="152">
        <f>$BK$299</f>
        <v>0</v>
      </c>
      <c r="K299" s="142"/>
      <c r="L299" s="145"/>
      <c r="M299" s="146"/>
      <c r="N299" s="142"/>
      <c r="O299" s="142"/>
      <c r="P299" s="147">
        <f>SUM($P$300:$P$306)</f>
        <v>0</v>
      </c>
      <c r="Q299" s="142"/>
      <c r="R299" s="147">
        <f>SUM($R$300:$R$306)</f>
        <v>0.00188</v>
      </c>
      <c r="S299" s="142"/>
      <c r="T299" s="148">
        <f>SUM($T$300:$T$306)</f>
        <v>0</v>
      </c>
      <c r="AR299" s="149" t="s">
        <v>21</v>
      </c>
      <c r="AT299" s="149" t="s">
        <v>75</v>
      </c>
      <c r="AU299" s="149" t="s">
        <v>85</v>
      </c>
      <c r="AY299" s="149" t="s">
        <v>245</v>
      </c>
      <c r="BK299" s="150">
        <f>SUM($BK$300:$BK$306)</f>
        <v>0</v>
      </c>
    </row>
    <row r="300" spans="2:65" s="6" customFormat="1" ht="15.75" customHeight="1">
      <c r="B300" s="23"/>
      <c r="C300" s="153" t="s">
        <v>489</v>
      </c>
      <c r="D300" s="153" t="s">
        <v>247</v>
      </c>
      <c r="E300" s="154" t="s">
        <v>490</v>
      </c>
      <c r="F300" s="155" t="s">
        <v>491</v>
      </c>
      <c r="G300" s="156" t="s">
        <v>119</v>
      </c>
      <c r="H300" s="157">
        <v>125.3</v>
      </c>
      <c r="I300" s="158"/>
      <c r="J300" s="159">
        <f>ROUND($I$300*$H$300,2)</f>
        <v>0</v>
      </c>
      <c r="K300" s="155" t="s">
        <v>250</v>
      </c>
      <c r="L300" s="43"/>
      <c r="M300" s="160"/>
      <c r="N300" s="161" t="s">
        <v>47</v>
      </c>
      <c r="O300" s="24"/>
      <c r="P300" s="24"/>
      <c r="Q300" s="162">
        <v>0</v>
      </c>
      <c r="R300" s="162">
        <f>$Q$300*$H$300</f>
        <v>0</v>
      </c>
      <c r="S300" s="162">
        <v>0</v>
      </c>
      <c r="T300" s="163">
        <f>$S$300*$H$300</f>
        <v>0</v>
      </c>
      <c r="AR300" s="97" t="s">
        <v>251</v>
      </c>
      <c r="AT300" s="97" t="s">
        <v>247</v>
      </c>
      <c r="AU300" s="97" t="s">
        <v>262</v>
      </c>
      <c r="AY300" s="6" t="s">
        <v>245</v>
      </c>
      <c r="BE300" s="164">
        <f>IF($N$300="základní",$J$300,0)</f>
        <v>0</v>
      </c>
      <c r="BF300" s="164">
        <f>IF($N$300="snížená",$J$300,0)</f>
        <v>0</v>
      </c>
      <c r="BG300" s="164">
        <f>IF($N$300="zákl. přenesená",$J$300,0)</f>
        <v>0</v>
      </c>
      <c r="BH300" s="164">
        <f>IF($N$300="sníž. přenesená",$J$300,0)</f>
        <v>0</v>
      </c>
      <c r="BI300" s="164">
        <f>IF($N$300="nulová",$J$300,0)</f>
        <v>0</v>
      </c>
      <c r="BJ300" s="97" t="s">
        <v>21</v>
      </c>
      <c r="BK300" s="164">
        <f>ROUND($I$300*$H$300,2)</f>
        <v>0</v>
      </c>
      <c r="BL300" s="97" t="s">
        <v>251</v>
      </c>
      <c r="BM300" s="97" t="s">
        <v>492</v>
      </c>
    </row>
    <row r="301" spans="2:47" s="6" customFormat="1" ht="27" customHeight="1">
      <c r="B301" s="23"/>
      <c r="C301" s="24"/>
      <c r="D301" s="165" t="s">
        <v>253</v>
      </c>
      <c r="E301" s="24"/>
      <c r="F301" s="166" t="s">
        <v>493</v>
      </c>
      <c r="G301" s="24"/>
      <c r="H301" s="24"/>
      <c r="J301" s="24"/>
      <c r="K301" s="24"/>
      <c r="L301" s="43"/>
      <c r="M301" s="56"/>
      <c r="N301" s="24"/>
      <c r="O301" s="24"/>
      <c r="P301" s="24"/>
      <c r="Q301" s="24"/>
      <c r="R301" s="24"/>
      <c r="S301" s="24"/>
      <c r="T301" s="57"/>
      <c r="AT301" s="6" t="s">
        <v>253</v>
      </c>
      <c r="AU301" s="6" t="s">
        <v>262</v>
      </c>
    </row>
    <row r="302" spans="2:65" s="6" customFormat="1" ht="15.75" customHeight="1">
      <c r="B302" s="23"/>
      <c r="C302" s="192" t="s">
        <v>494</v>
      </c>
      <c r="D302" s="192" t="s">
        <v>441</v>
      </c>
      <c r="E302" s="193" t="s">
        <v>495</v>
      </c>
      <c r="F302" s="194" t="s">
        <v>496</v>
      </c>
      <c r="G302" s="195" t="s">
        <v>497</v>
      </c>
      <c r="H302" s="196">
        <v>1.88</v>
      </c>
      <c r="I302" s="197"/>
      <c r="J302" s="198">
        <f>ROUND($I$302*$H$302,2)</f>
        <v>0</v>
      </c>
      <c r="K302" s="194" t="s">
        <v>250</v>
      </c>
      <c r="L302" s="199"/>
      <c r="M302" s="200"/>
      <c r="N302" s="201" t="s">
        <v>47</v>
      </c>
      <c r="O302" s="24"/>
      <c r="P302" s="24"/>
      <c r="Q302" s="162">
        <v>0.001</v>
      </c>
      <c r="R302" s="162">
        <f>$Q$302*$H$302</f>
        <v>0.00188</v>
      </c>
      <c r="S302" s="162">
        <v>0</v>
      </c>
      <c r="T302" s="163">
        <f>$S$302*$H$302</f>
        <v>0</v>
      </c>
      <c r="AR302" s="97" t="s">
        <v>288</v>
      </c>
      <c r="AT302" s="97" t="s">
        <v>441</v>
      </c>
      <c r="AU302" s="97" t="s">
        <v>262</v>
      </c>
      <c r="AY302" s="6" t="s">
        <v>245</v>
      </c>
      <c r="BE302" s="164">
        <f>IF($N$302="základní",$J$302,0)</f>
        <v>0</v>
      </c>
      <c r="BF302" s="164">
        <f>IF($N$302="snížená",$J$302,0)</f>
        <v>0</v>
      </c>
      <c r="BG302" s="164">
        <f>IF($N$302="zákl. přenesená",$J$302,0)</f>
        <v>0</v>
      </c>
      <c r="BH302" s="164">
        <f>IF($N$302="sníž. přenesená",$J$302,0)</f>
        <v>0</v>
      </c>
      <c r="BI302" s="164">
        <f>IF($N$302="nulová",$J$302,0)</f>
        <v>0</v>
      </c>
      <c r="BJ302" s="97" t="s">
        <v>21</v>
      </c>
      <c r="BK302" s="164">
        <f>ROUND($I$302*$H$302,2)</f>
        <v>0</v>
      </c>
      <c r="BL302" s="97" t="s">
        <v>251</v>
      </c>
      <c r="BM302" s="97" t="s">
        <v>498</v>
      </c>
    </row>
    <row r="303" spans="2:47" s="6" customFormat="1" ht="16.5" customHeight="1">
      <c r="B303" s="23"/>
      <c r="C303" s="24"/>
      <c r="D303" s="165" t="s">
        <v>253</v>
      </c>
      <c r="E303" s="24"/>
      <c r="F303" s="166" t="s">
        <v>499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253</v>
      </c>
      <c r="AU303" s="6" t="s">
        <v>262</v>
      </c>
    </row>
    <row r="304" spans="2:51" s="6" customFormat="1" ht="15.75" customHeight="1">
      <c r="B304" s="175"/>
      <c r="C304" s="176"/>
      <c r="D304" s="169" t="s">
        <v>255</v>
      </c>
      <c r="E304" s="176"/>
      <c r="F304" s="177" t="s">
        <v>121</v>
      </c>
      <c r="G304" s="176"/>
      <c r="H304" s="178">
        <v>125.3</v>
      </c>
      <c r="J304" s="176"/>
      <c r="K304" s="176"/>
      <c r="L304" s="179"/>
      <c r="M304" s="180"/>
      <c r="N304" s="176"/>
      <c r="O304" s="176"/>
      <c r="P304" s="176"/>
      <c r="Q304" s="176"/>
      <c r="R304" s="176"/>
      <c r="S304" s="176"/>
      <c r="T304" s="181"/>
      <c r="AT304" s="182" t="s">
        <v>255</v>
      </c>
      <c r="AU304" s="182" t="s">
        <v>262</v>
      </c>
      <c r="AV304" s="182" t="s">
        <v>85</v>
      </c>
      <c r="AW304" s="182" t="s">
        <v>218</v>
      </c>
      <c r="AX304" s="182" t="s">
        <v>76</v>
      </c>
      <c r="AY304" s="182" t="s">
        <v>245</v>
      </c>
    </row>
    <row r="305" spans="2:51" s="6" customFormat="1" ht="15.75" customHeight="1">
      <c r="B305" s="183"/>
      <c r="C305" s="184"/>
      <c r="D305" s="169" t="s">
        <v>255</v>
      </c>
      <c r="E305" s="184"/>
      <c r="F305" s="185" t="s">
        <v>257</v>
      </c>
      <c r="G305" s="184"/>
      <c r="H305" s="186">
        <v>125.3</v>
      </c>
      <c r="J305" s="184"/>
      <c r="K305" s="184"/>
      <c r="L305" s="187"/>
      <c r="M305" s="188"/>
      <c r="N305" s="184"/>
      <c r="O305" s="184"/>
      <c r="P305" s="184"/>
      <c r="Q305" s="184"/>
      <c r="R305" s="184"/>
      <c r="S305" s="184"/>
      <c r="T305" s="189"/>
      <c r="AT305" s="190" t="s">
        <v>255</v>
      </c>
      <c r="AU305" s="190" t="s">
        <v>262</v>
      </c>
      <c r="AV305" s="190" t="s">
        <v>251</v>
      </c>
      <c r="AW305" s="190" t="s">
        <v>218</v>
      </c>
      <c r="AX305" s="190" t="s">
        <v>21</v>
      </c>
      <c r="AY305" s="190" t="s">
        <v>245</v>
      </c>
    </row>
    <row r="306" spans="2:51" s="6" customFormat="1" ht="15.75" customHeight="1">
      <c r="B306" s="175"/>
      <c r="C306" s="176"/>
      <c r="D306" s="169" t="s">
        <v>255</v>
      </c>
      <c r="E306" s="176"/>
      <c r="F306" s="177" t="s">
        <v>500</v>
      </c>
      <c r="G306" s="176"/>
      <c r="H306" s="178">
        <v>1.88</v>
      </c>
      <c r="J306" s="176"/>
      <c r="K306" s="176"/>
      <c r="L306" s="179"/>
      <c r="M306" s="180"/>
      <c r="N306" s="176"/>
      <c r="O306" s="176"/>
      <c r="P306" s="176"/>
      <c r="Q306" s="176"/>
      <c r="R306" s="176"/>
      <c r="S306" s="176"/>
      <c r="T306" s="181"/>
      <c r="AT306" s="182" t="s">
        <v>255</v>
      </c>
      <c r="AU306" s="182" t="s">
        <v>262</v>
      </c>
      <c r="AV306" s="182" t="s">
        <v>85</v>
      </c>
      <c r="AW306" s="182" t="s">
        <v>76</v>
      </c>
      <c r="AX306" s="182" t="s">
        <v>21</v>
      </c>
      <c r="AY306" s="182" t="s">
        <v>245</v>
      </c>
    </row>
    <row r="307" spans="2:63" s="140" customFormat="1" ht="30.75" customHeight="1">
      <c r="B307" s="141"/>
      <c r="C307" s="142"/>
      <c r="D307" s="142" t="s">
        <v>75</v>
      </c>
      <c r="E307" s="151" t="s">
        <v>85</v>
      </c>
      <c r="F307" s="151" t="s">
        <v>501</v>
      </c>
      <c r="G307" s="142"/>
      <c r="H307" s="142"/>
      <c r="J307" s="152">
        <f>$BK$307</f>
        <v>0</v>
      </c>
      <c r="K307" s="142"/>
      <c r="L307" s="145"/>
      <c r="M307" s="146"/>
      <c r="N307" s="142"/>
      <c r="O307" s="142"/>
      <c r="P307" s="147">
        <f>SUM($P$308:$P$328)</f>
        <v>0</v>
      </c>
      <c r="Q307" s="142"/>
      <c r="R307" s="147">
        <f>SUM($R$308:$R$328)</f>
        <v>22.366799999999998</v>
      </c>
      <c r="S307" s="142"/>
      <c r="T307" s="148">
        <f>SUM($T$308:$T$328)</f>
        <v>0</v>
      </c>
      <c r="AR307" s="149" t="s">
        <v>21</v>
      </c>
      <c r="AT307" s="149" t="s">
        <v>75</v>
      </c>
      <c r="AU307" s="149" t="s">
        <v>21</v>
      </c>
      <c r="AY307" s="149" t="s">
        <v>245</v>
      </c>
      <c r="BK307" s="150">
        <f>SUM($BK$308:$BK$328)</f>
        <v>0</v>
      </c>
    </row>
    <row r="308" spans="2:65" s="6" customFormat="1" ht="15.75" customHeight="1">
      <c r="B308" s="23"/>
      <c r="C308" s="153" t="s">
        <v>502</v>
      </c>
      <c r="D308" s="153" t="s">
        <v>247</v>
      </c>
      <c r="E308" s="154" t="s">
        <v>503</v>
      </c>
      <c r="F308" s="155" t="s">
        <v>504</v>
      </c>
      <c r="G308" s="156" t="s">
        <v>136</v>
      </c>
      <c r="H308" s="157">
        <v>40</v>
      </c>
      <c r="I308" s="158"/>
      <c r="J308" s="159">
        <f>ROUND($I$308*$H$308,2)</f>
        <v>0</v>
      </c>
      <c r="K308" s="155" t="s">
        <v>250</v>
      </c>
      <c r="L308" s="43"/>
      <c r="M308" s="160"/>
      <c r="N308" s="161" t="s">
        <v>47</v>
      </c>
      <c r="O308" s="24"/>
      <c r="P308" s="24"/>
      <c r="Q308" s="162">
        <v>0.22657</v>
      </c>
      <c r="R308" s="162">
        <f>$Q$308*$H$308</f>
        <v>9.0628</v>
      </c>
      <c r="S308" s="162">
        <v>0</v>
      </c>
      <c r="T308" s="163">
        <f>$S$308*$H$308</f>
        <v>0</v>
      </c>
      <c r="AR308" s="97" t="s">
        <v>251</v>
      </c>
      <c r="AT308" s="97" t="s">
        <v>247</v>
      </c>
      <c r="AU308" s="97" t="s">
        <v>85</v>
      </c>
      <c r="AY308" s="6" t="s">
        <v>245</v>
      </c>
      <c r="BE308" s="164">
        <f>IF($N$308="základní",$J$308,0)</f>
        <v>0</v>
      </c>
      <c r="BF308" s="164">
        <f>IF($N$308="snížená",$J$308,0)</f>
        <v>0</v>
      </c>
      <c r="BG308" s="164">
        <f>IF($N$308="zákl. přenesená",$J$308,0)</f>
        <v>0</v>
      </c>
      <c r="BH308" s="164">
        <f>IF($N$308="sníž. přenesená",$J$308,0)</f>
        <v>0</v>
      </c>
      <c r="BI308" s="164">
        <f>IF($N$308="nulová",$J$308,0)</f>
        <v>0</v>
      </c>
      <c r="BJ308" s="97" t="s">
        <v>21</v>
      </c>
      <c r="BK308" s="164">
        <f>ROUND($I$308*$H$308,2)</f>
        <v>0</v>
      </c>
      <c r="BL308" s="97" t="s">
        <v>251</v>
      </c>
      <c r="BM308" s="97" t="s">
        <v>505</v>
      </c>
    </row>
    <row r="309" spans="2:47" s="6" customFormat="1" ht="27" customHeight="1">
      <c r="B309" s="23"/>
      <c r="C309" s="24"/>
      <c r="D309" s="165" t="s">
        <v>253</v>
      </c>
      <c r="E309" s="24"/>
      <c r="F309" s="166" t="s">
        <v>506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253</v>
      </c>
      <c r="AU309" s="6" t="s">
        <v>85</v>
      </c>
    </row>
    <row r="310" spans="2:47" s="6" customFormat="1" ht="30.75" customHeight="1">
      <c r="B310" s="23"/>
      <c r="C310" s="24"/>
      <c r="D310" s="169" t="s">
        <v>306</v>
      </c>
      <c r="E310" s="24"/>
      <c r="F310" s="191" t="s">
        <v>507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306</v>
      </c>
      <c r="AU310" s="6" t="s">
        <v>85</v>
      </c>
    </row>
    <row r="311" spans="2:51" s="6" customFormat="1" ht="15.75" customHeight="1">
      <c r="B311" s="167"/>
      <c r="C311" s="168"/>
      <c r="D311" s="169" t="s">
        <v>255</v>
      </c>
      <c r="E311" s="168"/>
      <c r="F311" s="170" t="s">
        <v>508</v>
      </c>
      <c r="G311" s="168"/>
      <c r="H311" s="168"/>
      <c r="J311" s="168"/>
      <c r="K311" s="168"/>
      <c r="L311" s="171"/>
      <c r="M311" s="172"/>
      <c r="N311" s="168"/>
      <c r="O311" s="168"/>
      <c r="P311" s="168"/>
      <c r="Q311" s="168"/>
      <c r="R311" s="168"/>
      <c r="S311" s="168"/>
      <c r="T311" s="173"/>
      <c r="AT311" s="174" t="s">
        <v>255</v>
      </c>
      <c r="AU311" s="174" t="s">
        <v>85</v>
      </c>
      <c r="AV311" s="174" t="s">
        <v>21</v>
      </c>
      <c r="AW311" s="174" t="s">
        <v>218</v>
      </c>
      <c r="AX311" s="174" t="s">
        <v>76</v>
      </c>
      <c r="AY311" s="174" t="s">
        <v>245</v>
      </c>
    </row>
    <row r="312" spans="2:51" s="6" customFormat="1" ht="15.75" customHeight="1">
      <c r="B312" s="175"/>
      <c r="C312" s="176"/>
      <c r="D312" s="169" t="s">
        <v>255</v>
      </c>
      <c r="E312" s="176" t="s">
        <v>164</v>
      </c>
      <c r="F312" s="177" t="s">
        <v>166</v>
      </c>
      <c r="G312" s="176"/>
      <c r="H312" s="178">
        <v>40</v>
      </c>
      <c r="J312" s="176"/>
      <c r="K312" s="176"/>
      <c r="L312" s="179"/>
      <c r="M312" s="180"/>
      <c r="N312" s="176"/>
      <c r="O312" s="176"/>
      <c r="P312" s="176"/>
      <c r="Q312" s="176"/>
      <c r="R312" s="176"/>
      <c r="S312" s="176"/>
      <c r="T312" s="181"/>
      <c r="AT312" s="182" t="s">
        <v>255</v>
      </c>
      <c r="AU312" s="182" t="s">
        <v>85</v>
      </c>
      <c r="AV312" s="182" t="s">
        <v>85</v>
      </c>
      <c r="AW312" s="182" t="s">
        <v>218</v>
      </c>
      <c r="AX312" s="182" t="s">
        <v>76</v>
      </c>
      <c r="AY312" s="182" t="s">
        <v>245</v>
      </c>
    </row>
    <row r="313" spans="2:51" s="6" customFormat="1" ht="15.75" customHeight="1">
      <c r="B313" s="183"/>
      <c r="C313" s="184"/>
      <c r="D313" s="169" t="s">
        <v>255</v>
      </c>
      <c r="E313" s="184"/>
      <c r="F313" s="185" t="s">
        <v>257</v>
      </c>
      <c r="G313" s="184"/>
      <c r="H313" s="186">
        <v>40</v>
      </c>
      <c r="J313" s="184"/>
      <c r="K313" s="184"/>
      <c r="L313" s="187"/>
      <c r="M313" s="188"/>
      <c r="N313" s="184"/>
      <c r="O313" s="184"/>
      <c r="P313" s="184"/>
      <c r="Q313" s="184"/>
      <c r="R313" s="184"/>
      <c r="S313" s="184"/>
      <c r="T313" s="189"/>
      <c r="AT313" s="190" t="s">
        <v>255</v>
      </c>
      <c r="AU313" s="190" t="s">
        <v>85</v>
      </c>
      <c r="AV313" s="190" t="s">
        <v>251</v>
      </c>
      <c r="AW313" s="190" t="s">
        <v>218</v>
      </c>
      <c r="AX313" s="190" t="s">
        <v>21</v>
      </c>
      <c r="AY313" s="190" t="s">
        <v>245</v>
      </c>
    </row>
    <row r="314" spans="2:65" s="6" customFormat="1" ht="15.75" customHeight="1">
      <c r="B314" s="23"/>
      <c r="C314" s="153" t="s">
        <v>509</v>
      </c>
      <c r="D314" s="153" t="s">
        <v>247</v>
      </c>
      <c r="E314" s="154" t="s">
        <v>510</v>
      </c>
      <c r="F314" s="155" t="s">
        <v>511</v>
      </c>
      <c r="G314" s="156" t="s">
        <v>136</v>
      </c>
      <c r="H314" s="157">
        <v>40</v>
      </c>
      <c r="I314" s="158"/>
      <c r="J314" s="159">
        <f>ROUND($I$314*$H$314,2)</f>
        <v>0</v>
      </c>
      <c r="K314" s="155" t="s">
        <v>250</v>
      </c>
      <c r="L314" s="43"/>
      <c r="M314" s="160"/>
      <c r="N314" s="161" t="s">
        <v>47</v>
      </c>
      <c r="O314" s="24"/>
      <c r="P314" s="24"/>
      <c r="Q314" s="162">
        <v>0.0001</v>
      </c>
      <c r="R314" s="162">
        <f>$Q$314*$H$314</f>
        <v>0.004</v>
      </c>
      <c r="S314" s="162">
        <v>0</v>
      </c>
      <c r="T314" s="163">
        <f>$S$314*$H$314</f>
        <v>0</v>
      </c>
      <c r="AR314" s="97" t="s">
        <v>251</v>
      </c>
      <c r="AT314" s="97" t="s">
        <v>247</v>
      </c>
      <c r="AU314" s="97" t="s">
        <v>85</v>
      </c>
      <c r="AY314" s="6" t="s">
        <v>245</v>
      </c>
      <c r="BE314" s="164">
        <f>IF($N$314="základní",$J$314,0)</f>
        <v>0</v>
      </c>
      <c r="BF314" s="164">
        <f>IF($N$314="snížená",$J$314,0)</f>
        <v>0</v>
      </c>
      <c r="BG314" s="164">
        <f>IF($N$314="zákl. přenesená",$J$314,0)</f>
        <v>0</v>
      </c>
      <c r="BH314" s="164">
        <f>IF($N$314="sníž. přenesená",$J$314,0)</f>
        <v>0</v>
      </c>
      <c r="BI314" s="164">
        <f>IF($N$314="nulová",$J$314,0)</f>
        <v>0</v>
      </c>
      <c r="BJ314" s="97" t="s">
        <v>21</v>
      </c>
      <c r="BK314" s="164">
        <f>ROUND($I$314*$H$314,2)</f>
        <v>0</v>
      </c>
      <c r="BL314" s="97" t="s">
        <v>251</v>
      </c>
      <c r="BM314" s="97" t="s">
        <v>512</v>
      </c>
    </row>
    <row r="315" spans="2:47" s="6" customFormat="1" ht="16.5" customHeight="1">
      <c r="B315" s="23"/>
      <c r="C315" s="24"/>
      <c r="D315" s="165" t="s">
        <v>253</v>
      </c>
      <c r="E315" s="24"/>
      <c r="F315" s="166" t="s">
        <v>511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253</v>
      </c>
      <c r="AU315" s="6" t="s">
        <v>85</v>
      </c>
    </row>
    <row r="316" spans="2:51" s="6" customFormat="1" ht="15.75" customHeight="1">
      <c r="B316" s="175"/>
      <c r="C316" s="176"/>
      <c r="D316" s="169" t="s">
        <v>255</v>
      </c>
      <c r="E316" s="176"/>
      <c r="F316" s="177" t="s">
        <v>164</v>
      </c>
      <c r="G316" s="176"/>
      <c r="H316" s="178">
        <v>40</v>
      </c>
      <c r="J316" s="176"/>
      <c r="K316" s="176"/>
      <c r="L316" s="179"/>
      <c r="M316" s="180"/>
      <c r="N316" s="176"/>
      <c r="O316" s="176"/>
      <c r="P316" s="176"/>
      <c r="Q316" s="176"/>
      <c r="R316" s="176"/>
      <c r="S316" s="176"/>
      <c r="T316" s="181"/>
      <c r="AT316" s="182" t="s">
        <v>255</v>
      </c>
      <c r="AU316" s="182" t="s">
        <v>85</v>
      </c>
      <c r="AV316" s="182" t="s">
        <v>85</v>
      </c>
      <c r="AW316" s="182" t="s">
        <v>218</v>
      </c>
      <c r="AX316" s="182" t="s">
        <v>76</v>
      </c>
      <c r="AY316" s="182" t="s">
        <v>245</v>
      </c>
    </row>
    <row r="317" spans="2:51" s="6" customFormat="1" ht="15.75" customHeight="1">
      <c r="B317" s="183"/>
      <c r="C317" s="184"/>
      <c r="D317" s="169" t="s">
        <v>255</v>
      </c>
      <c r="E317" s="184"/>
      <c r="F317" s="185" t="s">
        <v>257</v>
      </c>
      <c r="G317" s="184"/>
      <c r="H317" s="186">
        <v>40</v>
      </c>
      <c r="J317" s="184"/>
      <c r="K317" s="184"/>
      <c r="L317" s="187"/>
      <c r="M317" s="188"/>
      <c r="N317" s="184"/>
      <c r="O317" s="184"/>
      <c r="P317" s="184"/>
      <c r="Q317" s="184"/>
      <c r="R317" s="184"/>
      <c r="S317" s="184"/>
      <c r="T317" s="189"/>
      <c r="AT317" s="190" t="s">
        <v>255</v>
      </c>
      <c r="AU317" s="190" t="s">
        <v>85</v>
      </c>
      <c r="AV317" s="190" t="s">
        <v>251</v>
      </c>
      <c r="AW317" s="190" t="s">
        <v>218</v>
      </c>
      <c r="AX317" s="190" t="s">
        <v>21</v>
      </c>
      <c r="AY317" s="190" t="s">
        <v>245</v>
      </c>
    </row>
    <row r="318" spans="2:65" s="6" customFormat="1" ht="15.75" customHeight="1">
      <c r="B318" s="23"/>
      <c r="C318" s="153" t="s">
        <v>513</v>
      </c>
      <c r="D318" s="153" t="s">
        <v>247</v>
      </c>
      <c r="E318" s="154" t="s">
        <v>514</v>
      </c>
      <c r="F318" s="155" t="s">
        <v>515</v>
      </c>
      <c r="G318" s="156" t="s">
        <v>136</v>
      </c>
      <c r="H318" s="157">
        <v>7</v>
      </c>
      <c r="I318" s="158"/>
      <c r="J318" s="159">
        <f>ROUND($I$318*$H$318,2)</f>
        <v>0</v>
      </c>
      <c r="K318" s="155" t="s">
        <v>250</v>
      </c>
      <c r="L318" s="43"/>
      <c r="M318" s="160"/>
      <c r="N318" s="161" t="s">
        <v>47</v>
      </c>
      <c r="O318" s="24"/>
      <c r="P318" s="24"/>
      <c r="Q318" s="162">
        <v>0</v>
      </c>
      <c r="R318" s="162">
        <f>$Q$318*$H$318</f>
        <v>0</v>
      </c>
      <c r="S318" s="162">
        <v>0</v>
      </c>
      <c r="T318" s="163">
        <f>$S$318*$H$318</f>
        <v>0</v>
      </c>
      <c r="AR318" s="97" t="s">
        <v>251</v>
      </c>
      <c r="AT318" s="97" t="s">
        <v>247</v>
      </c>
      <c r="AU318" s="97" t="s">
        <v>85</v>
      </c>
      <c r="AY318" s="6" t="s">
        <v>245</v>
      </c>
      <c r="BE318" s="164">
        <f>IF($N$318="základní",$J$318,0)</f>
        <v>0</v>
      </c>
      <c r="BF318" s="164">
        <f>IF($N$318="snížená",$J$318,0)</f>
        <v>0</v>
      </c>
      <c r="BG318" s="164">
        <f>IF($N$318="zákl. přenesená",$J$318,0)</f>
        <v>0</v>
      </c>
      <c r="BH318" s="164">
        <f>IF($N$318="sníž. přenesená",$J$318,0)</f>
        <v>0</v>
      </c>
      <c r="BI318" s="164">
        <f>IF($N$318="nulová",$J$318,0)</f>
        <v>0</v>
      </c>
      <c r="BJ318" s="97" t="s">
        <v>21</v>
      </c>
      <c r="BK318" s="164">
        <f>ROUND($I$318*$H$318,2)</f>
        <v>0</v>
      </c>
      <c r="BL318" s="97" t="s">
        <v>251</v>
      </c>
      <c r="BM318" s="97" t="s">
        <v>516</v>
      </c>
    </row>
    <row r="319" spans="2:47" s="6" customFormat="1" ht="16.5" customHeight="1">
      <c r="B319" s="23"/>
      <c r="C319" s="24"/>
      <c r="D319" s="165" t="s">
        <v>253</v>
      </c>
      <c r="E319" s="24"/>
      <c r="F319" s="166" t="s">
        <v>517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253</v>
      </c>
      <c r="AU319" s="6" t="s">
        <v>85</v>
      </c>
    </row>
    <row r="320" spans="2:47" s="6" customFormat="1" ht="30.75" customHeight="1">
      <c r="B320" s="23"/>
      <c r="C320" s="24"/>
      <c r="D320" s="169" t="s">
        <v>306</v>
      </c>
      <c r="E320" s="24"/>
      <c r="F320" s="191" t="s">
        <v>518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306</v>
      </c>
      <c r="AU320" s="6" t="s">
        <v>85</v>
      </c>
    </row>
    <row r="321" spans="2:51" s="6" customFormat="1" ht="15.75" customHeight="1">
      <c r="B321" s="167"/>
      <c r="C321" s="168"/>
      <c r="D321" s="169" t="s">
        <v>255</v>
      </c>
      <c r="E321" s="168"/>
      <c r="F321" s="170" t="s">
        <v>325</v>
      </c>
      <c r="G321" s="168"/>
      <c r="H321" s="168"/>
      <c r="J321" s="168"/>
      <c r="K321" s="168"/>
      <c r="L321" s="171"/>
      <c r="M321" s="172"/>
      <c r="N321" s="168"/>
      <c r="O321" s="168"/>
      <c r="P321" s="168"/>
      <c r="Q321" s="168"/>
      <c r="R321" s="168"/>
      <c r="S321" s="168"/>
      <c r="T321" s="173"/>
      <c r="AT321" s="174" t="s">
        <v>255</v>
      </c>
      <c r="AU321" s="174" t="s">
        <v>85</v>
      </c>
      <c r="AV321" s="174" t="s">
        <v>21</v>
      </c>
      <c r="AW321" s="174" t="s">
        <v>218</v>
      </c>
      <c r="AX321" s="174" t="s">
        <v>76</v>
      </c>
      <c r="AY321" s="174" t="s">
        <v>245</v>
      </c>
    </row>
    <row r="322" spans="2:51" s="6" customFormat="1" ht="15.75" customHeight="1">
      <c r="B322" s="175"/>
      <c r="C322" s="176"/>
      <c r="D322" s="169" t="s">
        <v>255</v>
      </c>
      <c r="E322" s="176" t="s">
        <v>170</v>
      </c>
      <c r="F322" s="177" t="s">
        <v>326</v>
      </c>
      <c r="G322" s="176"/>
      <c r="H322" s="178">
        <v>7</v>
      </c>
      <c r="J322" s="176"/>
      <c r="K322" s="176"/>
      <c r="L322" s="179"/>
      <c r="M322" s="180"/>
      <c r="N322" s="176"/>
      <c r="O322" s="176"/>
      <c r="P322" s="176"/>
      <c r="Q322" s="176"/>
      <c r="R322" s="176"/>
      <c r="S322" s="176"/>
      <c r="T322" s="181"/>
      <c r="AT322" s="182" t="s">
        <v>255</v>
      </c>
      <c r="AU322" s="182" t="s">
        <v>85</v>
      </c>
      <c r="AV322" s="182" t="s">
        <v>85</v>
      </c>
      <c r="AW322" s="182" t="s">
        <v>218</v>
      </c>
      <c r="AX322" s="182" t="s">
        <v>76</v>
      </c>
      <c r="AY322" s="182" t="s">
        <v>245</v>
      </c>
    </row>
    <row r="323" spans="2:51" s="6" customFormat="1" ht="15.75" customHeight="1">
      <c r="B323" s="183"/>
      <c r="C323" s="184"/>
      <c r="D323" s="169" t="s">
        <v>255</v>
      </c>
      <c r="E323" s="184"/>
      <c r="F323" s="185" t="s">
        <v>257</v>
      </c>
      <c r="G323" s="184"/>
      <c r="H323" s="186">
        <v>7</v>
      </c>
      <c r="J323" s="184"/>
      <c r="K323" s="184"/>
      <c r="L323" s="187"/>
      <c r="M323" s="188"/>
      <c r="N323" s="184"/>
      <c r="O323" s="184"/>
      <c r="P323" s="184"/>
      <c r="Q323" s="184"/>
      <c r="R323" s="184"/>
      <c r="S323" s="184"/>
      <c r="T323" s="189"/>
      <c r="AT323" s="190" t="s">
        <v>255</v>
      </c>
      <c r="AU323" s="190" t="s">
        <v>85</v>
      </c>
      <c r="AV323" s="190" t="s">
        <v>251</v>
      </c>
      <c r="AW323" s="190" t="s">
        <v>218</v>
      </c>
      <c r="AX323" s="190" t="s">
        <v>21</v>
      </c>
      <c r="AY323" s="190" t="s">
        <v>245</v>
      </c>
    </row>
    <row r="324" spans="2:65" s="6" customFormat="1" ht="15.75" customHeight="1">
      <c r="B324" s="23"/>
      <c r="C324" s="192" t="s">
        <v>519</v>
      </c>
      <c r="D324" s="192" t="s">
        <v>441</v>
      </c>
      <c r="E324" s="193" t="s">
        <v>520</v>
      </c>
      <c r="F324" s="194" t="s">
        <v>521</v>
      </c>
      <c r="G324" s="195" t="s">
        <v>418</v>
      </c>
      <c r="H324" s="196">
        <v>13.3</v>
      </c>
      <c r="I324" s="197"/>
      <c r="J324" s="198">
        <f>ROUND($I$324*$H$324,2)</f>
        <v>0</v>
      </c>
      <c r="K324" s="194" t="s">
        <v>250</v>
      </c>
      <c r="L324" s="199"/>
      <c r="M324" s="200"/>
      <c r="N324" s="201" t="s">
        <v>47</v>
      </c>
      <c r="O324" s="24"/>
      <c r="P324" s="24"/>
      <c r="Q324" s="162">
        <v>1</v>
      </c>
      <c r="R324" s="162">
        <f>$Q$324*$H$324</f>
        <v>13.3</v>
      </c>
      <c r="S324" s="162">
        <v>0</v>
      </c>
      <c r="T324" s="163">
        <f>$S$324*$H$324</f>
        <v>0</v>
      </c>
      <c r="AR324" s="97" t="s">
        <v>288</v>
      </c>
      <c r="AT324" s="97" t="s">
        <v>441</v>
      </c>
      <c r="AU324" s="97" t="s">
        <v>85</v>
      </c>
      <c r="AY324" s="6" t="s">
        <v>245</v>
      </c>
      <c r="BE324" s="164">
        <f>IF($N$324="základní",$J$324,0)</f>
        <v>0</v>
      </c>
      <c r="BF324" s="164">
        <f>IF($N$324="snížená",$J$324,0)</f>
        <v>0</v>
      </c>
      <c r="BG324" s="164">
        <f>IF($N$324="zákl. přenesená",$J$324,0)</f>
        <v>0</v>
      </c>
      <c r="BH324" s="164">
        <f>IF($N$324="sníž. přenesená",$J$324,0)</f>
        <v>0</v>
      </c>
      <c r="BI324" s="164">
        <f>IF($N$324="nulová",$J$324,0)</f>
        <v>0</v>
      </c>
      <c r="BJ324" s="97" t="s">
        <v>21</v>
      </c>
      <c r="BK324" s="164">
        <f>ROUND($I$324*$H$324,2)</f>
        <v>0</v>
      </c>
      <c r="BL324" s="97" t="s">
        <v>251</v>
      </c>
      <c r="BM324" s="97" t="s">
        <v>522</v>
      </c>
    </row>
    <row r="325" spans="2:47" s="6" customFormat="1" ht="27" customHeight="1">
      <c r="B325" s="23"/>
      <c r="C325" s="24"/>
      <c r="D325" s="165" t="s">
        <v>253</v>
      </c>
      <c r="E325" s="24"/>
      <c r="F325" s="166" t="s">
        <v>523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253</v>
      </c>
      <c r="AU325" s="6" t="s">
        <v>85</v>
      </c>
    </row>
    <row r="326" spans="2:51" s="6" customFormat="1" ht="15.75" customHeight="1">
      <c r="B326" s="167"/>
      <c r="C326" s="168"/>
      <c r="D326" s="169" t="s">
        <v>255</v>
      </c>
      <c r="E326" s="168"/>
      <c r="F326" s="170" t="s">
        <v>421</v>
      </c>
      <c r="G326" s="168"/>
      <c r="H326" s="168"/>
      <c r="J326" s="168"/>
      <c r="K326" s="168"/>
      <c r="L326" s="171"/>
      <c r="M326" s="172"/>
      <c r="N326" s="168"/>
      <c r="O326" s="168"/>
      <c r="P326" s="168"/>
      <c r="Q326" s="168"/>
      <c r="R326" s="168"/>
      <c r="S326" s="168"/>
      <c r="T326" s="173"/>
      <c r="AT326" s="174" t="s">
        <v>255</v>
      </c>
      <c r="AU326" s="174" t="s">
        <v>85</v>
      </c>
      <c r="AV326" s="174" t="s">
        <v>21</v>
      </c>
      <c r="AW326" s="174" t="s">
        <v>218</v>
      </c>
      <c r="AX326" s="174" t="s">
        <v>76</v>
      </c>
      <c r="AY326" s="174" t="s">
        <v>245</v>
      </c>
    </row>
    <row r="327" spans="2:51" s="6" customFormat="1" ht="15.75" customHeight="1">
      <c r="B327" s="175"/>
      <c r="C327" s="176"/>
      <c r="D327" s="169" t="s">
        <v>255</v>
      </c>
      <c r="E327" s="176"/>
      <c r="F327" s="177" t="s">
        <v>524</v>
      </c>
      <c r="G327" s="176"/>
      <c r="H327" s="178">
        <v>13.3</v>
      </c>
      <c r="J327" s="176"/>
      <c r="K327" s="176"/>
      <c r="L327" s="179"/>
      <c r="M327" s="180"/>
      <c r="N327" s="176"/>
      <c r="O327" s="176"/>
      <c r="P327" s="176"/>
      <c r="Q327" s="176"/>
      <c r="R327" s="176"/>
      <c r="S327" s="176"/>
      <c r="T327" s="181"/>
      <c r="AT327" s="182" t="s">
        <v>255</v>
      </c>
      <c r="AU327" s="182" t="s">
        <v>85</v>
      </c>
      <c r="AV327" s="182" t="s">
        <v>85</v>
      </c>
      <c r="AW327" s="182" t="s">
        <v>218</v>
      </c>
      <c r="AX327" s="182" t="s">
        <v>76</v>
      </c>
      <c r="AY327" s="182" t="s">
        <v>245</v>
      </c>
    </row>
    <row r="328" spans="2:51" s="6" customFormat="1" ht="15.75" customHeight="1">
      <c r="B328" s="183"/>
      <c r="C328" s="184"/>
      <c r="D328" s="169" t="s">
        <v>255</v>
      </c>
      <c r="E328" s="184"/>
      <c r="F328" s="185" t="s">
        <v>257</v>
      </c>
      <c r="G328" s="184"/>
      <c r="H328" s="186">
        <v>13.3</v>
      </c>
      <c r="J328" s="184"/>
      <c r="K328" s="184"/>
      <c r="L328" s="187"/>
      <c r="M328" s="188"/>
      <c r="N328" s="184"/>
      <c r="O328" s="184"/>
      <c r="P328" s="184"/>
      <c r="Q328" s="184"/>
      <c r="R328" s="184"/>
      <c r="S328" s="184"/>
      <c r="T328" s="189"/>
      <c r="AT328" s="190" t="s">
        <v>255</v>
      </c>
      <c r="AU328" s="190" t="s">
        <v>85</v>
      </c>
      <c r="AV328" s="190" t="s">
        <v>251</v>
      </c>
      <c r="AW328" s="190" t="s">
        <v>218</v>
      </c>
      <c r="AX328" s="190" t="s">
        <v>21</v>
      </c>
      <c r="AY328" s="190" t="s">
        <v>245</v>
      </c>
    </row>
    <row r="329" spans="2:63" s="140" customFormat="1" ht="30.75" customHeight="1">
      <c r="B329" s="141"/>
      <c r="C329" s="142"/>
      <c r="D329" s="142" t="s">
        <v>75</v>
      </c>
      <c r="E329" s="151" t="s">
        <v>251</v>
      </c>
      <c r="F329" s="151" t="s">
        <v>525</v>
      </c>
      <c r="G329" s="142"/>
      <c r="H329" s="142"/>
      <c r="J329" s="152">
        <f>$BK$329</f>
        <v>0</v>
      </c>
      <c r="K329" s="142"/>
      <c r="L329" s="145"/>
      <c r="M329" s="146"/>
      <c r="N329" s="142"/>
      <c r="O329" s="142"/>
      <c r="P329" s="147">
        <f>SUM($P$330:$P$338)</f>
        <v>0</v>
      </c>
      <c r="Q329" s="142"/>
      <c r="R329" s="147">
        <f>SUM($R$330:$R$338)</f>
        <v>1.6758699</v>
      </c>
      <c r="S329" s="142"/>
      <c r="T329" s="148">
        <f>SUM($T$330:$T$338)</f>
        <v>0</v>
      </c>
      <c r="AR329" s="149" t="s">
        <v>21</v>
      </c>
      <c r="AT329" s="149" t="s">
        <v>75</v>
      </c>
      <c r="AU329" s="149" t="s">
        <v>21</v>
      </c>
      <c r="AY329" s="149" t="s">
        <v>245</v>
      </c>
      <c r="BK329" s="150">
        <f>SUM($BK$330:$BK$338)</f>
        <v>0</v>
      </c>
    </row>
    <row r="330" spans="2:65" s="6" customFormat="1" ht="15.75" customHeight="1">
      <c r="B330" s="23"/>
      <c r="C330" s="153" t="s">
        <v>526</v>
      </c>
      <c r="D330" s="153" t="s">
        <v>247</v>
      </c>
      <c r="E330" s="154" t="s">
        <v>527</v>
      </c>
      <c r="F330" s="155" t="s">
        <v>528</v>
      </c>
      <c r="G330" s="156" t="s">
        <v>130</v>
      </c>
      <c r="H330" s="157">
        <v>0.87</v>
      </c>
      <c r="I330" s="158"/>
      <c r="J330" s="159">
        <f>ROUND($I$330*$H$330,2)</f>
        <v>0</v>
      </c>
      <c r="K330" s="155" t="s">
        <v>250</v>
      </c>
      <c r="L330" s="43"/>
      <c r="M330" s="160"/>
      <c r="N330" s="161" t="s">
        <v>47</v>
      </c>
      <c r="O330" s="24"/>
      <c r="P330" s="24"/>
      <c r="Q330" s="162">
        <v>1.89077</v>
      </c>
      <c r="R330" s="162">
        <f>$Q$330*$H$330</f>
        <v>1.6449699</v>
      </c>
      <c r="S330" s="162">
        <v>0</v>
      </c>
      <c r="T330" s="163">
        <f>$S$330*$H$330</f>
        <v>0</v>
      </c>
      <c r="AR330" s="97" t="s">
        <v>251</v>
      </c>
      <c r="AT330" s="97" t="s">
        <v>247</v>
      </c>
      <c r="AU330" s="97" t="s">
        <v>85</v>
      </c>
      <c r="AY330" s="6" t="s">
        <v>245</v>
      </c>
      <c r="BE330" s="164">
        <f>IF($N$330="základní",$J$330,0)</f>
        <v>0</v>
      </c>
      <c r="BF330" s="164">
        <f>IF($N$330="snížená",$J$330,0)</f>
        <v>0</v>
      </c>
      <c r="BG330" s="164">
        <f>IF($N$330="zákl. přenesená",$J$330,0)</f>
        <v>0</v>
      </c>
      <c r="BH330" s="164">
        <f>IF($N$330="sníž. přenesená",$J$330,0)</f>
        <v>0</v>
      </c>
      <c r="BI330" s="164">
        <f>IF($N$330="nulová",$J$330,0)</f>
        <v>0</v>
      </c>
      <c r="BJ330" s="97" t="s">
        <v>21</v>
      </c>
      <c r="BK330" s="164">
        <f>ROUND($I$330*$H$330,2)</f>
        <v>0</v>
      </c>
      <c r="BL330" s="97" t="s">
        <v>251</v>
      </c>
      <c r="BM330" s="97" t="s">
        <v>529</v>
      </c>
    </row>
    <row r="331" spans="2:47" s="6" customFormat="1" ht="16.5" customHeight="1">
      <c r="B331" s="23"/>
      <c r="C331" s="24"/>
      <c r="D331" s="165" t="s">
        <v>253</v>
      </c>
      <c r="E331" s="24"/>
      <c r="F331" s="166" t="s">
        <v>530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253</v>
      </c>
      <c r="AU331" s="6" t="s">
        <v>85</v>
      </c>
    </row>
    <row r="332" spans="2:51" s="6" customFormat="1" ht="15.75" customHeight="1">
      <c r="B332" s="167"/>
      <c r="C332" s="168"/>
      <c r="D332" s="169" t="s">
        <v>255</v>
      </c>
      <c r="E332" s="168"/>
      <c r="F332" s="170" t="s">
        <v>438</v>
      </c>
      <c r="G332" s="168"/>
      <c r="H332" s="168"/>
      <c r="J332" s="168"/>
      <c r="K332" s="168"/>
      <c r="L332" s="171"/>
      <c r="M332" s="172"/>
      <c r="N332" s="168"/>
      <c r="O332" s="168"/>
      <c r="P332" s="168"/>
      <c r="Q332" s="168"/>
      <c r="R332" s="168"/>
      <c r="S332" s="168"/>
      <c r="T332" s="173"/>
      <c r="AT332" s="174" t="s">
        <v>255</v>
      </c>
      <c r="AU332" s="174" t="s">
        <v>85</v>
      </c>
      <c r="AV332" s="174" t="s">
        <v>21</v>
      </c>
      <c r="AW332" s="174" t="s">
        <v>218</v>
      </c>
      <c r="AX332" s="174" t="s">
        <v>76</v>
      </c>
      <c r="AY332" s="174" t="s">
        <v>245</v>
      </c>
    </row>
    <row r="333" spans="2:51" s="6" customFormat="1" ht="15.75" customHeight="1">
      <c r="B333" s="175"/>
      <c r="C333" s="176"/>
      <c r="D333" s="169" t="s">
        <v>255</v>
      </c>
      <c r="E333" s="176"/>
      <c r="F333" s="177" t="s">
        <v>531</v>
      </c>
      <c r="G333" s="176"/>
      <c r="H333" s="178">
        <v>0.87</v>
      </c>
      <c r="J333" s="176"/>
      <c r="K333" s="176"/>
      <c r="L333" s="179"/>
      <c r="M333" s="180"/>
      <c r="N333" s="176"/>
      <c r="O333" s="176"/>
      <c r="P333" s="176"/>
      <c r="Q333" s="176"/>
      <c r="R333" s="176"/>
      <c r="S333" s="176"/>
      <c r="T333" s="181"/>
      <c r="AT333" s="182" t="s">
        <v>255</v>
      </c>
      <c r="AU333" s="182" t="s">
        <v>85</v>
      </c>
      <c r="AV333" s="182" t="s">
        <v>85</v>
      </c>
      <c r="AW333" s="182" t="s">
        <v>218</v>
      </c>
      <c r="AX333" s="182" t="s">
        <v>76</v>
      </c>
      <c r="AY333" s="182" t="s">
        <v>245</v>
      </c>
    </row>
    <row r="334" spans="2:51" s="6" customFormat="1" ht="15.75" customHeight="1">
      <c r="B334" s="183"/>
      <c r="C334" s="184"/>
      <c r="D334" s="169" t="s">
        <v>255</v>
      </c>
      <c r="E334" s="184" t="s">
        <v>187</v>
      </c>
      <c r="F334" s="185" t="s">
        <v>257</v>
      </c>
      <c r="G334" s="184"/>
      <c r="H334" s="186">
        <v>0.87</v>
      </c>
      <c r="J334" s="184"/>
      <c r="K334" s="184"/>
      <c r="L334" s="187"/>
      <c r="M334" s="188"/>
      <c r="N334" s="184"/>
      <c r="O334" s="184"/>
      <c r="P334" s="184"/>
      <c r="Q334" s="184"/>
      <c r="R334" s="184"/>
      <c r="S334" s="184"/>
      <c r="T334" s="189"/>
      <c r="AT334" s="190" t="s">
        <v>255</v>
      </c>
      <c r="AU334" s="190" t="s">
        <v>85</v>
      </c>
      <c r="AV334" s="190" t="s">
        <v>251</v>
      </c>
      <c r="AW334" s="190" t="s">
        <v>218</v>
      </c>
      <c r="AX334" s="190" t="s">
        <v>21</v>
      </c>
      <c r="AY334" s="190" t="s">
        <v>245</v>
      </c>
    </row>
    <row r="335" spans="2:65" s="6" customFormat="1" ht="15.75" customHeight="1">
      <c r="B335" s="23"/>
      <c r="C335" s="153" t="s">
        <v>532</v>
      </c>
      <c r="D335" s="153" t="s">
        <v>247</v>
      </c>
      <c r="E335" s="154" t="s">
        <v>533</v>
      </c>
      <c r="F335" s="155" t="s">
        <v>534</v>
      </c>
      <c r="G335" s="156" t="s">
        <v>136</v>
      </c>
      <c r="H335" s="157">
        <v>61.8</v>
      </c>
      <c r="I335" s="158"/>
      <c r="J335" s="159">
        <f>ROUND($I$335*$H$335,2)</f>
        <v>0</v>
      </c>
      <c r="K335" s="155" t="s">
        <v>250</v>
      </c>
      <c r="L335" s="43"/>
      <c r="M335" s="160"/>
      <c r="N335" s="161" t="s">
        <v>47</v>
      </c>
      <c r="O335" s="24"/>
      <c r="P335" s="24"/>
      <c r="Q335" s="162">
        <v>0.0005</v>
      </c>
      <c r="R335" s="162">
        <f>$Q$335*$H$335</f>
        <v>0.0309</v>
      </c>
      <c r="S335" s="162">
        <v>0</v>
      </c>
      <c r="T335" s="163">
        <f>$S$335*$H$335</f>
        <v>0</v>
      </c>
      <c r="AR335" s="97" t="s">
        <v>251</v>
      </c>
      <c r="AT335" s="97" t="s">
        <v>247</v>
      </c>
      <c r="AU335" s="97" t="s">
        <v>85</v>
      </c>
      <c r="AY335" s="6" t="s">
        <v>245</v>
      </c>
      <c r="BE335" s="164">
        <f>IF($N$335="základní",$J$335,0)</f>
        <v>0</v>
      </c>
      <c r="BF335" s="164">
        <f>IF($N$335="snížená",$J$335,0)</f>
        <v>0</v>
      </c>
      <c r="BG335" s="164">
        <f>IF($N$335="zákl. přenesená",$J$335,0)</f>
        <v>0</v>
      </c>
      <c r="BH335" s="164">
        <f>IF($N$335="sníž. přenesená",$J$335,0)</f>
        <v>0</v>
      </c>
      <c r="BI335" s="164">
        <f>IF($N$335="nulová",$J$335,0)</f>
        <v>0</v>
      </c>
      <c r="BJ335" s="97" t="s">
        <v>21</v>
      </c>
      <c r="BK335" s="164">
        <f>ROUND($I$335*$H$335,2)</f>
        <v>0</v>
      </c>
      <c r="BL335" s="97" t="s">
        <v>251</v>
      </c>
      <c r="BM335" s="97" t="s">
        <v>535</v>
      </c>
    </row>
    <row r="336" spans="2:47" s="6" customFormat="1" ht="27" customHeight="1">
      <c r="B336" s="23"/>
      <c r="C336" s="24"/>
      <c r="D336" s="165" t="s">
        <v>253</v>
      </c>
      <c r="E336" s="24"/>
      <c r="F336" s="166" t="s">
        <v>536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253</v>
      </c>
      <c r="AU336" s="6" t="s">
        <v>85</v>
      </c>
    </row>
    <row r="337" spans="2:51" s="6" customFormat="1" ht="15.75" customHeight="1">
      <c r="B337" s="175"/>
      <c r="C337" s="176"/>
      <c r="D337" s="169" t="s">
        <v>255</v>
      </c>
      <c r="E337" s="176"/>
      <c r="F337" s="177" t="s">
        <v>155</v>
      </c>
      <c r="G337" s="176"/>
      <c r="H337" s="178">
        <v>61.8</v>
      </c>
      <c r="J337" s="176"/>
      <c r="K337" s="176"/>
      <c r="L337" s="179"/>
      <c r="M337" s="180"/>
      <c r="N337" s="176"/>
      <c r="O337" s="176"/>
      <c r="P337" s="176"/>
      <c r="Q337" s="176"/>
      <c r="R337" s="176"/>
      <c r="S337" s="176"/>
      <c r="T337" s="181"/>
      <c r="AT337" s="182" t="s">
        <v>255</v>
      </c>
      <c r="AU337" s="182" t="s">
        <v>85</v>
      </c>
      <c r="AV337" s="182" t="s">
        <v>85</v>
      </c>
      <c r="AW337" s="182" t="s">
        <v>218</v>
      </c>
      <c r="AX337" s="182" t="s">
        <v>76</v>
      </c>
      <c r="AY337" s="182" t="s">
        <v>245</v>
      </c>
    </row>
    <row r="338" spans="2:51" s="6" customFormat="1" ht="15.75" customHeight="1">
      <c r="B338" s="183"/>
      <c r="C338" s="184"/>
      <c r="D338" s="169" t="s">
        <v>255</v>
      </c>
      <c r="E338" s="184"/>
      <c r="F338" s="185" t="s">
        <v>257</v>
      </c>
      <c r="G338" s="184"/>
      <c r="H338" s="186">
        <v>61.8</v>
      </c>
      <c r="J338" s="184"/>
      <c r="K338" s="184"/>
      <c r="L338" s="187"/>
      <c r="M338" s="188"/>
      <c r="N338" s="184"/>
      <c r="O338" s="184"/>
      <c r="P338" s="184"/>
      <c r="Q338" s="184"/>
      <c r="R338" s="184"/>
      <c r="S338" s="184"/>
      <c r="T338" s="189"/>
      <c r="AT338" s="190" t="s">
        <v>255</v>
      </c>
      <c r="AU338" s="190" t="s">
        <v>85</v>
      </c>
      <c r="AV338" s="190" t="s">
        <v>251</v>
      </c>
      <c r="AW338" s="190" t="s">
        <v>218</v>
      </c>
      <c r="AX338" s="190" t="s">
        <v>21</v>
      </c>
      <c r="AY338" s="190" t="s">
        <v>245</v>
      </c>
    </row>
    <row r="339" spans="2:63" s="140" customFormat="1" ht="30.75" customHeight="1">
      <c r="B339" s="141"/>
      <c r="C339" s="142"/>
      <c r="D339" s="142" t="s">
        <v>75</v>
      </c>
      <c r="E339" s="151" t="s">
        <v>143</v>
      </c>
      <c r="F339" s="151" t="s">
        <v>537</v>
      </c>
      <c r="G339" s="142"/>
      <c r="H339" s="142"/>
      <c r="J339" s="152">
        <f>$BK$339</f>
        <v>0</v>
      </c>
      <c r="K339" s="142"/>
      <c r="L339" s="145"/>
      <c r="M339" s="146"/>
      <c r="N339" s="142"/>
      <c r="O339" s="142"/>
      <c r="P339" s="147">
        <f>SUM($P$340:$P$418)</f>
        <v>0</v>
      </c>
      <c r="Q339" s="142"/>
      <c r="R339" s="147">
        <f>SUM($R$340:$R$418)</f>
        <v>493.3983544999999</v>
      </c>
      <c r="S339" s="142"/>
      <c r="T339" s="148">
        <f>SUM($T$340:$T$418)</f>
        <v>0</v>
      </c>
      <c r="AR339" s="149" t="s">
        <v>21</v>
      </c>
      <c r="AT339" s="149" t="s">
        <v>75</v>
      </c>
      <c r="AU339" s="149" t="s">
        <v>21</v>
      </c>
      <c r="AY339" s="149" t="s">
        <v>245</v>
      </c>
      <c r="BK339" s="150">
        <f>SUM($BK$340:$BK$418)</f>
        <v>0</v>
      </c>
    </row>
    <row r="340" spans="2:65" s="6" customFormat="1" ht="15.75" customHeight="1">
      <c r="B340" s="23"/>
      <c r="C340" s="153" t="s">
        <v>538</v>
      </c>
      <c r="D340" s="153" t="s">
        <v>247</v>
      </c>
      <c r="E340" s="154" t="s">
        <v>539</v>
      </c>
      <c r="F340" s="155" t="s">
        <v>540</v>
      </c>
      <c r="G340" s="156" t="s">
        <v>119</v>
      </c>
      <c r="H340" s="157">
        <v>378.4</v>
      </c>
      <c r="I340" s="158"/>
      <c r="J340" s="159">
        <f>ROUND($I$340*$H$340,2)</f>
        <v>0</v>
      </c>
      <c r="K340" s="155" t="s">
        <v>250</v>
      </c>
      <c r="L340" s="43"/>
      <c r="M340" s="160"/>
      <c r="N340" s="161" t="s">
        <v>47</v>
      </c>
      <c r="O340" s="24"/>
      <c r="P340" s="24"/>
      <c r="Q340" s="162">
        <v>0.38626</v>
      </c>
      <c r="R340" s="162">
        <f>$Q$340*$H$340</f>
        <v>146.16078399999998</v>
      </c>
      <c r="S340" s="162">
        <v>0</v>
      </c>
      <c r="T340" s="163">
        <f>$S$340*$H$340</f>
        <v>0</v>
      </c>
      <c r="AR340" s="97" t="s">
        <v>251</v>
      </c>
      <c r="AT340" s="97" t="s">
        <v>247</v>
      </c>
      <c r="AU340" s="97" t="s">
        <v>85</v>
      </c>
      <c r="AY340" s="6" t="s">
        <v>245</v>
      </c>
      <c r="BE340" s="164">
        <f>IF($N$340="základní",$J$340,0)</f>
        <v>0</v>
      </c>
      <c r="BF340" s="164">
        <f>IF($N$340="snížená",$J$340,0)</f>
        <v>0</v>
      </c>
      <c r="BG340" s="164">
        <f>IF($N$340="zákl. přenesená",$J$340,0)</f>
        <v>0</v>
      </c>
      <c r="BH340" s="164">
        <f>IF($N$340="sníž. přenesená",$J$340,0)</f>
        <v>0</v>
      </c>
      <c r="BI340" s="164">
        <f>IF($N$340="nulová",$J$340,0)</f>
        <v>0</v>
      </c>
      <c r="BJ340" s="97" t="s">
        <v>21</v>
      </c>
      <c r="BK340" s="164">
        <f>ROUND($I$340*$H$340,2)</f>
        <v>0</v>
      </c>
      <c r="BL340" s="97" t="s">
        <v>251</v>
      </c>
      <c r="BM340" s="97" t="s">
        <v>541</v>
      </c>
    </row>
    <row r="341" spans="2:47" s="6" customFormat="1" ht="16.5" customHeight="1">
      <c r="B341" s="23"/>
      <c r="C341" s="24"/>
      <c r="D341" s="165" t="s">
        <v>253</v>
      </c>
      <c r="E341" s="24"/>
      <c r="F341" s="166" t="s">
        <v>542</v>
      </c>
      <c r="G341" s="24"/>
      <c r="H341" s="24"/>
      <c r="J341" s="24"/>
      <c r="K341" s="24"/>
      <c r="L341" s="43"/>
      <c r="M341" s="56"/>
      <c r="N341" s="24"/>
      <c r="O341" s="24"/>
      <c r="P341" s="24"/>
      <c r="Q341" s="24"/>
      <c r="R341" s="24"/>
      <c r="S341" s="24"/>
      <c r="T341" s="57"/>
      <c r="AT341" s="6" t="s">
        <v>253</v>
      </c>
      <c r="AU341" s="6" t="s">
        <v>85</v>
      </c>
    </row>
    <row r="342" spans="2:47" s="6" customFormat="1" ht="44.25" customHeight="1">
      <c r="B342" s="23"/>
      <c r="C342" s="24"/>
      <c r="D342" s="169" t="s">
        <v>306</v>
      </c>
      <c r="E342" s="24"/>
      <c r="F342" s="191" t="s">
        <v>307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306</v>
      </c>
      <c r="AU342" s="6" t="s">
        <v>85</v>
      </c>
    </row>
    <row r="343" spans="2:51" s="6" customFormat="1" ht="15.75" customHeight="1">
      <c r="B343" s="175"/>
      <c r="C343" s="176"/>
      <c r="D343" s="169" t="s">
        <v>255</v>
      </c>
      <c r="E343" s="176"/>
      <c r="F343" s="177" t="s">
        <v>543</v>
      </c>
      <c r="G343" s="176"/>
      <c r="H343" s="178">
        <v>378.4</v>
      </c>
      <c r="J343" s="176"/>
      <c r="K343" s="176"/>
      <c r="L343" s="179"/>
      <c r="M343" s="180"/>
      <c r="N343" s="176"/>
      <c r="O343" s="176"/>
      <c r="P343" s="176"/>
      <c r="Q343" s="176"/>
      <c r="R343" s="176"/>
      <c r="S343" s="176"/>
      <c r="T343" s="181"/>
      <c r="AT343" s="182" t="s">
        <v>255</v>
      </c>
      <c r="AU343" s="182" t="s">
        <v>85</v>
      </c>
      <c r="AV343" s="182" t="s">
        <v>85</v>
      </c>
      <c r="AW343" s="182" t="s">
        <v>218</v>
      </c>
      <c r="AX343" s="182" t="s">
        <v>76</v>
      </c>
      <c r="AY343" s="182" t="s">
        <v>245</v>
      </c>
    </row>
    <row r="344" spans="2:51" s="6" customFormat="1" ht="15.75" customHeight="1">
      <c r="B344" s="183"/>
      <c r="C344" s="184"/>
      <c r="D344" s="169" t="s">
        <v>255</v>
      </c>
      <c r="E344" s="184"/>
      <c r="F344" s="185" t="s">
        <v>257</v>
      </c>
      <c r="G344" s="184"/>
      <c r="H344" s="186">
        <v>378.4</v>
      </c>
      <c r="J344" s="184"/>
      <c r="K344" s="184"/>
      <c r="L344" s="187"/>
      <c r="M344" s="188"/>
      <c r="N344" s="184"/>
      <c r="O344" s="184"/>
      <c r="P344" s="184"/>
      <c r="Q344" s="184"/>
      <c r="R344" s="184"/>
      <c r="S344" s="184"/>
      <c r="T344" s="189"/>
      <c r="AT344" s="190" t="s">
        <v>255</v>
      </c>
      <c r="AU344" s="190" t="s">
        <v>85</v>
      </c>
      <c r="AV344" s="190" t="s">
        <v>251</v>
      </c>
      <c r="AW344" s="190" t="s">
        <v>218</v>
      </c>
      <c r="AX344" s="190" t="s">
        <v>21</v>
      </c>
      <c r="AY344" s="190" t="s">
        <v>245</v>
      </c>
    </row>
    <row r="345" spans="2:65" s="6" customFormat="1" ht="15.75" customHeight="1">
      <c r="B345" s="23"/>
      <c r="C345" s="153" t="s">
        <v>544</v>
      </c>
      <c r="D345" s="153" t="s">
        <v>247</v>
      </c>
      <c r="E345" s="154" t="s">
        <v>545</v>
      </c>
      <c r="F345" s="155" t="s">
        <v>546</v>
      </c>
      <c r="G345" s="156" t="s">
        <v>119</v>
      </c>
      <c r="H345" s="157">
        <v>378.4</v>
      </c>
      <c r="I345" s="158"/>
      <c r="J345" s="159">
        <f>ROUND($I$345*$H$345,2)</f>
        <v>0</v>
      </c>
      <c r="K345" s="155" t="s">
        <v>250</v>
      </c>
      <c r="L345" s="43"/>
      <c r="M345" s="160"/>
      <c r="N345" s="161" t="s">
        <v>47</v>
      </c>
      <c r="O345" s="24"/>
      <c r="P345" s="24"/>
      <c r="Q345" s="162">
        <v>0.0982</v>
      </c>
      <c r="R345" s="162">
        <f>$Q$345*$H$345</f>
        <v>37.158879999999996</v>
      </c>
      <c r="S345" s="162">
        <v>0</v>
      </c>
      <c r="T345" s="163">
        <f>$S$345*$H$345</f>
        <v>0</v>
      </c>
      <c r="AR345" s="97" t="s">
        <v>251</v>
      </c>
      <c r="AT345" s="97" t="s">
        <v>247</v>
      </c>
      <c r="AU345" s="97" t="s">
        <v>85</v>
      </c>
      <c r="AY345" s="6" t="s">
        <v>245</v>
      </c>
      <c r="BE345" s="164">
        <f>IF($N$345="základní",$J$345,0)</f>
        <v>0</v>
      </c>
      <c r="BF345" s="164">
        <f>IF($N$345="snížená",$J$345,0)</f>
        <v>0</v>
      </c>
      <c r="BG345" s="164">
        <f>IF($N$345="zákl. přenesená",$J$345,0)</f>
        <v>0</v>
      </c>
      <c r="BH345" s="164">
        <f>IF($N$345="sníž. přenesená",$J$345,0)</f>
        <v>0</v>
      </c>
      <c r="BI345" s="164">
        <f>IF($N$345="nulová",$J$345,0)</f>
        <v>0</v>
      </c>
      <c r="BJ345" s="97" t="s">
        <v>21</v>
      </c>
      <c r="BK345" s="164">
        <f>ROUND($I$345*$H$345,2)</f>
        <v>0</v>
      </c>
      <c r="BL345" s="97" t="s">
        <v>251</v>
      </c>
      <c r="BM345" s="97" t="s">
        <v>547</v>
      </c>
    </row>
    <row r="346" spans="2:47" s="6" customFormat="1" ht="16.5" customHeight="1">
      <c r="B346" s="23"/>
      <c r="C346" s="24"/>
      <c r="D346" s="165" t="s">
        <v>253</v>
      </c>
      <c r="E346" s="24"/>
      <c r="F346" s="166" t="s">
        <v>548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253</v>
      </c>
      <c r="AU346" s="6" t="s">
        <v>85</v>
      </c>
    </row>
    <row r="347" spans="2:47" s="6" customFormat="1" ht="44.25" customHeight="1">
      <c r="B347" s="23"/>
      <c r="C347" s="24"/>
      <c r="D347" s="169" t="s">
        <v>306</v>
      </c>
      <c r="E347" s="24"/>
      <c r="F347" s="191" t="s">
        <v>307</v>
      </c>
      <c r="G347" s="24"/>
      <c r="H347" s="24"/>
      <c r="J347" s="24"/>
      <c r="K347" s="24"/>
      <c r="L347" s="43"/>
      <c r="M347" s="56"/>
      <c r="N347" s="24"/>
      <c r="O347" s="24"/>
      <c r="P347" s="24"/>
      <c r="Q347" s="24"/>
      <c r="R347" s="24"/>
      <c r="S347" s="24"/>
      <c r="T347" s="57"/>
      <c r="AT347" s="6" t="s">
        <v>306</v>
      </c>
      <c r="AU347" s="6" t="s">
        <v>85</v>
      </c>
    </row>
    <row r="348" spans="2:51" s="6" customFormat="1" ht="15.75" customHeight="1">
      <c r="B348" s="175"/>
      <c r="C348" s="176"/>
      <c r="D348" s="169" t="s">
        <v>255</v>
      </c>
      <c r="E348" s="176"/>
      <c r="F348" s="177" t="s">
        <v>549</v>
      </c>
      <c r="G348" s="176"/>
      <c r="H348" s="178">
        <v>378.4</v>
      </c>
      <c r="J348" s="176"/>
      <c r="K348" s="176"/>
      <c r="L348" s="179"/>
      <c r="M348" s="180"/>
      <c r="N348" s="176"/>
      <c r="O348" s="176"/>
      <c r="P348" s="176"/>
      <c r="Q348" s="176"/>
      <c r="R348" s="176"/>
      <c r="S348" s="176"/>
      <c r="T348" s="181"/>
      <c r="AT348" s="182" t="s">
        <v>255</v>
      </c>
      <c r="AU348" s="182" t="s">
        <v>85</v>
      </c>
      <c r="AV348" s="182" t="s">
        <v>85</v>
      </c>
      <c r="AW348" s="182" t="s">
        <v>218</v>
      </c>
      <c r="AX348" s="182" t="s">
        <v>76</v>
      </c>
      <c r="AY348" s="182" t="s">
        <v>245</v>
      </c>
    </row>
    <row r="349" spans="2:51" s="6" customFormat="1" ht="15.75" customHeight="1">
      <c r="B349" s="183"/>
      <c r="C349" s="184"/>
      <c r="D349" s="169" t="s">
        <v>255</v>
      </c>
      <c r="E349" s="184"/>
      <c r="F349" s="185" t="s">
        <v>257</v>
      </c>
      <c r="G349" s="184"/>
      <c r="H349" s="186">
        <v>378.4</v>
      </c>
      <c r="J349" s="184"/>
      <c r="K349" s="184"/>
      <c r="L349" s="187"/>
      <c r="M349" s="188"/>
      <c r="N349" s="184"/>
      <c r="O349" s="184"/>
      <c r="P349" s="184"/>
      <c r="Q349" s="184"/>
      <c r="R349" s="184"/>
      <c r="S349" s="184"/>
      <c r="T349" s="189"/>
      <c r="AT349" s="190" t="s">
        <v>255</v>
      </c>
      <c r="AU349" s="190" t="s">
        <v>85</v>
      </c>
      <c r="AV349" s="190" t="s">
        <v>251</v>
      </c>
      <c r="AW349" s="190" t="s">
        <v>218</v>
      </c>
      <c r="AX349" s="190" t="s">
        <v>21</v>
      </c>
      <c r="AY349" s="190" t="s">
        <v>245</v>
      </c>
    </row>
    <row r="350" spans="2:65" s="6" customFormat="1" ht="15.75" customHeight="1">
      <c r="B350" s="23"/>
      <c r="C350" s="153" t="s">
        <v>550</v>
      </c>
      <c r="D350" s="153" t="s">
        <v>247</v>
      </c>
      <c r="E350" s="154" t="s">
        <v>551</v>
      </c>
      <c r="F350" s="155" t="s">
        <v>552</v>
      </c>
      <c r="G350" s="156" t="s">
        <v>119</v>
      </c>
      <c r="H350" s="157">
        <v>18.55</v>
      </c>
      <c r="I350" s="158"/>
      <c r="J350" s="159">
        <f>ROUND($I$350*$H$350,2)</f>
        <v>0</v>
      </c>
      <c r="K350" s="155" t="s">
        <v>250</v>
      </c>
      <c r="L350" s="43"/>
      <c r="M350" s="160"/>
      <c r="N350" s="161" t="s">
        <v>47</v>
      </c>
      <c r="O350" s="24"/>
      <c r="P350" s="24"/>
      <c r="Q350" s="162">
        <v>0.378</v>
      </c>
      <c r="R350" s="162">
        <f>$Q$350*$H$350</f>
        <v>7.011900000000001</v>
      </c>
      <c r="S350" s="162">
        <v>0</v>
      </c>
      <c r="T350" s="163">
        <f>$S$350*$H$350</f>
        <v>0</v>
      </c>
      <c r="AR350" s="97" t="s">
        <v>251</v>
      </c>
      <c r="AT350" s="97" t="s">
        <v>247</v>
      </c>
      <c r="AU350" s="97" t="s">
        <v>85</v>
      </c>
      <c r="AY350" s="6" t="s">
        <v>245</v>
      </c>
      <c r="BE350" s="164">
        <f>IF($N$350="základní",$J$350,0)</f>
        <v>0</v>
      </c>
      <c r="BF350" s="164">
        <f>IF($N$350="snížená",$J$350,0)</f>
        <v>0</v>
      </c>
      <c r="BG350" s="164">
        <f>IF($N$350="zákl. přenesená",$J$350,0)</f>
        <v>0</v>
      </c>
      <c r="BH350" s="164">
        <f>IF($N$350="sníž. přenesená",$J$350,0)</f>
        <v>0</v>
      </c>
      <c r="BI350" s="164">
        <f>IF($N$350="nulová",$J$350,0)</f>
        <v>0</v>
      </c>
      <c r="BJ350" s="97" t="s">
        <v>21</v>
      </c>
      <c r="BK350" s="164">
        <f>ROUND($I$350*$H$350,2)</f>
        <v>0</v>
      </c>
      <c r="BL350" s="97" t="s">
        <v>251</v>
      </c>
      <c r="BM350" s="97" t="s">
        <v>553</v>
      </c>
    </row>
    <row r="351" spans="2:47" s="6" customFormat="1" ht="16.5" customHeight="1">
      <c r="B351" s="23"/>
      <c r="C351" s="24"/>
      <c r="D351" s="165" t="s">
        <v>253</v>
      </c>
      <c r="E351" s="24"/>
      <c r="F351" s="166" t="s">
        <v>554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253</v>
      </c>
      <c r="AU351" s="6" t="s">
        <v>85</v>
      </c>
    </row>
    <row r="352" spans="2:51" s="6" customFormat="1" ht="15.75" customHeight="1">
      <c r="B352" s="175"/>
      <c r="C352" s="176"/>
      <c r="D352" s="169" t="s">
        <v>255</v>
      </c>
      <c r="E352" s="176" t="s">
        <v>213</v>
      </c>
      <c r="F352" s="177" t="s">
        <v>555</v>
      </c>
      <c r="G352" s="176"/>
      <c r="H352" s="178">
        <v>18.55</v>
      </c>
      <c r="J352" s="176"/>
      <c r="K352" s="176"/>
      <c r="L352" s="179"/>
      <c r="M352" s="180"/>
      <c r="N352" s="176"/>
      <c r="O352" s="176"/>
      <c r="P352" s="176"/>
      <c r="Q352" s="176"/>
      <c r="R352" s="176"/>
      <c r="S352" s="176"/>
      <c r="T352" s="181"/>
      <c r="AT352" s="182" t="s">
        <v>255</v>
      </c>
      <c r="AU352" s="182" t="s">
        <v>85</v>
      </c>
      <c r="AV352" s="182" t="s">
        <v>85</v>
      </c>
      <c r="AW352" s="182" t="s">
        <v>218</v>
      </c>
      <c r="AX352" s="182" t="s">
        <v>76</v>
      </c>
      <c r="AY352" s="182" t="s">
        <v>245</v>
      </c>
    </row>
    <row r="353" spans="2:51" s="6" customFormat="1" ht="15.75" customHeight="1">
      <c r="B353" s="183"/>
      <c r="C353" s="184"/>
      <c r="D353" s="169" t="s">
        <v>255</v>
      </c>
      <c r="E353" s="184"/>
      <c r="F353" s="185" t="s">
        <v>257</v>
      </c>
      <c r="G353" s="184"/>
      <c r="H353" s="186">
        <v>18.55</v>
      </c>
      <c r="J353" s="184"/>
      <c r="K353" s="184"/>
      <c r="L353" s="187"/>
      <c r="M353" s="188"/>
      <c r="N353" s="184"/>
      <c r="O353" s="184"/>
      <c r="P353" s="184"/>
      <c r="Q353" s="184"/>
      <c r="R353" s="184"/>
      <c r="S353" s="184"/>
      <c r="T353" s="189"/>
      <c r="AT353" s="190" t="s">
        <v>255</v>
      </c>
      <c r="AU353" s="190" t="s">
        <v>85</v>
      </c>
      <c r="AV353" s="190" t="s">
        <v>251</v>
      </c>
      <c r="AW353" s="190" t="s">
        <v>218</v>
      </c>
      <c r="AX353" s="190" t="s">
        <v>21</v>
      </c>
      <c r="AY353" s="190" t="s">
        <v>245</v>
      </c>
    </row>
    <row r="354" spans="2:65" s="6" customFormat="1" ht="15.75" customHeight="1">
      <c r="B354" s="23"/>
      <c r="C354" s="153" t="s">
        <v>556</v>
      </c>
      <c r="D354" s="153" t="s">
        <v>247</v>
      </c>
      <c r="E354" s="154" t="s">
        <v>557</v>
      </c>
      <c r="F354" s="155" t="s">
        <v>558</v>
      </c>
      <c r="G354" s="156" t="s">
        <v>119</v>
      </c>
      <c r="H354" s="157">
        <v>412.5</v>
      </c>
      <c r="I354" s="158"/>
      <c r="J354" s="159">
        <f>ROUND($I$354*$H$354,2)</f>
        <v>0</v>
      </c>
      <c r="K354" s="155" t="s">
        <v>250</v>
      </c>
      <c r="L354" s="43"/>
      <c r="M354" s="160"/>
      <c r="N354" s="161" t="s">
        <v>47</v>
      </c>
      <c r="O354" s="24"/>
      <c r="P354" s="24"/>
      <c r="Q354" s="162">
        <v>0.4726</v>
      </c>
      <c r="R354" s="162">
        <f>$Q$354*$H$354</f>
        <v>194.94750000000002</v>
      </c>
      <c r="S354" s="162">
        <v>0</v>
      </c>
      <c r="T354" s="163">
        <f>$S$354*$H$354</f>
        <v>0</v>
      </c>
      <c r="AR354" s="97" t="s">
        <v>251</v>
      </c>
      <c r="AT354" s="97" t="s">
        <v>247</v>
      </c>
      <c r="AU354" s="97" t="s">
        <v>85</v>
      </c>
      <c r="AY354" s="6" t="s">
        <v>245</v>
      </c>
      <c r="BE354" s="164">
        <f>IF($N$354="základní",$J$354,0)</f>
        <v>0</v>
      </c>
      <c r="BF354" s="164">
        <f>IF($N$354="snížená",$J$354,0)</f>
        <v>0</v>
      </c>
      <c r="BG354" s="164">
        <f>IF($N$354="zákl. přenesená",$J$354,0)</f>
        <v>0</v>
      </c>
      <c r="BH354" s="164">
        <f>IF($N$354="sníž. přenesená",$J$354,0)</f>
        <v>0</v>
      </c>
      <c r="BI354" s="164">
        <f>IF($N$354="nulová",$J$354,0)</f>
        <v>0</v>
      </c>
      <c r="BJ354" s="97" t="s">
        <v>21</v>
      </c>
      <c r="BK354" s="164">
        <f>ROUND($I$354*$H$354,2)</f>
        <v>0</v>
      </c>
      <c r="BL354" s="97" t="s">
        <v>251</v>
      </c>
      <c r="BM354" s="97" t="s">
        <v>559</v>
      </c>
    </row>
    <row r="355" spans="2:47" s="6" customFormat="1" ht="16.5" customHeight="1">
      <c r="B355" s="23"/>
      <c r="C355" s="24"/>
      <c r="D355" s="165" t="s">
        <v>253</v>
      </c>
      <c r="E355" s="24"/>
      <c r="F355" s="166" t="s">
        <v>560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253</v>
      </c>
      <c r="AU355" s="6" t="s">
        <v>85</v>
      </c>
    </row>
    <row r="356" spans="2:51" s="6" customFormat="1" ht="15.75" customHeight="1">
      <c r="B356" s="175"/>
      <c r="C356" s="176"/>
      <c r="D356" s="169" t="s">
        <v>255</v>
      </c>
      <c r="E356" s="176" t="s">
        <v>210</v>
      </c>
      <c r="F356" s="177" t="s">
        <v>561</v>
      </c>
      <c r="G356" s="176"/>
      <c r="H356" s="178">
        <v>412.5</v>
      </c>
      <c r="J356" s="176"/>
      <c r="K356" s="176"/>
      <c r="L356" s="179"/>
      <c r="M356" s="180"/>
      <c r="N356" s="176"/>
      <c r="O356" s="176"/>
      <c r="P356" s="176"/>
      <c r="Q356" s="176"/>
      <c r="R356" s="176"/>
      <c r="S356" s="176"/>
      <c r="T356" s="181"/>
      <c r="AT356" s="182" t="s">
        <v>255</v>
      </c>
      <c r="AU356" s="182" t="s">
        <v>85</v>
      </c>
      <c r="AV356" s="182" t="s">
        <v>85</v>
      </c>
      <c r="AW356" s="182" t="s">
        <v>218</v>
      </c>
      <c r="AX356" s="182" t="s">
        <v>76</v>
      </c>
      <c r="AY356" s="182" t="s">
        <v>245</v>
      </c>
    </row>
    <row r="357" spans="2:51" s="6" customFormat="1" ht="15.75" customHeight="1">
      <c r="B357" s="183"/>
      <c r="C357" s="184"/>
      <c r="D357" s="169" t="s">
        <v>255</v>
      </c>
      <c r="E357" s="184"/>
      <c r="F357" s="185" t="s">
        <v>257</v>
      </c>
      <c r="G357" s="184"/>
      <c r="H357" s="186">
        <v>412.5</v>
      </c>
      <c r="J357" s="184"/>
      <c r="K357" s="184"/>
      <c r="L357" s="187"/>
      <c r="M357" s="188"/>
      <c r="N357" s="184"/>
      <c r="O357" s="184"/>
      <c r="P357" s="184"/>
      <c r="Q357" s="184"/>
      <c r="R357" s="184"/>
      <c r="S357" s="184"/>
      <c r="T357" s="189"/>
      <c r="AT357" s="190" t="s">
        <v>255</v>
      </c>
      <c r="AU357" s="190" t="s">
        <v>85</v>
      </c>
      <c r="AV357" s="190" t="s">
        <v>251</v>
      </c>
      <c r="AW357" s="190" t="s">
        <v>218</v>
      </c>
      <c r="AX357" s="190" t="s">
        <v>21</v>
      </c>
      <c r="AY357" s="190" t="s">
        <v>245</v>
      </c>
    </row>
    <row r="358" spans="2:65" s="6" customFormat="1" ht="15.75" customHeight="1">
      <c r="B358" s="23"/>
      <c r="C358" s="153" t="s">
        <v>562</v>
      </c>
      <c r="D358" s="153" t="s">
        <v>247</v>
      </c>
      <c r="E358" s="154" t="s">
        <v>563</v>
      </c>
      <c r="F358" s="155" t="s">
        <v>564</v>
      </c>
      <c r="G358" s="156" t="s">
        <v>119</v>
      </c>
      <c r="H358" s="157">
        <v>34.1</v>
      </c>
      <c r="I358" s="158"/>
      <c r="J358" s="159">
        <f>ROUND($I$358*$H$358,2)</f>
        <v>0</v>
      </c>
      <c r="K358" s="155" t="s">
        <v>250</v>
      </c>
      <c r="L358" s="43"/>
      <c r="M358" s="160"/>
      <c r="N358" s="161" t="s">
        <v>47</v>
      </c>
      <c r="O358" s="24"/>
      <c r="P358" s="24"/>
      <c r="Q358" s="162">
        <v>0.15826</v>
      </c>
      <c r="R358" s="162">
        <f>$Q$358*$H$358</f>
        <v>5.396666000000001</v>
      </c>
      <c r="S358" s="162">
        <v>0</v>
      </c>
      <c r="T358" s="163">
        <f>$S$358*$H$358</f>
        <v>0</v>
      </c>
      <c r="AR358" s="97" t="s">
        <v>251</v>
      </c>
      <c r="AT358" s="97" t="s">
        <v>247</v>
      </c>
      <c r="AU358" s="97" t="s">
        <v>85</v>
      </c>
      <c r="AY358" s="6" t="s">
        <v>245</v>
      </c>
      <c r="BE358" s="164">
        <f>IF($N$358="základní",$J$358,0)</f>
        <v>0</v>
      </c>
      <c r="BF358" s="164">
        <f>IF($N$358="snížená",$J$358,0)</f>
        <v>0</v>
      </c>
      <c r="BG358" s="164">
        <f>IF($N$358="zákl. přenesená",$J$358,0)</f>
        <v>0</v>
      </c>
      <c r="BH358" s="164">
        <f>IF($N$358="sníž. přenesená",$J$358,0)</f>
        <v>0</v>
      </c>
      <c r="BI358" s="164">
        <f>IF($N$358="nulová",$J$358,0)</f>
        <v>0</v>
      </c>
      <c r="BJ358" s="97" t="s">
        <v>21</v>
      </c>
      <c r="BK358" s="164">
        <f>ROUND($I$358*$H$358,2)</f>
        <v>0</v>
      </c>
      <c r="BL358" s="97" t="s">
        <v>251</v>
      </c>
      <c r="BM358" s="97" t="s">
        <v>565</v>
      </c>
    </row>
    <row r="359" spans="2:47" s="6" customFormat="1" ht="27" customHeight="1">
      <c r="B359" s="23"/>
      <c r="C359" s="24"/>
      <c r="D359" s="165" t="s">
        <v>253</v>
      </c>
      <c r="E359" s="24"/>
      <c r="F359" s="166" t="s">
        <v>566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253</v>
      </c>
      <c r="AU359" s="6" t="s">
        <v>85</v>
      </c>
    </row>
    <row r="360" spans="2:51" s="6" customFormat="1" ht="15.75" customHeight="1">
      <c r="B360" s="175"/>
      <c r="C360" s="176"/>
      <c r="D360" s="169" t="s">
        <v>255</v>
      </c>
      <c r="E360" s="176"/>
      <c r="F360" s="177" t="s">
        <v>207</v>
      </c>
      <c r="G360" s="176"/>
      <c r="H360" s="178">
        <v>34.1</v>
      </c>
      <c r="J360" s="176"/>
      <c r="K360" s="176"/>
      <c r="L360" s="179"/>
      <c r="M360" s="180"/>
      <c r="N360" s="176"/>
      <c r="O360" s="176"/>
      <c r="P360" s="176"/>
      <c r="Q360" s="176"/>
      <c r="R360" s="176"/>
      <c r="S360" s="176"/>
      <c r="T360" s="181"/>
      <c r="AT360" s="182" t="s">
        <v>255</v>
      </c>
      <c r="AU360" s="182" t="s">
        <v>85</v>
      </c>
      <c r="AV360" s="182" t="s">
        <v>85</v>
      </c>
      <c r="AW360" s="182" t="s">
        <v>218</v>
      </c>
      <c r="AX360" s="182" t="s">
        <v>76</v>
      </c>
      <c r="AY360" s="182" t="s">
        <v>245</v>
      </c>
    </row>
    <row r="361" spans="2:51" s="6" customFormat="1" ht="15.75" customHeight="1">
      <c r="B361" s="183"/>
      <c r="C361" s="184"/>
      <c r="D361" s="169" t="s">
        <v>255</v>
      </c>
      <c r="E361" s="184"/>
      <c r="F361" s="185" t="s">
        <v>257</v>
      </c>
      <c r="G361" s="184"/>
      <c r="H361" s="186">
        <v>34.1</v>
      </c>
      <c r="J361" s="184"/>
      <c r="K361" s="184"/>
      <c r="L361" s="187"/>
      <c r="M361" s="188"/>
      <c r="N361" s="184"/>
      <c r="O361" s="184"/>
      <c r="P361" s="184"/>
      <c r="Q361" s="184"/>
      <c r="R361" s="184"/>
      <c r="S361" s="184"/>
      <c r="T361" s="189"/>
      <c r="AT361" s="190" t="s">
        <v>255</v>
      </c>
      <c r="AU361" s="190" t="s">
        <v>85</v>
      </c>
      <c r="AV361" s="190" t="s">
        <v>251</v>
      </c>
      <c r="AW361" s="190" t="s">
        <v>218</v>
      </c>
      <c r="AX361" s="190" t="s">
        <v>21</v>
      </c>
      <c r="AY361" s="190" t="s">
        <v>245</v>
      </c>
    </row>
    <row r="362" spans="2:65" s="6" customFormat="1" ht="15.75" customHeight="1">
      <c r="B362" s="23"/>
      <c r="C362" s="153" t="s">
        <v>567</v>
      </c>
      <c r="D362" s="153" t="s">
        <v>247</v>
      </c>
      <c r="E362" s="154" t="s">
        <v>568</v>
      </c>
      <c r="F362" s="155" t="s">
        <v>569</v>
      </c>
      <c r="G362" s="156" t="s">
        <v>119</v>
      </c>
      <c r="H362" s="157">
        <v>34.1</v>
      </c>
      <c r="I362" s="158"/>
      <c r="J362" s="159">
        <f>ROUND($I$362*$H$362,2)</f>
        <v>0</v>
      </c>
      <c r="K362" s="155" t="s">
        <v>250</v>
      </c>
      <c r="L362" s="43"/>
      <c r="M362" s="160"/>
      <c r="N362" s="161" t="s">
        <v>47</v>
      </c>
      <c r="O362" s="24"/>
      <c r="P362" s="24"/>
      <c r="Q362" s="162">
        <v>0.00652</v>
      </c>
      <c r="R362" s="162">
        <f>$Q$362*$H$362</f>
        <v>0.222332</v>
      </c>
      <c r="S362" s="162">
        <v>0</v>
      </c>
      <c r="T362" s="163">
        <f>$S$362*$H$362</f>
        <v>0</v>
      </c>
      <c r="AR362" s="97" t="s">
        <v>251</v>
      </c>
      <c r="AT362" s="97" t="s">
        <v>247</v>
      </c>
      <c r="AU362" s="97" t="s">
        <v>85</v>
      </c>
      <c r="AY362" s="6" t="s">
        <v>245</v>
      </c>
      <c r="BE362" s="164">
        <f>IF($N$362="základní",$J$362,0)</f>
        <v>0</v>
      </c>
      <c r="BF362" s="164">
        <f>IF($N$362="snížená",$J$362,0)</f>
        <v>0</v>
      </c>
      <c r="BG362" s="164">
        <f>IF($N$362="zákl. přenesená",$J$362,0)</f>
        <v>0</v>
      </c>
      <c r="BH362" s="164">
        <f>IF($N$362="sníž. přenesená",$J$362,0)</f>
        <v>0</v>
      </c>
      <c r="BI362" s="164">
        <f>IF($N$362="nulová",$J$362,0)</f>
        <v>0</v>
      </c>
      <c r="BJ362" s="97" t="s">
        <v>21</v>
      </c>
      <c r="BK362" s="164">
        <f>ROUND($I$362*$H$362,2)</f>
        <v>0</v>
      </c>
      <c r="BL362" s="97" t="s">
        <v>251</v>
      </c>
      <c r="BM362" s="97" t="s">
        <v>570</v>
      </c>
    </row>
    <row r="363" spans="2:47" s="6" customFormat="1" ht="16.5" customHeight="1">
      <c r="B363" s="23"/>
      <c r="C363" s="24"/>
      <c r="D363" s="165" t="s">
        <v>253</v>
      </c>
      <c r="E363" s="24"/>
      <c r="F363" s="166" t="s">
        <v>571</v>
      </c>
      <c r="G363" s="24"/>
      <c r="H363" s="24"/>
      <c r="J363" s="24"/>
      <c r="K363" s="24"/>
      <c r="L363" s="43"/>
      <c r="M363" s="56"/>
      <c r="N363" s="24"/>
      <c r="O363" s="24"/>
      <c r="P363" s="24"/>
      <c r="Q363" s="24"/>
      <c r="R363" s="24"/>
      <c r="S363" s="24"/>
      <c r="T363" s="57"/>
      <c r="AT363" s="6" t="s">
        <v>253</v>
      </c>
      <c r="AU363" s="6" t="s">
        <v>85</v>
      </c>
    </row>
    <row r="364" spans="2:51" s="6" customFormat="1" ht="15.75" customHeight="1">
      <c r="B364" s="175"/>
      <c r="C364" s="176"/>
      <c r="D364" s="169" t="s">
        <v>255</v>
      </c>
      <c r="E364" s="176"/>
      <c r="F364" s="177" t="s">
        <v>207</v>
      </c>
      <c r="G364" s="176"/>
      <c r="H364" s="178">
        <v>34.1</v>
      </c>
      <c r="J364" s="176"/>
      <c r="K364" s="176"/>
      <c r="L364" s="179"/>
      <c r="M364" s="180"/>
      <c r="N364" s="176"/>
      <c r="O364" s="176"/>
      <c r="P364" s="176"/>
      <c r="Q364" s="176"/>
      <c r="R364" s="176"/>
      <c r="S364" s="176"/>
      <c r="T364" s="181"/>
      <c r="AT364" s="182" t="s">
        <v>255</v>
      </c>
      <c r="AU364" s="182" t="s">
        <v>85</v>
      </c>
      <c r="AV364" s="182" t="s">
        <v>85</v>
      </c>
      <c r="AW364" s="182" t="s">
        <v>218</v>
      </c>
      <c r="AX364" s="182" t="s">
        <v>76</v>
      </c>
      <c r="AY364" s="182" t="s">
        <v>245</v>
      </c>
    </row>
    <row r="365" spans="2:51" s="6" customFormat="1" ht="15.75" customHeight="1">
      <c r="B365" s="183"/>
      <c r="C365" s="184"/>
      <c r="D365" s="169" t="s">
        <v>255</v>
      </c>
      <c r="E365" s="184"/>
      <c r="F365" s="185" t="s">
        <v>257</v>
      </c>
      <c r="G365" s="184"/>
      <c r="H365" s="186">
        <v>34.1</v>
      </c>
      <c r="J365" s="184"/>
      <c r="K365" s="184"/>
      <c r="L365" s="187"/>
      <c r="M365" s="188"/>
      <c r="N365" s="184"/>
      <c r="O365" s="184"/>
      <c r="P365" s="184"/>
      <c r="Q365" s="184"/>
      <c r="R365" s="184"/>
      <c r="S365" s="184"/>
      <c r="T365" s="189"/>
      <c r="AT365" s="190" t="s">
        <v>255</v>
      </c>
      <c r="AU365" s="190" t="s">
        <v>85</v>
      </c>
      <c r="AV365" s="190" t="s">
        <v>251</v>
      </c>
      <c r="AW365" s="190" t="s">
        <v>218</v>
      </c>
      <c r="AX365" s="190" t="s">
        <v>21</v>
      </c>
      <c r="AY365" s="190" t="s">
        <v>245</v>
      </c>
    </row>
    <row r="366" spans="2:65" s="6" customFormat="1" ht="15.75" customHeight="1">
      <c r="B366" s="23"/>
      <c r="C366" s="153" t="s">
        <v>572</v>
      </c>
      <c r="D366" s="153" t="s">
        <v>247</v>
      </c>
      <c r="E366" s="154" t="s">
        <v>573</v>
      </c>
      <c r="F366" s="155" t="s">
        <v>574</v>
      </c>
      <c r="G366" s="156" t="s">
        <v>119</v>
      </c>
      <c r="H366" s="157">
        <v>34.1</v>
      </c>
      <c r="I366" s="158"/>
      <c r="J366" s="159">
        <f>ROUND($I$366*$H$366,2)</f>
        <v>0</v>
      </c>
      <c r="K366" s="155" t="s">
        <v>250</v>
      </c>
      <c r="L366" s="43"/>
      <c r="M366" s="160"/>
      <c r="N366" s="161" t="s">
        <v>47</v>
      </c>
      <c r="O366" s="24"/>
      <c r="P366" s="24"/>
      <c r="Q366" s="162">
        <v>0.00061</v>
      </c>
      <c r="R366" s="162">
        <f>$Q$366*$H$366</f>
        <v>0.020801</v>
      </c>
      <c r="S366" s="162">
        <v>0</v>
      </c>
      <c r="T366" s="163">
        <f>$S$366*$H$366</f>
        <v>0</v>
      </c>
      <c r="AR366" s="97" t="s">
        <v>251</v>
      </c>
      <c r="AT366" s="97" t="s">
        <v>247</v>
      </c>
      <c r="AU366" s="97" t="s">
        <v>85</v>
      </c>
      <c r="AY366" s="6" t="s">
        <v>245</v>
      </c>
      <c r="BE366" s="164">
        <f>IF($N$366="základní",$J$366,0)</f>
        <v>0</v>
      </c>
      <c r="BF366" s="164">
        <f>IF($N$366="snížená",$J$366,0)</f>
        <v>0</v>
      </c>
      <c r="BG366" s="164">
        <f>IF($N$366="zákl. přenesená",$J$366,0)</f>
        <v>0</v>
      </c>
      <c r="BH366" s="164">
        <f>IF($N$366="sníž. přenesená",$J$366,0)</f>
        <v>0</v>
      </c>
      <c r="BI366" s="164">
        <f>IF($N$366="nulová",$J$366,0)</f>
        <v>0</v>
      </c>
      <c r="BJ366" s="97" t="s">
        <v>21</v>
      </c>
      <c r="BK366" s="164">
        <f>ROUND($I$366*$H$366,2)</f>
        <v>0</v>
      </c>
      <c r="BL366" s="97" t="s">
        <v>251</v>
      </c>
      <c r="BM366" s="97" t="s">
        <v>575</v>
      </c>
    </row>
    <row r="367" spans="2:47" s="6" customFormat="1" ht="16.5" customHeight="1">
      <c r="B367" s="23"/>
      <c r="C367" s="24"/>
      <c r="D367" s="165" t="s">
        <v>253</v>
      </c>
      <c r="E367" s="24"/>
      <c r="F367" s="166" t="s">
        <v>576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253</v>
      </c>
      <c r="AU367" s="6" t="s">
        <v>85</v>
      </c>
    </row>
    <row r="368" spans="2:51" s="6" customFormat="1" ht="15.75" customHeight="1">
      <c r="B368" s="175"/>
      <c r="C368" s="176"/>
      <c r="D368" s="169" t="s">
        <v>255</v>
      </c>
      <c r="E368" s="176"/>
      <c r="F368" s="177" t="s">
        <v>207</v>
      </c>
      <c r="G368" s="176"/>
      <c r="H368" s="178">
        <v>34.1</v>
      </c>
      <c r="J368" s="176"/>
      <c r="K368" s="176"/>
      <c r="L368" s="179"/>
      <c r="M368" s="180"/>
      <c r="N368" s="176"/>
      <c r="O368" s="176"/>
      <c r="P368" s="176"/>
      <c r="Q368" s="176"/>
      <c r="R368" s="176"/>
      <c r="S368" s="176"/>
      <c r="T368" s="181"/>
      <c r="AT368" s="182" t="s">
        <v>255</v>
      </c>
      <c r="AU368" s="182" t="s">
        <v>85</v>
      </c>
      <c r="AV368" s="182" t="s">
        <v>85</v>
      </c>
      <c r="AW368" s="182" t="s">
        <v>218</v>
      </c>
      <c r="AX368" s="182" t="s">
        <v>76</v>
      </c>
      <c r="AY368" s="182" t="s">
        <v>245</v>
      </c>
    </row>
    <row r="369" spans="2:51" s="6" customFormat="1" ht="15.75" customHeight="1">
      <c r="B369" s="183"/>
      <c r="C369" s="184"/>
      <c r="D369" s="169" t="s">
        <v>255</v>
      </c>
      <c r="E369" s="184"/>
      <c r="F369" s="185" t="s">
        <v>257</v>
      </c>
      <c r="G369" s="184"/>
      <c r="H369" s="186">
        <v>34.1</v>
      </c>
      <c r="J369" s="184"/>
      <c r="K369" s="184"/>
      <c r="L369" s="187"/>
      <c r="M369" s="188"/>
      <c r="N369" s="184"/>
      <c r="O369" s="184"/>
      <c r="P369" s="184"/>
      <c r="Q369" s="184"/>
      <c r="R369" s="184"/>
      <c r="S369" s="184"/>
      <c r="T369" s="189"/>
      <c r="AT369" s="190" t="s">
        <v>255</v>
      </c>
      <c r="AU369" s="190" t="s">
        <v>85</v>
      </c>
      <c r="AV369" s="190" t="s">
        <v>251</v>
      </c>
      <c r="AW369" s="190" t="s">
        <v>218</v>
      </c>
      <c r="AX369" s="190" t="s">
        <v>21</v>
      </c>
      <c r="AY369" s="190" t="s">
        <v>245</v>
      </c>
    </row>
    <row r="370" spans="2:65" s="6" customFormat="1" ht="15.75" customHeight="1">
      <c r="B370" s="23"/>
      <c r="C370" s="153" t="s">
        <v>577</v>
      </c>
      <c r="D370" s="153" t="s">
        <v>247</v>
      </c>
      <c r="E370" s="154" t="s">
        <v>578</v>
      </c>
      <c r="F370" s="155" t="s">
        <v>579</v>
      </c>
      <c r="G370" s="156" t="s">
        <v>119</v>
      </c>
      <c r="H370" s="157">
        <v>34.1</v>
      </c>
      <c r="I370" s="158"/>
      <c r="J370" s="159">
        <f>ROUND($I$370*$H$370,2)</f>
        <v>0</v>
      </c>
      <c r="K370" s="155" t="s">
        <v>250</v>
      </c>
      <c r="L370" s="43"/>
      <c r="M370" s="160"/>
      <c r="N370" s="161" t="s">
        <v>47</v>
      </c>
      <c r="O370" s="24"/>
      <c r="P370" s="24"/>
      <c r="Q370" s="162">
        <v>0.10373</v>
      </c>
      <c r="R370" s="162">
        <f>$Q$370*$H$370</f>
        <v>3.5371930000000003</v>
      </c>
      <c r="S370" s="162">
        <v>0</v>
      </c>
      <c r="T370" s="163">
        <f>$S$370*$H$370</f>
        <v>0</v>
      </c>
      <c r="AR370" s="97" t="s">
        <v>251</v>
      </c>
      <c r="AT370" s="97" t="s">
        <v>247</v>
      </c>
      <c r="AU370" s="97" t="s">
        <v>85</v>
      </c>
      <c r="AY370" s="6" t="s">
        <v>245</v>
      </c>
      <c r="BE370" s="164">
        <f>IF($N$370="základní",$J$370,0)</f>
        <v>0</v>
      </c>
      <c r="BF370" s="164">
        <f>IF($N$370="snížená",$J$370,0)</f>
        <v>0</v>
      </c>
      <c r="BG370" s="164">
        <f>IF($N$370="zákl. přenesená",$J$370,0)</f>
        <v>0</v>
      </c>
      <c r="BH370" s="164">
        <f>IF($N$370="sníž. přenesená",$J$370,0)</f>
        <v>0</v>
      </c>
      <c r="BI370" s="164">
        <f>IF($N$370="nulová",$J$370,0)</f>
        <v>0</v>
      </c>
      <c r="BJ370" s="97" t="s">
        <v>21</v>
      </c>
      <c r="BK370" s="164">
        <f>ROUND($I$370*$H$370,2)</f>
        <v>0</v>
      </c>
      <c r="BL370" s="97" t="s">
        <v>251</v>
      </c>
      <c r="BM370" s="97" t="s">
        <v>580</v>
      </c>
    </row>
    <row r="371" spans="2:47" s="6" customFormat="1" ht="27" customHeight="1">
      <c r="B371" s="23"/>
      <c r="C371" s="24"/>
      <c r="D371" s="165" t="s">
        <v>253</v>
      </c>
      <c r="E371" s="24"/>
      <c r="F371" s="166" t="s">
        <v>581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253</v>
      </c>
      <c r="AU371" s="6" t="s">
        <v>85</v>
      </c>
    </row>
    <row r="372" spans="2:51" s="6" customFormat="1" ht="15.75" customHeight="1">
      <c r="B372" s="167"/>
      <c r="C372" s="168"/>
      <c r="D372" s="169" t="s">
        <v>255</v>
      </c>
      <c r="E372" s="168"/>
      <c r="F372" s="170" t="s">
        <v>275</v>
      </c>
      <c r="G372" s="168"/>
      <c r="H372" s="168"/>
      <c r="J372" s="168"/>
      <c r="K372" s="168"/>
      <c r="L372" s="171"/>
      <c r="M372" s="172"/>
      <c r="N372" s="168"/>
      <c r="O372" s="168"/>
      <c r="P372" s="168"/>
      <c r="Q372" s="168"/>
      <c r="R372" s="168"/>
      <c r="S372" s="168"/>
      <c r="T372" s="173"/>
      <c r="AT372" s="174" t="s">
        <v>255</v>
      </c>
      <c r="AU372" s="174" t="s">
        <v>85</v>
      </c>
      <c r="AV372" s="174" t="s">
        <v>21</v>
      </c>
      <c r="AW372" s="174" t="s">
        <v>218</v>
      </c>
      <c r="AX372" s="174" t="s">
        <v>76</v>
      </c>
      <c r="AY372" s="174" t="s">
        <v>245</v>
      </c>
    </row>
    <row r="373" spans="2:51" s="6" customFormat="1" ht="15.75" customHeight="1">
      <c r="B373" s="175"/>
      <c r="C373" s="176"/>
      <c r="D373" s="169" t="s">
        <v>255</v>
      </c>
      <c r="E373" s="176" t="s">
        <v>207</v>
      </c>
      <c r="F373" s="177" t="s">
        <v>282</v>
      </c>
      <c r="G373" s="176"/>
      <c r="H373" s="178">
        <v>34.1</v>
      </c>
      <c r="J373" s="176"/>
      <c r="K373" s="176"/>
      <c r="L373" s="179"/>
      <c r="M373" s="180"/>
      <c r="N373" s="176"/>
      <c r="O373" s="176"/>
      <c r="P373" s="176"/>
      <c r="Q373" s="176"/>
      <c r="R373" s="176"/>
      <c r="S373" s="176"/>
      <c r="T373" s="181"/>
      <c r="AT373" s="182" t="s">
        <v>255</v>
      </c>
      <c r="AU373" s="182" t="s">
        <v>85</v>
      </c>
      <c r="AV373" s="182" t="s">
        <v>85</v>
      </c>
      <c r="AW373" s="182" t="s">
        <v>218</v>
      </c>
      <c r="AX373" s="182" t="s">
        <v>76</v>
      </c>
      <c r="AY373" s="182" t="s">
        <v>245</v>
      </c>
    </row>
    <row r="374" spans="2:51" s="6" customFormat="1" ht="15.75" customHeight="1">
      <c r="B374" s="183"/>
      <c r="C374" s="184"/>
      <c r="D374" s="169" t="s">
        <v>255</v>
      </c>
      <c r="E374" s="184"/>
      <c r="F374" s="185" t="s">
        <v>257</v>
      </c>
      <c r="G374" s="184"/>
      <c r="H374" s="186">
        <v>34.1</v>
      </c>
      <c r="J374" s="184"/>
      <c r="K374" s="184"/>
      <c r="L374" s="187"/>
      <c r="M374" s="188"/>
      <c r="N374" s="184"/>
      <c r="O374" s="184"/>
      <c r="P374" s="184"/>
      <c r="Q374" s="184"/>
      <c r="R374" s="184"/>
      <c r="S374" s="184"/>
      <c r="T374" s="189"/>
      <c r="AT374" s="190" t="s">
        <v>255</v>
      </c>
      <c r="AU374" s="190" t="s">
        <v>85</v>
      </c>
      <c r="AV374" s="190" t="s">
        <v>251</v>
      </c>
      <c r="AW374" s="190" t="s">
        <v>218</v>
      </c>
      <c r="AX374" s="190" t="s">
        <v>21</v>
      </c>
      <c r="AY374" s="190" t="s">
        <v>245</v>
      </c>
    </row>
    <row r="375" spans="2:65" s="6" customFormat="1" ht="15.75" customHeight="1">
      <c r="B375" s="23"/>
      <c r="C375" s="153" t="s">
        <v>582</v>
      </c>
      <c r="D375" s="153" t="s">
        <v>247</v>
      </c>
      <c r="E375" s="154" t="s">
        <v>583</v>
      </c>
      <c r="F375" s="155" t="s">
        <v>584</v>
      </c>
      <c r="G375" s="156" t="s">
        <v>119</v>
      </c>
      <c r="H375" s="157">
        <v>18.55</v>
      </c>
      <c r="I375" s="158"/>
      <c r="J375" s="159">
        <f>ROUND($I$375*$H$375,2)</f>
        <v>0</v>
      </c>
      <c r="K375" s="155" t="s">
        <v>250</v>
      </c>
      <c r="L375" s="43"/>
      <c r="M375" s="160"/>
      <c r="N375" s="161" t="s">
        <v>47</v>
      </c>
      <c r="O375" s="24"/>
      <c r="P375" s="24"/>
      <c r="Q375" s="162">
        <v>0.08425</v>
      </c>
      <c r="R375" s="162">
        <f>$Q$375*$H$375</f>
        <v>1.5628375</v>
      </c>
      <c r="S375" s="162">
        <v>0</v>
      </c>
      <c r="T375" s="163">
        <f>$S$375*$H$375</f>
        <v>0</v>
      </c>
      <c r="AR375" s="97" t="s">
        <v>251</v>
      </c>
      <c r="AT375" s="97" t="s">
        <v>247</v>
      </c>
      <c r="AU375" s="97" t="s">
        <v>85</v>
      </c>
      <c r="AY375" s="6" t="s">
        <v>245</v>
      </c>
      <c r="BE375" s="164">
        <f>IF($N$375="základní",$J$375,0)</f>
        <v>0</v>
      </c>
      <c r="BF375" s="164">
        <f>IF($N$375="snížená",$J$375,0)</f>
        <v>0</v>
      </c>
      <c r="BG375" s="164">
        <f>IF($N$375="zákl. přenesená",$J$375,0)</f>
        <v>0</v>
      </c>
      <c r="BH375" s="164">
        <f>IF($N$375="sníž. přenesená",$J$375,0)</f>
        <v>0</v>
      </c>
      <c r="BI375" s="164">
        <f>IF($N$375="nulová",$J$375,0)</f>
        <v>0</v>
      </c>
      <c r="BJ375" s="97" t="s">
        <v>21</v>
      </c>
      <c r="BK375" s="164">
        <f>ROUND($I$375*$H$375,2)</f>
        <v>0</v>
      </c>
      <c r="BL375" s="97" t="s">
        <v>251</v>
      </c>
      <c r="BM375" s="97" t="s">
        <v>585</v>
      </c>
    </row>
    <row r="376" spans="2:47" s="6" customFormat="1" ht="38.25" customHeight="1">
      <c r="B376" s="23"/>
      <c r="C376" s="24"/>
      <c r="D376" s="165" t="s">
        <v>253</v>
      </c>
      <c r="E376" s="24"/>
      <c r="F376" s="166" t="s">
        <v>586</v>
      </c>
      <c r="G376" s="24"/>
      <c r="H376" s="24"/>
      <c r="J376" s="24"/>
      <c r="K376" s="24"/>
      <c r="L376" s="43"/>
      <c r="M376" s="56"/>
      <c r="N376" s="24"/>
      <c r="O376" s="24"/>
      <c r="P376" s="24"/>
      <c r="Q376" s="24"/>
      <c r="R376" s="24"/>
      <c r="S376" s="24"/>
      <c r="T376" s="57"/>
      <c r="AT376" s="6" t="s">
        <v>253</v>
      </c>
      <c r="AU376" s="6" t="s">
        <v>85</v>
      </c>
    </row>
    <row r="377" spans="2:51" s="6" customFormat="1" ht="15.75" customHeight="1">
      <c r="B377" s="167"/>
      <c r="C377" s="168"/>
      <c r="D377" s="169" t="s">
        <v>255</v>
      </c>
      <c r="E377" s="168"/>
      <c r="F377" s="170" t="s">
        <v>275</v>
      </c>
      <c r="G377" s="168"/>
      <c r="H377" s="168"/>
      <c r="J377" s="168"/>
      <c r="K377" s="168"/>
      <c r="L377" s="171"/>
      <c r="M377" s="172"/>
      <c r="N377" s="168"/>
      <c r="O377" s="168"/>
      <c r="P377" s="168"/>
      <c r="Q377" s="168"/>
      <c r="R377" s="168"/>
      <c r="S377" s="168"/>
      <c r="T377" s="173"/>
      <c r="AT377" s="174" t="s">
        <v>255</v>
      </c>
      <c r="AU377" s="174" t="s">
        <v>85</v>
      </c>
      <c r="AV377" s="174" t="s">
        <v>21</v>
      </c>
      <c r="AW377" s="174" t="s">
        <v>218</v>
      </c>
      <c r="AX377" s="174" t="s">
        <v>76</v>
      </c>
      <c r="AY377" s="174" t="s">
        <v>245</v>
      </c>
    </row>
    <row r="378" spans="2:51" s="6" customFormat="1" ht="15.75" customHeight="1">
      <c r="B378" s="175"/>
      <c r="C378" s="176"/>
      <c r="D378" s="169" t="s">
        <v>255</v>
      </c>
      <c r="E378" s="176" t="s">
        <v>205</v>
      </c>
      <c r="F378" s="177" t="s">
        <v>587</v>
      </c>
      <c r="G378" s="176"/>
      <c r="H378" s="178">
        <v>18.55</v>
      </c>
      <c r="J378" s="176"/>
      <c r="K378" s="176"/>
      <c r="L378" s="179"/>
      <c r="M378" s="180"/>
      <c r="N378" s="176"/>
      <c r="O378" s="176"/>
      <c r="P378" s="176"/>
      <c r="Q378" s="176"/>
      <c r="R378" s="176"/>
      <c r="S378" s="176"/>
      <c r="T378" s="181"/>
      <c r="AT378" s="182" t="s">
        <v>255</v>
      </c>
      <c r="AU378" s="182" t="s">
        <v>85</v>
      </c>
      <c r="AV378" s="182" t="s">
        <v>85</v>
      </c>
      <c r="AW378" s="182" t="s">
        <v>218</v>
      </c>
      <c r="AX378" s="182" t="s">
        <v>76</v>
      </c>
      <c r="AY378" s="182" t="s">
        <v>245</v>
      </c>
    </row>
    <row r="379" spans="2:51" s="6" customFormat="1" ht="15.75" customHeight="1">
      <c r="B379" s="183"/>
      <c r="C379" s="184"/>
      <c r="D379" s="169" t="s">
        <v>255</v>
      </c>
      <c r="E379" s="184"/>
      <c r="F379" s="185" t="s">
        <v>257</v>
      </c>
      <c r="G379" s="184"/>
      <c r="H379" s="186">
        <v>18.55</v>
      </c>
      <c r="J379" s="184"/>
      <c r="K379" s="184"/>
      <c r="L379" s="187"/>
      <c r="M379" s="188"/>
      <c r="N379" s="184"/>
      <c r="O379" s="184"/>
      <c r="P379" s="184"/>
      <c r="Q379" s="184"/>
      <c r="R379" s="184"/>
      <c r="S379" s="184"/>
      <c r="T379" s="189"/>
      <c r="AT379" s="190" t="s">
        <v>255</v>
      </c>
      <c r="AU379" s="190" t="s">
        <v>85</v>
      </c>
      <c r="AV379" s="190" t="s">
        <v>251</v>
      </c>
      <c r="AW379" s="190" t="s">
        <v>218</v>
      </c>
      <c r="AX379" s="190" t="s">
        <v>21</v>
      </c>
      <c r="AY379" s="190" t="s">
        <v>245</v>
      </c>
    </row>
    <row r="380" spans="2:65" s="6" customFormat="1" ht="15.75" customHeight="1">
      <c r="B380" s="23"/>
      <c r="C380" s="192" t="s">
        <v>588</v>
      </c>
      <c r="D380" s="192" t="s">
        <v>441</v>
      </c>
      <c r="E380" s="193" t="s">
        <v>589</v>
      </c>
      <c r="F380" s="194" t="s">
        <v>590</v>
      </c>
      <c r="G380" s="195" t="s">
        <v>119</v>
      </c>
      <c r="H380" s="196">
        <v>3.27</v>
      </c>
      <c r="I380" s="197"/>
      <c r="J380" s="198">
        <f>ROUND($I$380*$H$380,2)</f>
        <v>0</v>
      </c>
      <c r="K380" s="194"/>
      <c r="L380" s="199"/>
      <c r="M380" s="200"/>
      <c r="N380" s="201" t="s">
        <v>47</v>
      </c>
      <c r="O380" s="24"/>
      <c r="P380" s="24"/>
      <c r="Q380" s="162">
        <v>0.131</v>
      </c>
      <c r="R380" s="162">
        <f>$Q$380*$H$380</f>
        <v>0.42837000000000003</v>
      </c>
      <c r="S380" s="162">
        <v>0</v>
      </c>
      <c r="T380" s="163">
        <f>$S$380*$H$380</f>
        <v>0</v>
      </c>
      <c r="AR380" s="97" t="s">
        <v>288</v>
      </c>
      <c r="AT380" s="97" t="s">
        <v>441</v>
      </c>
      <c r="AU380" s="97" t="s">
        <v>85</v>
      </c>
      <c r="AY380" s="6" t="s">
        <v>245</v>
      </c>
      <c r="BE380" s="164">
        <f>IF($N$380="základní",$J$380,0)</f>
        <v>0</v>
      </c>
      <c r="BF380" s="164">
        <f>IF($N$380="snížená",$J$380,0)</f>
        <v>0</v>
      </c>
      <c r="BG380" s="164">
        <f>IF($N$380="zákl. přenesená",$J$380,0)</f>
        <v>0</v>
      </c>
      <c r="BH380" s="164">
        <f>IF($N$380="sníž. přenesená",$J$380,0)</f>
        <v>0</v>
      </c>
      <c r="BI380" s="164">
        <f>IF($N$380="nulová",$J$380,0)</f>
        <v>0</v>
      </c>
      <c r="BJ380" s="97" t="s">
        <v>21</v>
      </c>
      <c r="BK380" s="164">
        <f>ROUND($I$380*$H$380,2)</f>
        <v>0</v>
      </c>
      <c r="BL380" s="97" t="s">
        <v>251</v>
      </c>
      <c r="BM380" s="97" t="s">
        <v>591</v>
      </c>
    </row>
    <row r="381" spans="2:47" s="6" customFormat="1" ht="27" customHeight="1">
      <c r="B381" s="23"/>
      <c r="C381" s="24"/>
      <c r="D381" s="165" t="s">
        <v>253</v>
      </c>
      <c r="E381" s="24"/>
      <c r="F381" s="166" t="s">
        <v>592</v>
      </c>
      <c r="G381" s="24"/>
      <c r="H381" s="24"/>
      <c r="J381" s="24"/>
      <c r="K381" s="24"/>
      <c r="L381" s="43"/>
      <c r="M381" s="56"/>
      <c r="N381" s="24"/>
      <c r="O381" s="24"/>
      <c r="P381" s="24"/>
      <c r="Q381" s="24"/>
      <c r="R381" s="24"/>
      <c r="S381" s="24"/>
      <c r="T381" s="57"/>
      <c r="AT381" s="6" t="s">
        <v>253</v>
      </c>
      <c r="AU381" s="6" t="s">
        <v>85</v>
      </c>
    </row>
    <row r="382" spans="2:47" s="6" customFormat="1" ht="30.75" customHeight="1">
      <c r="B382" s="23"/>
      <c r="C382" s="24"/>
      <c r="D382" s="169" t="s">
        <v>306</v>
      </c>
      <c r="E382" s="24"/>
      <c r="F382" s="191" t="s">
        <v>593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306</v>
      </c>
      <c r="AU382" s="6" t="s">
        <v>85</v>
      </c>
    </row>
    <row r="383" spans="2:51" s="6" customFormat="1" ht="15.75" customHeight="1">
      <c r="B383" s="167"/>
      <c r="C383" s="168"/>
      <c r="D383" s="169" t="s">
        <v>255</v>
      </c>
      <c r="E383" s="168"/>
      <c r="F383" s="170" t="s">
        <v>275</v>
      </c>
      <c r="G383" s="168"/>
      <c r="H383" s="168"/>
      <c r="J383" s="168"/>
      <c r="K383" s="168"/>
      <c r="L383" s="171"/>
      <c r="M383" s="172"/>
      <c r="N383" s="168"/>
      <c r="O383" s="168"/>
      <c r="P383" s="168"/>
      <c r="Q383" s="168"/>
      <c r="R383" s="168"/>
      <c r="S383" s="168"/>
      <c r="T383" s="173"/>
      <c r="AT383" s="174" t="s">
        <v>255</v>
      </c>
      <c r="AU383" s="174" t="s">
        <v>85</v>
      </c>
      <c r="AV383" s="174" t="s">
        <v>21</v>
      </c>
      <c r="AW383" s="174" t="s">
        <v>218</v>
      </c>
      <c r="AX383" s="174" t="s">
        <v>76</v>
      </c>
      <c r="AY383" s="174" t="s">
        <v>245</v>
      </c>
    </row>
    <row r="384" spans="2:51" s="6" customFormat="1" ht="15.75" customHeight="1">
      <c r="B384" s="175"/>
      <c r="C384" s="176"/>
      <c r="D384" s="169" t="s">
        <v>255</v>
      </c>
      <c r="E384" s="176"/>
      <c r="F384" s="177" t="s">
        <v>594</v>
      </c>
      <c r="G384" s="176"/>
      <c r="H384" s="178">
        <v>3.27</v>
      </c>
      <c r="J384" s="176"/>
      <c r="K384" s="176"/>
      <c r="L384" s="179"/>
      <c r="M384" s="180"/>
      <c r="N384" s="176"/>
      <c r="O384" s="176"/>
      <c r="P384" s="176"/>
      <c r="Q384" s="176"/>
      <c r="R384" s="176"/>
      <c r="S384" s="176"/>
      <c r="T384" s="181"/>
      <c r="AT384" s="182" t="s">
        <v>255</v>
      </c>
      <c r="AU384" s="182" t="s">
        <v>85</v>
      </c>
      <c r="AV384" s="182" t="s">
        <v>85</v>
      </c>
      <c r="AW384" s="182" t="s">
        <v>218</v>
      </c>
      <c r="AX384" s="182" t="s">
        <v>76</v>
      </c>
      <c r="AY384" s="182" t="s">
        <v>245</v>
      </c>
    </row>
    <row r="385" spans="2:51" s="6" customFormat="1" ht="15.75" customHeight="1">
      <c r="B385" s="183"/>
      <c r="C385" s="184"/>
      <c r="D385" s="169" t="s">
        <v>255</v>
      </c>
      <c r="E385" s="184"/>
      <c r="F385" s="185" t="s">
        <v>257</v>
      </c>
      <c r="G385" s="184"/>
      <c r="H385" s="186">
        <v>3.27</v>
      </c>
      <c r="J385" s="184"/>
      <c r="K385" s="184"/>
      <c r="L385" s="187"/>
      <c r="M385" s="188"/>
      <c r="N385" s="184"/>
      <c r="O385" s="184"/>
      <c r="P385" s="184"/>
      <c r="Q385" s="184"/>
      <c r="R385" s="184"/>
      <c r="S385" s="184"/>
      <c r="T385" s="189"/>
      <c r="AT385" s="190" t="s">
        <v>255</v>
      </c>
      <c r="AU385" s="190" t="s">
        <v>85</v>
      </c>
      <c r="AV385" s="190" t="s">
        <v>251</v>
      </c>
      <c r="AW385" s="190" t="s">
        <v>218</v>
      </c>
      <c r="AX385" s="190" t="s">
        <v>21</v>
      </c>
      <c r="AY385" s="190" t="s">
        <v>245</v>
      </c>
    </row>
    <row r="386" spans="2:65" s="6" customFormat="1" ht="15.75" customHeight="1">
      <c r="B386" s="23"/>
      <c r="C386" s="153" t="s">
        <v>595</v>
      </c>
      <c r="D386" s="153" t="s">
        <v>247</v>
      </c>
      <c r="E386" s="154" t="s">
        <v>596</v>
      </c>
      <c r="F386" s="155" t="s">
        <v>597</v>
      </c>
      <c r="G386" s="156" t="s">
        <v>119</v>
      </c>
      <c r="H386" s="157">
        <v>340.9</v>
      </c>
      <c r="I386" s="158"/>
      <c r="J386" s="159">
        <f>ROUND($I$386*$H$386,2)</f>
        <v>0</v>
      </c>
      <c r="K386" s="155" t="s">
        <v>250</v>
      </c>
      <c r="L386" s="43"/>
      <c r="M386" s="160"/>
      <c r="N386" s="161" t="s">
        <v>47</v>
      </c>
      <c r="O386" s="24"/>
      <c r="P386" s="24"/>
      <c r="Q386" s="162">
        <v>0.10362</v>
      </c>
      <c r="R386" s="162">
        <f>$Q$386*$H$386</f>
        <v>35.324058</v>
      </c>
      <c r="S386" s="162">
        <v>0</v>
      </c>
      <c r="T386" s="163">
        <f>$S$386*$H$386</f>
        <v>0</v>
      </c>
      <c r="AR386" s="97" t="s">
        <v>251</v>
      </c>
      <c r="AT386" s="97" t="s">
        <v>247</v>
      </c>
      <c r="AU386" s="97" t="s">
        <v>85</v>
      </c>
      <c r="AY386" s="6" t="s">
        <v>245</v>
      </c>
      <c r="BE386" s="164">
        <f>IF($N$386="základní",$J$386,0)</f>
        <v>0</v>
      </c>
      <c r="BF386" s="164">
        <f>IF($N$386="snížená",$J$386,0)</f>
        <v>0</v>
      </c>
      <c r="BG386" s="164">
        <f>IF($N$386="zákl. přenesená",$J$386,0)</f>
        <v>0</v>
      </c>
      <c r="BH386" s="164">
        <f>IF($N$386="sníž. přenesená",$J$386,0)</f>
        <v>0</v>
      </c>
      <c r="BI386" s="164">
        <f>IF($N$386="nulová",$J$386,0)</f>
        <v>0</v>
      </c>
      <c r="BJ386" s="97" t="s">
        <v>21</v>
      </c>
      <c r="BK386" s="164">
        <f>ROUND($I$386*$H$386,2)</f>
        <v>0</v>
      </c>
      <c r="BL386" s="97" t="s">
        <v>251</v>
      </c>
      <c r="BM386" s="97" t="s">
        <v>598</v>
      </c>
    </row>
    <row r="387" spans="2:47" s="6" customFormat="1" ht="38.25" customHeight="1">
      <c r="B387" s="23"/>
      <c r="C387" s="24"/>
      <c r="D387" s="165" t="s">
        <v>253</v>
      </c>
      <c r="E387" s="24"/>
      <c r="F387" s="166" t="s">
        <v>599</v>
      </c>
      <c r="G387" s="24"/>
      <c r="H387" s="24"/>
      <c r="J387" s="24"/>
      <c r="K387" s="24"/>
      <c r="L387" s="43"/>
      <c r="M387" s="56"/>
      <c r="N387" s="24"/>
      <c r="O387" s="24"/>
      <c r="P387" s="24"/>
      <c r="Q387" s="24"/>
      <c r="R387" s="24"/>
      <c r="S387" s="24"/>
      <c r="T387" s="57"/>
      <c r="AT387" s="6" t="s">
        <v>253</v>
      </c>
      <c r="AU387" s="6" t="s">
        <v>85</v>
      </c>
    </row>
    <row r="388" spans="2:51" s="6" customFormat="1" ht="15.75" customHeight="1">
      <c r="B388" s="175"/>
      <c r="C388" s="176"/>
      <c r="D388" s="169" t="s">
        <v>255</v>
      </c>
      <c r="E388" s="176"/>
      <c r="F388" s="177" t="s">
        <v>600</v>
      </c>
      <c r="G388" s="176"/>
      <c r="H388" s="178">
        <v>340.9</v>
      </c>
      <c r="J388" s="176"/>
      <c r="K388" s="176"/>
      <c r="L388" s="179"/>
      <c r="M388" s="180"/>
      <c r="N388" s="176"/>
      <c r="O388" s="176"/>
      <c r="P388" s="176"/>
      <c r="Q388" s="176"/>
      <c r="R388" s="176"/>
      <c r="S388" s="176"/>
      <c r="T388" s="181"/>
      <c r="AT388" s="182" t="s">
        <v>255</v>
      </c>
      <c r="AU388" s="182" t="s">
        <v>85</v>
      </c>
      <c r="AV388" s="182" t="s">
        <v>85</v>
      </c>
      <c r="AW388" s="182" t="s">
        <v>218</v>
      </c>
      <c r="AX388" s="182" t="s">
        <v>76</v>
      </c>
      <c r="AY388" s="182" t="s">
        <v>245</v>
      </c>
    </row>
    <row r="389" spans="2:51" s="6" customFormat="1" ht="15.75" customHeight="1">
      <c r="B389" s="183"/>
      <c r="C389" s="184"/>
      <c r="D389" s="169" t="s">
        <v>255</v>
      </c>
      <c r="E389" s="184"/>
      <c r="F389" s="185" t="s">
        <v>257</v>
      </c>
      <c r="G389" s="184"/>
      <c r="H389" s="186">
        <v>340.9</v>
      </c>
      <c r="J389" s="184"/>
      <c r="K389" s="184"/>
      <c r="L389" s="187"/>
      <c r="M389" s="188"/>
      <c r="N389" s="184"/>
      <c r="O389" s="184"/>
      <c r="P389" s="184"/>
      <c r="Q389" s="184"/>
      <c r="R389" s="184"/>
      <c r="S389" s="184"/>
      <c r="T389" s="189"/>
      <c r="AT389" s="190" t="s">
        <v>255</v>
      </c>
      <c r="AU389" s="190" t="s">
        <v>85</v>
      </c>
      <c r="AV389" s="190" t="s">
        <v>251</v>
      </c>
      <c r="AW389" s="190" t="s">
        <v>218</v>
      </c>
      <c r="AX389" s="190" t="s">
        <v>21</v>
      </c>
      <c r="AY389" s="190" t="s">
        <v>245</v>
      </c>
    </row>
    <row r="390" spans="2:65" s="6" customFormat="1" ht="15.75" customHeight="1">
      <c r="B390" s="23"/>
      <c r="C390" s="192" t="s">
        <v>601</v>
      </c>
      <c r="D390" s="192" t="s">
        <v>441</v>
      </c>
      <c r="E390" s="193" t="s">
        <v>602</v>
      </c>
      <c r="F390" s="194" t="s">
        <v>603</v>
      </c>
      <c r="G390" s="195" t="s">
        <v>119</v>
      </c>
      <c r="H390" s="196">
        <v>338.613</v>
      </c>
      <c r="I390" s="197"/>
      <c r="J390" s="198">
        <f>ROUND($I$390*$H$390,2)</f>
        <v>0</v>
      </c>
      <c r="K390" s="194"/>
      <c r="L390" s="199"/>
      <c r="M390" s="200"/>
      <c r="N390" s="201" t="s">
        <v>47</v>
      </c>
      <c r="O390" s="24"/>
      <c r="P390" s="24"/>
      <c r="Q390" s="162">
        <v>0.176</v>
      </c>
      <c r="R390" s="162">
        <f>$Q$390*$H$390</f>
        <v>59.595887999999995</v>
      </c>
      <c r="S390" s="162">
        <v>0</v>
      </c>
      <c r="T390" s="163">
        <f>$S$390*$H$390</f>
        <v>0</v>
      </c>
      <c r="AR390" s="97" t="s">
        <v>288</v>
      </c>
      <c r="AT390" s="97" t="s">
        <v>441</v>
      </c>
      <c r="AU390" s="97" t="s">
        <v>85</v>
      </c>
      <c r="AY390" s="6" t="s">
        <v>245</v>
      </c>
      <c r="BE390" s="164">
        <f>IF($N$390="základní",$J$390,0)</f>
        <v>0</v>
      </c>
      <c r="BF390" s="164">
        <f>IF($N$390="snížená",$J$390,0)</f>
        <v>0</v>
      </c>
      <c r="BG390" s="164">
        <f>IF($N$390="zákl. přenesená",$J$390,0)</f>
        <v>0</v>
      </c>
      <c r="BH390" s="164">
        <f>IF($N$390="sníž. přenesená",$J$390,0)</f>
        <v>0</v>
      </c>
      <c r="BI390" s="164">
        <f>IF($N$390="nulová",$J$390,0)</f>
        <v>0</v>
      </c>
      <c r="BJ390" s="97" t="s">
        <v>21</v>
      </c>
      <c r="BK390" s="164">
        <f>ROUND($I$390*$H$390,2)</f>
        <v>0</v>
      </c>
      <c r="BL390" s="97" t="s">
        <v>251</v>
      </c>
      <c r="BM390" s="97" t="s">
        <v>604</v>
      </c>
    </row>
    <row r="391" spans="2:47" s="6" customFormat="1" ht="27" customHeight="1">
      <c r="B391" s="23"/>
      <c r="C391" s="24"/>
      <c r="D391" s="165" t="s">
        <v>253</v>
      </c>
      <c r="E391" s="24"/>
      <c r="F391" s="166" t="s">
        <v>605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253</v>
      </c>
      <c r="AU391" s="6" t="s">
        <v>85</v>
      </c>
    </row>
    <row r="392" spans="2:51" s="6" customFormat="1" ht="15.75" customHeight="1">
      <c r="B392" s="167"/>
      <c r="C392" s="168"/>
      <c r="D392" s="169" t="s">
        <v>255</v>
      </c>
      <c r="E392" s="168"/>
      <c r="F392" s="170" t="s">
        <v>275</v>
      </c>
      <c r="G392" s="168"/>
      <c r="H392" s="168"/>
      <c r="J392" s="168"/>
      <c r="K392" s="168"/>
      <c r="L392" s="171"/>
      <c r="M392" s="172"/>
      <c r="N392" s="168"/>
      <c r="O392" s="168"/>
      <c r="P392" s="168"/>
      <c r="Q392" s="168"/>
      <c r="R392" s="168"/>
      <c r="S392" s="168"/>
      <c r="T392" s="173"/>
      <c r="AT392" s="174" t="s">
        <v>255</v>
      </c>
      <c r="AU392" s="174" t="s">
        <v>85</v>
      </c>
      <c r="AV392" s="174" t="s">
        <v>21</v>
      </c>
      <c r="AW392" s="174" t="s">
        <v>218</v>
      </c>
      <c r="AX392" s="174" t="s">
        <v>76</v>
      </c>
      <c r="AY392" s="174" t="s">
        <v>245</v>
      </c>
    </row>
    <row r="393" spans="2:51" s="6" customFormat="1" ht="15.75" customHeight="1">
      <c r="B393" s="175"/>
      <c r="C393" s="176"/>
      <c r="D393" s="169" t="s">
        <v>255</v>
      </c>
      <c r="E393" s="176" t="s">
        <v>117</v>
      </c>
      <c r="F393" s="177" t="s">
        <v>606</v>
      </c>
      <c r="G393" s="176"/>
      <c r="H393" s="178">
        <v>328.75</v>
      </c>
      <c r="J393" s="176"/>
      <c r="K393" s="176"/>
      <c r="L393" s="179"/>
      <c r="M393" s="180"/>
      <c r="N393" s="176"/>
      <c r="O393" s="176"/>
      <c r="P393" s="176"/>
      <c r="Q393" s="176"/>
      <c r="R393" s="176"/>
      <c r="S393" s="176"/>
      <c r="T393" s="181"/>
      <c r="AT393" s="182" t="s">
        <v>255</v>
      </c>
      <c r="AU393" s="182" t="s">
        <v>85</v>
      </c>
      <c r="AV393" s="182" t="s">
        <v>85</v>
      </c>
      <c r="AW393" s="182" t="s">
        <v>218</v>
      </c>
      <c r="AX393" s="182" t="s">
        <v>76</v>
      </c>
      <c r="AY393" s="182" t="s">
        <v>245</v>
      </c>
    </row>
    <row r="394" spans="2:51" s="6" customFormat="1" ht="15.75" customHeight="1">
      <c r="B394" s="183"/>
      <c r="C394" s="184"/>
      <c r="D394" s="169" t="s">
        <v>255</v>
      </c>
      <c r="E394" s="184"/>
      <c r="F394" s="185" t="s">
        <v>257</v>
      </c>
      <c r="G394" s="184"/>
      <c r="H394" s="186">
        <v>328.75</v>
      </c>
      <c r="J394" s="184"/>
      <c r="K394" s="184"/>
      <c r="L394" s="187"/>
      <c r="M394" s="188"/>
      <c r="N394" s="184"/>
      <c r="O394" s="184"/>
      <c r="P394" s="184"/>
      <c r="Q394" s="184"/>
      <c r="R394" s="184"/>
      <c r="S394" s="184"/>
      <c r="T394" s="189"/>
      <c r="AT394" s="190" t="s">
        <v>255</v>
      </c>
      <c r="AU394" s="190" t="s">
        <v>85</v>
      </c>
      <c r="AV394" s="190" t="s">
        <v>251</v>
      </c>
      <c r="AW394" s="190" t="s">
        <v>218</v>
      </c>
      <c r="AX394" s="190" t="s">
        <v>21</v>
      </c>
      <c r="AY394" s="190" t="s">
        <v>245</v>
      </c>
    </row>
    <row r="395" spans="2:51" s="6" customFormat="1" ht="15.75" customHeight="1">
      <c r="B395" s="175"/>
      <c r="C395" s="176"/>
      <c r="D395" s="169" t="s">
        <v>255</v>
      </c>
      <c r="E395" s="176"/>
      <c r="F395" s="177" t="s">
        <v>607</v>
      </c>
      <c r="G395" s="176"/>
      <c r="H395" s="178">
        <v>338.613</v>
      </c>
      <c r="J395" s="176"/>
      <c r="K395" s="176"/>
      <c r="L395" s="179"/>
      <c r="M395" s="180"/>
      <c r="N395" s="176"/>
      <c r="O395" s="176"/>
      <c r="P395" s="176"/>
      <c r="Q395" s="176"/>
      <c r="R395" s="176"/>
      <c r="S395" s="176"/>
      <c r="T395" s="181"/>
      <c r="AT395" s="182" t="s">
        <v>255</v>
      </c>
      <c r="AU395" s="182" t="s">
        <v>85</v>
      </c>
      <c r="AV395" s="182" t="s">
        <v>85</v>
      </c>
      <c r="AW395" s="182" t="s">
        <v>76</v>
      </c>
      <c r="AX395" s="182" t="s">
        <v>21</v>
      </c>
      <c r="AY395" s="182" t="s">
        <v>245</v>
      </c>
    </row>
    <row r="396" spans="2:65" s="6" customFormat="1" ht="15.75" customHeight="1">
      <c r="B396" s="23"/>
      <c r="C396" s="192" t="s">
        <v>608</v>
      </c>
      <c r="D396" s="192" t="s">
        <v>441</v>
      </c>
      <c r="E396" s="193" t="s">
        <v>609</v>
      </c>
      <c r="F396" s="194" t="s">
        <v>610</v>
      </c>
      <c r="G396" s="195" t="s">
        <v>119</v>
      </c>
      <c r="H396" s="196">
        <v>8.704</v>
      </c>
      <c r="I396" s="197"/>
      <c r="J396" s="198">
        <f>ROUND($I$396*$H$396,2)</f>
        <v>0</v>
      </c>
      <c r="K396" s="194"/>
      <c r="L396" s="199"/>
      <c r="M396" s="200"/>
      <c r="N396" s="201" t="s">
        <v>47</v>
      </c>
      <c r="O396" s="24"/>
      <c r="P396" s="24"/>
      <c r="Q396" s="162">
        <v>0.176</v>
      </c>
      <c r="R396" s="162">
        <f>$Q$396*$H$396</f>
        <v>1.531904</v>
      </c>
      <c r="S396" s="162">
        <v>0</v>
      </c>
      <c r="T396" s="163">
        <f>$S$396*$H$396</f>
        <v>0</v>
      </c>
      <c r="AR396" s="97" t="s">
        <v>288</v>
      </c>
      <c r="AT396" s="97" t="s">
        <v>441</v>
      </c>
      <c r="AU396" s="97" t="s">
        <v>85</v>
      </c>
      <c r="AY396" s="6" t="s">
        <v>245</v>
      </c>
      <c r="BE396" s="164">
        <f>IF($N$396="základní",$J$396,0)</f>
        <v>0</v>
      </c>
      <c r="BF396" s="164">
        <f>IF($N$396="snížená",$J$396,0)</f>
        <v>0</v>
      </c>
      <c r="BG396" s="164">
        <f>IF($N$396="zákl. přenesená",$J$396,0)</f>
        <v>0</v>
      </c>
      <c r="BH396" s="164">
        <f>IF($N$396="sníž. přenesená",$J$396,0)</f>
        <v>0</v>
      </c>
      <c r="BI396" s="164">
        <f>IF($N$396="nulová",$J$396,0)</f>
        <v>0</v>
      </c>
      <c r="BJ396" s="97" t="s">
        <v>21</v>
      </c>
      <c r="BK396" s="164">
        <f>ROUND($I$396*$H$396,2)</f>
        <v>0</v>
      </c>
      <c r="BL396" s="97" t="s">
        <v>251</v>
      </c>
      <c r="BM396" s="97" t="s">
        <v>611</v>
      </c>
    </row>
    <row r="397" spans="2:47" s="6" customFormat="1" ht="27" customHeight="1">
      <c r="B397" s="23"/>
      <c r="C397" s="24"/>
      <c r="D397" s="165" t="s">
        <v>253</v>
      </c>
      <c r="E397" s="24"/>
      <c r="F397" s="166" t="s">
        <v>612</v>
      </c>
      <c r="G397" s="24"/>
      <c r="H397" s="24"/>
      <c r="J397" s="24"/>
      <c r="K397" s="24"/>
      <c r="L397" s="43"/>
      <c r="M397" s="56"/>
      <c r="N397" s="24"/>
      <c r="O397" s="24"/>
      <c r="P397" s="24"/>
      <c r="Q397" s="24"/>
      <c r="R397" s="24"/>
      <c r="S397" s="24"/>
      <c r="T397" s="57"/>
      <c r="AT397" s="6" t="s">
        <v>253</v>
      </c>
      <c r="AU397" s="6" t="s">
        <v>85</v>
      </c>
    </row>
    <row r="398" spans="2:47" s="6" customFormat="1" ht="30.75" customHeight="1">
      <c r="B398" s="23"/>
      <c r="C398" s="24"/>
      <c r="D398" s="169" t="s">
        <v>306</v>
      </c>
      <c r="E398" s="24"/>
      <c r="F398" s="191" t="s">
        <v>613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306</v>
      </c>
      <c r="AU398" s="6" t="s">
        <v>85</v>
      </c>
    </row>
    <row r="399" spans="2:51" s="6" customFormat="1" ht="15.75" customHeight="1">
      <c r="B399" s="167"/>
      <c r="C399" s="168"/>
      <c r="D399" s="169" t="s">
        <v>255</v>
      </c>
      <c r="E399" s="168"/>
      <c r="F399" s="170" t="s">
        <v>614</v>
      </c>
      <c r="G399" s="168"/>
      <c r="H399" s="168"/>
      <c r="J399" s="168"/>
      <c r="K399" s="168"/>
      <c r="L399" s="171"/>
      <c r="M399" s="172"/>
      <c r="N399" s="168"/>
      <c r="O399" s="168"/>
      <c r="P399" s="168"/>
      <c r="Q399" s="168"/>
      <c r="R399" s="168"/>
      <c r="S399" s="168"/>
      <c r="T399" s="173"/>
      <c r="AT399" s="174" t="s">
        <v>255</v>
      </c>
      <c r="AU399" s="174" t="s">
        <v>85</v>
      </c>
      <c r="AV399" s="174" t="s">
        <v>21</v>
      </c>
      <c r="AW399" s="174" t="s">
        <v>218</v>
      </c>
      <c r="AX399" s="174" t="s">
        <v>76</v>
      </c>
      <c r="AY399" s="174" t="s">
        <v>245</v>
      </c>
    </row>
    <row r="400" spans="2:51" s="6" customFormat="1" ht="15.75" customHeight="1">
      <c r="B400" s="175"/>
      <c r="C400" s="176"/>
      <c r="D400" s="169" t="s">
        <v>255</v>
      </c>
      <c r="E400" s="176" t="s">
        <v>152</v>
      </c>
      <c r="F400" s="177" t="s">
        <v>615</v>
      </c>
      <c r="G400" s="176"/>
      <c r="H400" s="178">
        <v>6.05</v>
      </c>
      <c r="J400" s="176"/>
      <c r="K400" s="176"/>
      <c r="L400" s="179"/>
      <c r="M400" s="180"/>
      <c r="N400" s="176"/>
      <c r="O400" s="176"/>
      <c r="P400" s="176"/>
      <c r="Q400" s="176"/>
      <c r="R400" s="176"/>
      <c r="S400" s="176"/>
      <c r="T400" s="181"/>
      <c r="AT400" s="182" t="s">
        <v>255</v>
      </c>
      <c r="AU400" s="182" t="s">
        <v>85</v>
      </c>
      <c r="AV400" s="182" t="s">
        <v>85</v>
      </c>
      <c r="AW400" s="182" t="s">
        <v>218</v>
      </c>
      <c r="AX400" s="182" t="s">
        <v>76</v>
      </c>
      <c r="AY400" s="182" t="s">
        <v>245</v>
      </c>
    </row>
    <row r="401" spans="2:51" s="6" customFormat="1" ht="15.75" customHeight="1">
      <c r="B401" s="202"/>
      <c r="C401" s="203"/>
      <c r="D401" s="169" t="s">
        <v>255</v>
      </c>
      <c r="E401" s="203"/>
      <c r="F401" s="204" t="s">
        <v>616</v>
      </c>
      <c r="G401" s="203"/>
      <c r="H401" s="205">
        <v>6.05</v>
      </c>
      <c r="J401" s="203"/>
      <c r="K401" s="203"/>
      <c r="L401" s="206"/>
      <c r="M401" s="207"/>
      <c r="N401" s="203"/>
      <c r="O401" s="203"/>
      <c r="P401" s="203"/>
      <c r="Q401" s="203"/>
      <c r="R401" s="203"/>
      <c r="S401" s="203"/>
      <c r="T401" s="208"/>
      <c r="AT401" s="209" t="s">
        <v>255</v>
      </c>
      <c r="AU401" s="209" t="s">
        <v>85</v>
      </c>
      <c r="AV401" s="209" t="s">
        <v>262</v>
      </c>
      <c r="AW401" s="209" t="s">
        <v>218</v>
      </c>
      <c r="AX401" s="209" t="s">
        <v>76</v>
      </c>
      <c r="AY401" s="209" t="s">
        <v>245</v>
      </c>
    </row>
    <row r="402" spans="2:51" s="6" customFormat="1" ht="15.75" customHeight="1">
      <c r="B402" s="167"/>
      <c r="C402" s="168"/>
      <c r="D402" s="169" t="s">
        <v>255</v>
      </c>
      <c r="E402" s="168"/>
      <c r="F402" s="170" t="s">
        <v>275</v>
      </c>
      <c r="G402" s="168"/>
      <c r="H402" s="168"/>
      <c r="J402" s="168"/>
      <c r="K402" s="168"/>
      <c r="L402" s="171"/>
      <c r="M402" s="172"/>
      <c r="N402" s="168"/>
      <c r="O402" s="168"/>
      <c r="P402" s="168"/>
      <c r="Q402" s="168"/>
      <c r="R402" s="168"/>
      <c r="S402" s="168"/>
      <c r="T402" s="173"/>
      <c r="AT402" s="174" t="s">
        <v>255</v>
      </c>
      <c r="AU402" s="174" t="s">
        <v>85</v>
      </c>
      <c r="AV402" s="174" t="s">
        <v>21</v>
      </c>
      <c r="AW402" s="174" t="s">
        <v>218</v>
      </c>
      <c r="AX402" s="174" t="s">
        <v>76</v>
      </c>
      <c r="AY402" s="174" t="s">
        <v>245</v>
      </c>
    </row>
    <row r="403" spans="2:51" s="6" customFormat="1" ht="15.75" customHeight="1">
      <c r="B403" s="175"/>
      <c r="C403" s="176"/>
      <c r="D403" s="169" t="s">
        <v>255</v>
      </c>
      <c r="E403" s="176" t="s">
        <v>182</v>
      </c>
      <c r="F403" s="177" t="s">
        <v>617</v>
      </c>
      <c r="G403" s="176"/>
      <c r="H403" s="178">
        <v>2.4</v>
      </c>
      <c r="J403" s="176"/>
      <c r="K403" s="176"/>
      <c r="L403" s="179"/>
      <c r="M403" s="180"/>
      <c r="N403" s="176"/>
      <c r="O403" s="176"/>
      <c r="P403" s="176"/>
      <c r="Q403" s="176"/>
      <c r="R403" s="176"/>
      <c r="S403" s="176"/>
      <c r="T403" s="181"/>
      <c r="AT403" s="182" t="s">
        <v>255</v>
      </c>
      <c r="AU403" s="182" t="s">
        <v>85</v>
      </c>
      <c r="AV403" s="182" t="s">
        <v>85</v>
      </c>
      <c r="AW403" s="182" t="s">
        <v>218</v>
      </c>
      <c r="AX403" s="182" t="s">
        <v>76</v>
      </c>
      <c r="AY403" s="182" t="s">
        <v>245</v>
      </c>
    </row>
    <row r="404" spans="2:51" s="6" customFormat="1" ht="15.75" customHeight="1">
      <c r="B404" s="202"/>
      <c r="C404" s="203"/>
      <c r="D404" s="169" t="s">
        <v>255</v>
      </c>
      <c r="E404" s="203"/>
      <c r="F404" s="204" t="s">
        <v>616</v>
      </c>
      <c r="G404" s="203"/>
      <c r="H404" s="205">
        <v>2.4</v>
      </c>
      <c r="J404" s="203"/>
      <c r="K404" s="203"/>
      <c r="L404" s="206"/>
      <c r="M404" s="207"/>
      <c r="N404" s="203"/>
      <c r="O404" s="203"/>
      <c r="P404" s="203"/>
      <c r="Q404" s="203"/>
      <c r="R404" s="203"/>
      <c r="S404" s="203"/>
      <c r="T404" s="208"/>
      <c r="AT404" s="209" t="s">
        <v>255</v>
      </c>
      <c r="AU404" s="209" t="s">
        <v>85</v>
      </c>
      <c r="AV404" s="209" t="s">
        <v>262</v>
      </c>
      <c r="AW404" s="209" t="s">
        <v>218</v>
      </c>
      <c r="AX404" s="209" t="s">
        <v>76</v>
      </c>
      <c r="AY404" s="209" t="s">
        <v>245</v>
      </c>
    </row>
    <row r="405" spans="2:51" s="6" customFormat="1" ht="15.75" customHeight="1">
      <c r="B405" s="183"/>
      <c r="C405" s="184"/>
      <c r="D405" s="169" t="s">
        <v>255</v>
      </c>
      <c r="E405" s="184"/>
      <c r="F405" s="185" t="s">
        <v>257</v>
      </c>
      <c r="G405" s="184"/>
      <c r="H405" s="186">
        <v>8.45</v>
      </c>
      <c r="J405" s="184"/>
      <c r="K405" s="184"/>
      <c r="L405" s="187"/>
      <c r="M405" s="188"/>
      <c r="N405" s="184"/>
      <c r="O405" s="184"/>
      <c r="P405" s="184"/>
      <c r="Q405" s="184"/>
      <c r="R405" s="184"/>
      <c r="S405" s="184"/>
      <c r="T405" s="189"/>
      <c r="AT405" s="190" t="s">
        <v>255</v>
      </c>
      <c r="AU405" s="190" t="s">
        <v>85</v>
      </c>
      <c r="AV405" s="190" t="s">
        <v>251</v>
      </c>
      <c r="AW405" s="190" t="s">
        <v>218</v>
      </c>
      <c r="AX405" s="190" t="s">
        <v>21</v>
      </c>
      <c r="AY405" s="190" t="s">
        <v>245</v>
      </c>
    </row>
    <row r="406" spans="2:51" s="6" customFormat="1" ht="15.75" customHeight="1">
      <c r="B406" s="175"/>
      <c r="C406" s="176"/>
      <c r="D406" s="169" t="s">
        <v>255</v>
      </c>
      <c r="E406" s="176"/>
      <c r="F406" s="177" t="s">
        <v>618</v>
      </c>
      <c r="G406" s="176"/>
      <c r="H406" s="178">
        <v>8.704</v>
      </c>
      <c r="J406" s="176"/>
      <c r="K406" s="176"/>
      <c r="L406" s="179"/>
      <c r="M406" s="180"/>
      <c r="N406" s="176"/>
      <c r="O406" s="176"/>
      <c r="P406" s="176"/>
      <c r="Q406" s="176"/>
      <c r="R406" s="176"/>
      <c r="S406" s="176"/>
      <c r="T406" s="181"/>
      <c r="AT406" s="182" t="s">
        <v>255</v>
      </c>
      <c r="AU406" s="182" t="s">
        <v>85</v>
      </c>
      <c r="AV406" s="182" t="s">
        <v>85</v>
      </c>
      <c r="AW406" s="182" t="s">
        <v>76</v>
      </c>
      <c r="AX406" s="182" t="s">
        <v>21</v>
      </c>
      <c r="AY406" s="182" t="s">
        <v>245</v>
      </c>
    </row>
    <row r="407" spans="2:65" s="6" customFormat="1" ht="15.75" customHeight="1">
      <c r="B407" s="23"/>
      <c r="C407" s="192" t="s">
        <v>619</v>
      </c>
      <c r="D407" s="192" t="s">
        <v>441</v>
      </c>
      <c r="E407" s="193" t="s">
        <v>620</v>
      </c>
      <c r="F407" s="194" t="s">
        <v>621</v>
      </c>
      <c r="G407" s="195" t="s">
        <v>119</v>
      </c>
      <c r="H407" s="196">
        <v>3.811</v>
      </c>
      <c r="I407" s="197"/>
      <c r="J407" s="198">
        <f>ROUND($I$407*$H$407,2)</f>
        <v>0</v>
      </c>
      <c r="K407" s="194"/>
      <c r="L407" s="199"/>
      <c r="M407" s="200"/>
      <c r="N407" s="201" t="s">
        <v>47</v>
      </c>
      <c r="O407" s="24"/>
      <c r="P407" s="24"/>
      <c r="Q407" s="162">
        <v>0.131</v>
      </c>
      <c r="R407" s="162">
        <f>$Q$407*$H$407</f>
        <v>0.499241</v>
      </c>
      <c r="S407" s="162">
        <v>0</v>
      </c>
      <c r="T407" s="163">
        <f>$S$407*$H$407</f>
        <v>0</v>
      </c>
      <c r="AR407" s="97" t="s">
        <v>288</v>
      </c>
      <c r="AT407" s="97" t="s">
        <v>441</v>
      </c>
      <c r="AU407" s="97" t="s">
        <v>85</v>
      </c>
      <c r="AY407" s="6" t="s">
        <v>245</v>
      </c>
      <c r="BE407" s="164">
        <f>IF($N$407="základní",$J$407,0)</f>
        <v>0</v>
      </c>
      <c r="BF407" s="164">
        <f>IF($N$407="snížená",$J$407,0)</f>
        <v>0</v>
      </c>
      <c r="BG407" s="164">
        <f>IF($N$407="zákl. přenesená",$J$407,0)</f>
        <v>0</v>
      </c>
      <c r="BH407" s="164">
        <f>IF($N$407="sníž. přenesená",$J$407,0)</f>
        <v>0</v>
      </c>
      <c r="BI407" s="164">
        <f>IF($N$407="nulová",$J$407,0)</f>
        <v>0</v>
      </c>
      <c r="BJ407" s="97" t="s">
        <v>21</v>
      </c>
      <c r="BK407" s="164">
        <f>ROUND($I$407*$H$407,2)</f>
        <v>0</v>
      </c>
      <c r="BL407" s="97" t="s">
        <v>251</v>
      </c>
      <c r="BM407" s="97" t="s">
        <v>622</v>
      </c>
    </row>
    <row r="408" spans="2:47" s="6" customFormat="1" ht="27" customHeight="1">
      <c r="B408" s="23"/>
      <c r="C408" s="24"/>
      <c r="D408" s="165" t="s">
        <v>253</v>
      </c>
      <c r="E408" s="24"/>
      <c r="F408" s="166" t="s">
        <v>623</v>
      </c>
      <c r="G408" s="24"/>
      <c r="H408" s="24"/>
      <c r="J408" s="24"/>
      <c r="K408" s="24"/>
      <c r="L408" s="43"/>
      <c r="M408" s="56"/>
      <c r="N408" s="24"/>
      <c r="O408" s="24"/>
      <c r="P408" s="24"/>
      <c r="Q408" s="24"/>
      <c r="R408" s="24"/>
      <c r="S408" s="24"/>
      <c r="T408" s="57"/>
      <c r="AT408" s="6" t="s">
        <v>253</v>
      </c>
      <c r="AU408" s="6" t="s">
        <v>85</v>
      </c>
    </row>
    <row r="409" spans="2:47" s="6" customFormat="1" ht="30.75" customHeight="1">
      <c r="B409" s="23"/>
      <c r="C409" s="24"/>
      <c r="D409" s="169" t="s">
        <v>306</v>
      </c>
      <c r="E409" s="24"/>
      <c r="F409" s="191" t="s">
        <v>624</v>
      </c>
      <c r="G409" s="24"/>
      <c r="H409" s="24"/>
      <c r="J409" s="24"/>
      <c r="K409" s="24"/>
      <c r="L409" s="43"/>
      <c r="M409" s="56"/>
      <c r="N409" s="24"/>
      <c r="O409" s="24"/>
      <c r="P409" s="24"/>
      <c r="Q409" s="24"/>
      <c r="R409" s="24"/>
      <c r="S409" s="24"/>
      <c r="T409" s="57"/>
      <c r="AT409" s="6" t="s">
        <v>306</v>
      </c>
      <c r="AU409" s="6" t="s">
        <v>85</v>
      </c>
    </row>
    <row r="410" spans="2:51" s="6" customFormat="1" ht="15.75" customHeight="1">
      <c r="B410" s="167"/>
      <c r="C410" s="168"/>
      <c r="D410" s="169" t="s">
        <v>255</v>
      </c>
      <c r="E410" s="168"/>
      <c r="F410" s="170" t="s">
        <v>275</v>
      </c>
      <c r="G410" s="168"/>
      <c r="H410" s="168"/>
      <c r="J410" s="168"/>
      <c r="K410" s="168"/>
      <c r="L410" s="171"/>
      <c r="M410" s="172"/>
      <c r="N410" s="168"/>
      <c r="O410" s="168"/>
      <c r="P410" s="168"/>
      <c r="Q410" s="168"/>
      <c r="R410" s="168"/>
      <c r="S410" s="168"/>
      <c r="T410" s="173"/>
      <c r="AT410" s="174" t="s">
        <v>255</v>
      </c>
      <c r="AU410" s="174" t="s">
        <v>85</v>
      </c>
      <c r="AV410" s="174" t="s">
        <v>21</v>
      </c>
      <c r="AW410" s="174" t="s">
        <v>218</v>
      </c>
      <c r="AX410" s="174" t="s">
        <v>76</v>
      </c>
      <c r="AY410" s="174" t="s">
        <v>245</v>
      </c>
    </row>
    <row r="411" spans="2:51" s="6" customFormat="1" ht="15.75" customHeight="1">
      <c r="B411" s="175"/>
      <c r="C411" s="176"/>
      <c r="D411" s="169" t="s">
        <v>255</v>
      </c>
      <c r="E411" s="176" t="s">
        <v>203</v>
      </c>
      <c r="F411" s="177" t="s">
        <v>625</v>
      </c>
      <c r="G411" s="176"/>
      <c r="H411" s="178">
        <v>3.7</v>
      </c>
      <c r="J411" s="176"/>
      <c r="K411" s="176"/>
      <c r="L411" s="179"/>
      <c r="M411" s="180"/>
      <c r="N411" s="176"/>
      <c r="O411" s="176"/>
      <c r="P411" s="176"/>
      <c r="Q411" s="176"/>
      <c r="R411" s="176"/>
      <c r="S411" s="176"/>
      <c r="T411" s="181"/>
      <c r="AT411" s="182" t="s">
        <v>255</v>
      </c>
      <c r="AU411" s="182" t="s">
        <v>85</v>
      </c>
      <c r="AV411" s="182" t="s">
        <v>85</v>
      </c>
      <c r="AW411" s="182" t="s">
        <v>218</v>
      </c>
      <c r="AX411" s="182" t="s">
        <v>76</v>
      </c>
      <c r="AY411" s="182" t="s">
        <v>245</v>
      </c>
    </row>
    <row r="412" spans="2:51" s="6" customFormat="1" ht="15.75" customHeight="1">
      <c r="B412" s="183"/>
      <c r="C412" s="184"/>
      <c r="D412" s="169" t="s">
        <v>255</v>
      </c>
      <c r="E412" s="184"/>
      <c r="F412" s="185" t="s">
        <v>257</v>
      </c>
      <c r="G412" s="184"/>
      <c r="H412" s="186">
        <v>3.7</v>
      </c>
      <c r="J412" s="184"/>
      <c r="K412" s="184"/>
      <c r="L412" s="187"/>
      <c r="M412" s="188"/>
      <c r="N412" s="184"/>
      <c r="O412" s="184"/>
      <c r="P412" s="184"/>
      <c r="Q412" s="184"/>
      <c r="R412" s="184"/>
      <c r="S412" s="184"/>
      <c r="T412" s="189"/>
      <c r="AT412" s="190" t="s">
        <v>255</v>
      </c>
      <c r="AU412" s="190" t="s">
        <v>85</v>
      </c>
      <c r="AV412" s="190" t="s">
        <v>251</v>
      </c>
      <c r="AW412" s="190" t="s">
        <v>218</v>
      </c>
      <c r="AX412" s="190" t="s">
        <v>21</v>
      </c>
      <c r="AY412" s="190" t="s">
        <v>245</v>
      </c>
    </row>
    <row r="413" spans="2:51" s="6" customFormat="1" ht="15.75" customHeight="1">
      <c r="B413" s="175"/>
      <c r="C413" s="176"/>
      <c r="D413" s="169" t="s">
        <v>255</v>
      </c>
      <c r="E413" s="176"/>
      <c r="F413" s="177" t="s">
        <v>626</v>
      </c>
      <c r="G413" s="176"/>
      <c r="H413" s="178">
        <v>3.811</v>
      </c>
      <c r="J413" s="176"/>
      <c r="K413" s="176"/>
      <c r="L413" s="179"/>
      <c r="M413" s="180"/>
      <c r="N413" s="176"/>
      <c r="O413" s="176"/>
      <c r="P413" s="176"/>
      <c r="Q413" s="176"/>
      <c r="R413" s="176"/>
      <c r="S413" s="176"/>
      <c r="T413" s="181"/>
      <c r="AT413" s="182" t="s">
        <v>255</v>
      </c>
      <c r="AU413" s="182" t="s">
        <v>85</v>
      </c>
      <c r="AV413" s="182" t="s">
        <v>85</v>
      </c>
      <c r="AW413" s="182" t="s">
        <v>76</v>
      </c>
      <c r="AX413" s="182" t="s">
        <v>21</v>
      </c>
      <c r="AY413" s="182" t="s">
        <v>245</v>
      </c>
    </row>
    <row r="414" spans="2:65" s="6" customFormat="1" ht="15.75" customHeight="1">
      <c r="B414" s="23"/>
      <c r="C414" s="153" t="s">
        <v>627</v>
      </c>
      <c r="D414" s="153" t="s">
        <v>247</v>
      </c>
      <c r="E414" s="154" t="s">
        <v>628</v>
      </c>
      <c r="F414" s="155" t="s">
        <v>629</v>
      </c>
      <c r="G414" s="156" t="s">
        <v>119</v>
      </c>
      <c r="H414" s="157">
        <v>10.4</v>
      </c>
      <c r="I414" s="158"/>
      <c r="J414" s="159">
        <f>ROUND($I$414*$H$414,2)</f>
        <v>0</v>
      </c>
      <c r="K414" s="155"/>
      <c r="L414" s="43"/>
      <c r="M414" s="160"/>
      <c r="N414" s="161" t="s">
        <v>47</v>
      </c>
      <c r="O414" s="24"/>
      <c r="P414" s="24"/>
      <c r="Q414" s="162">
        <v>0</v>
      </c>
      <c r="R414" s="162">
        <f>$Q$414*$H$414</f>
        <v>0</v>
      </c>
      <c r="S414" s="162">
        <v>0</v>
      </c>
      <c r="T414" s="163">
        <f>$S$414*$H$414</f>
        <v>0</v>
      </c>
      <c r="AR414" s="97" t="s">
        <v>251</v>
      </c>
      <c r="AT414" s="97" t="s">
        <v>247</v>
      </c>
      <c r="AU414" s="97" t="s">
        <v>85</v>
      </c>
      <c r="AY414" s="6" t="s">
        <v>245</v>
      </c>
      <c r="BE414" s="164">
        <f>IF($N$414="základní",$J$414,0)</f>
        <v>0</v>
      </c>
      <c r="BF414" s="164">
        <f>IF($N$414="snížená",$J$414,0)</f>
        <v>0</v>
      </c>
      <c r="BG414" s="164">
        <f>IF($N$414="zákl. přenesená",$J$414,0)</f>
        <v>0</v>
      </c>
      <c r="BH414" s="164">
        <f>IF($N$414="sníž. přenesená",$J$414,0)</f>
        <v>0</v>
      </c>
      <c r="BI414" s="164">
        <f>IF($N$414="nulová",$J$414,0)</f>
        <v>0</v>
      </c>
      <c r="BJ414" s="97" t="s">
        <v>21</v>
      </c>
      <c r="BK414" s="164">
        <f>ROUND($I$414*$H$414,2)</f>
        <v>0</v>
      </c>
      <c r="BL414" s="97" t="s">
        <v>251</v>
      </c>
      <c r="BM414" s="97" t="s">
        <v>630</v>
      </c>
    </row>
    <row r="415" spans="2:47" s="6" customFormat="1" ht="16.5" customHeight="1">
      <c r="B415" s="23"/>
      <c r="C415" s="24"/>
      <c r="D415" s="165" t="s">
        <v>253</v>
      </c>
      <c r="E415" s="24"/>
      <c r="F415" s="166" t="s">
        <v>629</v>
      </c>
      <c r="G415" s="24"/>
      <c r="H415" s="24"/>
      <c r="J415" s="24"/>
      <c r="K415" s="24"/>
      <c r="L415" s="43"/>
      <c r="M415" s="56"/>
      <c r="N415" s="24"/>
      <c r="O415" s="24"/>
      <c r="P415" s="24"/>
      <c r="Q415" s="24"/>
      <c r="R415" s="24"/>
      <c r="S415" s="24"/>
      <c r="T415" s="57"/>
      <c r="AT415" s="6" t="s">
        <v>253</v>
      </c>
      <c r="AU415" s="6" t="s">
        <v>85</v>
      </c>
    </row>
    <row r="416" spans="2:51" s="6" customFormat="1" ht="15.75" customHeight="1">
      <c r="B416" s="167"/>
      <c r="C416" s="168"/>
      <c r="D416" s="169" t="s">
        <v>255</v>
      </c>
      <c r="E416" s="168"/>
      <c r="F416" s="170" t="s">
        <v>631</v>
      </c>
      <c r="G416" s="168"/>
      <c r="H416" s="168"/>
      <c r="J416" s="168"/>
      <c r="K416" s="168"/>
      <c r="L416" s="171"/>
      <c r="M416" s="172"/>
      <c r="N416" s="168"/>
      <c r="O416" s="168"/>
      <c r="P416" s="168"/>
      <c r="Q416" s="168"/>
      <c r="R416" s="168"/>
      <c r="S416" s="168"/>
      <c r="T416" s="173"/>
      <c r="AT416" s="174" t="s">
        <v>255</v>
      </c>
      <c r="AU416" s="174" t="s">
        <v>85</v>
      </c>
      <c r="AV416" s="174" t="s">
        <v>21</v>
      </c>
      <c r="AW416" s="174" t="s">
        <v>218</v>
      </c>
      <c r="AX416" s="174" t="s">
        <v>76</v>
      </c>
      <c r="AY416" s="174" t="s">
        <v>245</v>
      </c>
    </row>
    <row r="417" spans="2:51" s="6" customFormat="1" ht="15.75" customHeight="1">
      <c r="B417" s="175"/>
      <c r="C417" s="176"/>
      <c r="D417" s="169" t="s">
        <v>255</v>
      </c>
      <c r="E417" s="176"/>
      <c r="F417" s="177" t="s">
        <v>632</v>
      </c>
      <c r="G417" s="176"/>
      <c r="H417" s="178">
        <v>10.4</v>
      </c>
      <c r="J417" s="176"/>
      <c r="K417" s="176"/>
      <c r="L417" s="179"/>
      <c r="M417" s="180"/>
      <c r="N417" s="176"/>
      <c r="O417" s="176"/>
      <c r="P417" s="176"/>
      <c r="Q417" s="176"/>
      <c r="R417" s="176"/>
      <c r="S417" s="176"/>
      <c r="T417" s="181"/>
      <c r="AT417" s="182" t="s">
        <v>255</v>
      </c>
      <c r="AU417" s="182" t="s">
        <v>85</v>
      </c>
      <c r="AV417" s="182" t="s">
        <v>85</v>
      </c>
      <c r="AW417" s="182" t="s">
        <v>218</v>
      </c>
      <c r="AX417" s="182" t="s">
        <v>76</v>
      </c>
      <c r="AY417" s="182" t="s">
        <v>245</v>
      </c>
    </row>
    <row r="418" spans="2:51" s="6" customFormat="1" ht="15.75" customHeight="1">
      <c r="B418" s="183"/>
      <c r="C418" s="184"/>
      <c r="D418" s="169" t="s">
        <v>255</v>
      </c>
      <c r="E418" s="184"/>
      <c r="F418" s="185" t="s">
        <v>257</v>
      </c>
      <c r="G418" s="184"/>
      <c r="H418" s="186">
        <v>10.4</v>
      </c>
      <c r="J418" s="184"/>
      <c r="K418" s="184"/>
      <c r="L418" s="187"/>
      <c r="M418" s="188"/>
      <c r="N418" s="184"/>
      <c r="O418" s="184"/>
      <c r="P418" s="184"/>
      <c r="Q418" s="184"/>
      <c r="R418" s="184"/>
      <c r="S418" s="184"/>
      <c r="T418" s="189"/>
      <c r="AT418" s="190" t="s">
        <v>255</v>
      </c>
      <c r="AU418" s="190" t="s">
        <v>85</v>
      </c>
      <c r="AV418" s="190" t="s">
        <v>251</v>
      </c>
      <c r="AW418" s="190" t="s">
        <v>218</v>
      </c>
      <c r="AX418" s="190" t="s">
        <v>21</v>
      </c>
      <c r="AY418" s="190" t="s">
        <v>245</v>
      </c>
    </row>
    <row r="419" spans="2:63" s="140" customFormat="1" ht="30.75" customHeight="1">
      <c r="B419" s="141"/>
      <c r="C419" s="142"/>
      <c r="D419" s="142" t="s">
        <v>75</v>
      </c>
      <c r="E419" s="151" t="s">
        <v>288</v>
      </c>
      <c r="F419" s="151" t="s">
        <v>633</v>
      </c>
      <c r="G419" s="142"/>
      <c r="H419" s="142"/>
      <c r="J419" s="152">
        <f>$BK$419</f>
        <v>0</v>
      </c>
      <c r="K419" s="142"/>
      <c r="L419" s="145"/>
      <c r="M419" s="146"/>
      <c r="N419" s="142"/>
      <c r="O419" s="142"/>
      <c r="P419" s="147">
        <f>SUM($P$420:$P$443)</f>
        <v>0</v>
      </c>
      <c r="Q419" s="142"/>
      <c r="R419" s="147">
        <f>SUM($R$420:$R$443)</f>
        <v>0.02046</v>
      </c>
      <c r="S419" s="142"/>
      <c r="T419" s="148">
        <f>SUM($T$420:$T$443)</f>
        <v>0</v>
      </c>
      <c r="AR419" s="149" t="s">
        <v>21</v>
      </c>
      <c r="AT419" s="149" t="s">
        <v>75</v>
      </c>
      <c r="AU419" s="149" t="s">
        <v>21</v>
      </c>
      <c r="AY419" s="149" t="s">
        <v>245</v>
      </c>
      <c r="BK419" s="150">
        <f>SUM($BK$420:$BK$443)</f>
        <v>0</v>
      </c>
    </row>
    <row r="420" spans="2:65" s="6" customFormat="1" ht="15.75" customHeight="1">
      <c r="B420" s="23"/>
      <c r="C420" s="153" t="s">
        <v>634</v>
      </c>
      <c r="D420" s="153" t="s">
        <v>247</v>
      </c>
      <c r="E420" s="154" t="s">
        <v>635</v>
      </c>
      <c r="F420" s="155" t="s">
        <v>636</v>
      </c>
      <c r="G420" s="156" t="s">
        <v>136</v>
      </c>
      <c r="H420" s="157">
        <v>5.8</v>
      </c>
      <c r="I420" s="158"/>
      <c r="J420" s="159">
        <f>ROUND($I$420*$H$420,2)</f>
        <v>0</v>
      </c>
      <c r="K420" s="155" t="s">
        <v>250</v>
      </c>
      <c r="L420" s="43"/>
      <c r="M420" s="160"/>
      <c r="N420" s="161" t="s">
        <v>47</v>
      </c>
      <c r="O420" s="24"/>
      <c r="P420" s="24"/>
      <c r="Q420" s="162">
        <v>0.0033</v>
      </c>
      <c r="R420" s="162">
        <f>$Q$420*$H$420</f>
        <v>0.01914</v>
      </c>
      <c r="S420" s="162">
        <v>0</v>
      </c>
      <c r="T420" s="163">
        <f>$S$420*$H$420</f>
        <v>0</v>
      </c>
      <c r="AR420" s="97" t="s">
        <v>251</v>
      </c>
      <c r="AT420" s="97" t="s">
        <v>247</v>
      </c>
      <c r="AU420" s="97" t="s">
        <v>85</v>
      </c>
      <c r="AY420" s="6" t="s">
        <v>245</v>
      </c>
      <c r="BE420" s="164">
        <f>IF($N$420="základní",$J$420,0)</f>
        <v>0</v>
      </c>
      <c r="BF420" s="164">
        <f>IF($N$420="snížená",$J$420,0)</f>
        <v>0</v>
      </c>
      <c r="BG420" s="164">
        <f>IF($N$420="zákl. přenesená",$J$420,0)</f>
        <v>0</v>
      </c>
      <c r="BH420" s="164">
        <f>IF($N$420="sníž. přenesená",$J$420,0)</f>
        <v>0</v>
      </c>
      <c r="BI420" s="164">
        <f>IF($N$420="nulová",$J$420,0)</f>
        <v>0</v>
      </c>
      <c r="BJ420" s="97" t="s">
        <v>21</v>
      </c>
      <c r="BK420" s="164">
        <f>ROUND($I$420*$H$420,2)</f>
        <v>0</v>
      </c>
      <c r="BL420" s="97" t="s">
        <v>251</v>
      </c>
      <c r="BM420" s="97" t="s">
        <v>637</v>
      </c>
    </row>
    <row r="421" spans="2:47" s="6" customFormat="1" ht="16.5" customHeight="1">
      <c r="B421" s="23"/>
      <c r="C421" s="24"/>
      <c r="D421" s="165" t="s">
        <v>253</v>
      </c>
      <c r="E421" s="24"/>
      <c r="F421" s="166" t="s">
        <v>638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253</v>
      </c>
      <c r="AU421" s="6" t="s">
        <v>85</v>
      </c>
    </row>
    <row r="422" spans="2:51" s="6" customFormat="1" ht="15.75" customHeight="1">
      <c r="B422" s="167"/>
      <c r="C422" s="168"/>
      <c r="D422" s="169" t="s">
        <v>255</v>
      </c>
      <c r="E422" s="168"/>
      <c r="F422" s="170" t="s">
        <v>293</v>
      </c>
      <c r="G422" s="168"/>
      <c r="H422" s="168"/>
      <c r="J422" s="168"/>
      <c r="K422" s="168"/>
      <c r="L422" s="171"/>
      <c r="M422" s="172"/>
      <c r="N422" s="168"/>
      <c r="O422" s="168"/>
      <c r="P422" s="168"/>
      <c r="Q422" s="168"/>
      <c r="R422" s="168"/>
      <c r="S422" s="168"/>
      <c r="T422" s="173"/>
      <c r="AT422" s="174" t="s">
        <v>255</v>
      </c>
      <c r="AU422" s="174" t="s">
        <v>85</v>
      </c>
      <c r="AV422" s="174" t="s">
        <v>21</v>
      </c>
      <c r="AW422" s="174" t="s">
        <v>218</v>
      </c>
      <c r="AX422" s="174" t="s">
        <v>76</v>
      </c>
      <c r="AY422" s="174" t="s">
        <v>245</v>
      </c>
    </row>
    <row r="423" spans="2:51" s="6" customFormat="1" ht="15.75" customHeight="1">
      <c r="B423" s="175"/>
      <c r="C423" s="176"/>
      <c r="D423" s="169" t="s">
        <v>255</v>
      </c>
      <c r="E423" s="176" t="s">
        <v>179</v>
      </c>
      <c r="F423" s="177" t="s">
        <v>181</v>
      </c>
      <c r="G423" s="176"/>
      <c r="H423" s="178">
        <v>5.8</v>
      </c>
      <c r="J423" s="176"/>
      <c r="K423" s="176"/>
      <c r="L423" s="179"/>
      <c r="M423" s="180"/>
      <c r="N423" s="176"/>
      <c r="O423" s="176"/>
      <c r="P423" s="176"/>
      <c r="Q423" s="176"/>
      <c r="R423" s="176"/>
      <c r="S423" s="176"/>
      <c r="T423" s="181"/>
      <c r="AT423" s="182" t="s">
        <v>255</v>
      </c>
      <c r="AU423" s="182" t="s">
        <v>85</v>
      </c>
      <c r="AV423" s="182" t="s">
        <v>85</v>
      </c>
      <c r="AW423" s="182" t="s">
        <v>218</v>
      </c>
      <c r="AX423" s="182" t="s">
        <v>76</v>
      </c>
      <c r="AY423" s="182" t="s">
        <v>245</v>
      </c>
    </row>
    <row r="424" spans="2:51" s="6" customFormat="1" ht="15.75" customHeight="1">
      <c r="B424" s="183"/>
      <c r="C424" s="184"/>
      <c r="D424" s="169" t="s">
        <v>255</v>
      </c>
      <c r="E424" s="184"/>
      <c r="F424" s="185" t="s">
        <v>257</v>
      </c>
      <c r="G424" s="184"/>
      <c r="H424" s="186">
        <v>5.8</v>
      </c>
      <c r="J424" s="184"/>
      <c r="K424" s="184"/>
      <c r="L424" s="187"/>
      <c r="M424" s="188"/>
      <c r="N424" s="184"/>
      <c r="O424" s="184"/>
      <c r="P424" s="184"/>
      <c r="Q424" s="184"/>
      <c r="R424" s="184"/>
      <c r="S424" s="184"/>
      <c r="T424" s="189"/>
      <c r="AT424" s="190" t="s">
        <v>255</v>
      </c>
      <c r="AU424" s="190" t="s">
        <v>85</v>
      </c>
      <c r="AV424" s="190" t="s">
        <v>251</v>
      </c>
      <c r="AW424" s="190" t="s">
        <v>218</v>
      </c>
      <c r="AX424" s="190" t="s">
        <v>21</v>
      </c>
      <c r="AY424" s="190" t="s">
        <v>245</v>
      </c>
    </row>
    <row r="425" spans="2:65" s="6" customFormat="1" ht="15.75" customHeight="1">
      <c r="B425" s="23"/>
      <c r="C425" s="153" t="s">
        <v>639</v>
      </c>
      <c r="D425" s="153" t="s">
        <v>247</v>
      </c>
      <c r="E425" s="154" t="s">
        <v>640</v>
      </c>
      <c r="F425" s="155" t="s">
        <v>641</v>
      </c>
      <c r="G425" s="156" t="s">
        <v>127</v>
      </c>
      <c r="H425" s="157">
        <v>2</v>
      </c>
      <c r="I425" s="158"/>
      <c r="J425" s="159">
        <f>ROUND($I$425*$H$425,2)</f>
        <v>0</v>
      </c>
      <c r="K425" s="155" t="s">
        <v>250</v>
      </c>
      <c r="L425" s="43"/>
      <c r="M425" s="160"/>
      <c r="N425" s="161" t="s">
        <v>47</v>
      </c>
      <c r="O425" s="24"/>
      <c r="P425" s="24"/>
      <c r="Q425" s="162">
        <v>1E-05</v>
      </c>
      <c r="R425" s="162">
        <f>$Q$425*$H$425</f>
        <v>2E-05</v>
      </c>
      <c r="S425" s="162">
        <v>0</v>
      </c>
      <c r="T425" s="163">
        <f>$S$425*$H$425</f>
        <v>0</v>
      </c>
      <c r="AR425" s="97" t="s">
        <v>251</v>
      </c>
      <c r="AT425" s="97" t="s">
        <v>247</v>
      </c>
      <c r="AU425" s="97" t="s">
        <v>85</v>
      </c>
      <c r="AY425" s="6" t="s">
        <v>245</v>
      </c>
      <c r="BE425" s="164">
        <f>IF($N$425="základní",$J$425,0)</f>
        <v>0</v>
      </c>
      <c r="BF425" s="164">
        <f>IF($N$425="snížená",$J$425,0)</f>
        <v>0</v>
      </c>
      <c r="BG425" s="164">
        <f>IF($N$425="zákl. přenesená",$J$425,0)</f>
        <v>0</v>
      </c>
      <c r="BH425" s="164">
        <f>IF($N$425="sníž. přenesená",$J$425,0)</f>
        <v>0</v>
      </c>
      <c r="BI425" s="164">
        <f>IF($N$425="nulová",$J$425,0)</f>
        <v>0</v>
      </c>
      <c r="BJ425" s="97" t="s">
        <v>21</v>
      </c>
      <c r="BK425" s="164">
        <f>ROUND($I$425*$H$425,2)</f>
        <v>0</v>
      </c>
      <c r="BL425" s="97" t="s">
        <v>251</v>
      </c>
      <c r="BM425" s="97" t="s">
        <v>642</v>
      </c>
    </row>
    <row r="426" spans="2:47" s="6" customFormat="1" ht="27" customHeight="1">
      <c r="B426" s="23"/>
      <c r="C426" s="24"/>
      <c r="D426" s="165" t="s">
        <v>253</v>
      </c>
      <c r="E426" s="24"/>
      <c r="F426" s="166" t="s">
        <v>643</v>
      </c>
      <c r="G426" s="24"/>
      <c r="H426" s="24"/>
      <c r="J426" s="24"/>
      <c r="K426" s="24"/>
      <c r="L426" s="43"/>
      <c r="M426" s="56"/>
      <c r="N426" s="24"/>
      <c r="O426" s="24"/>
      <c r="P426" s="24"/>
      <c r="Q426" s="24"/>
      <c r="R426" s="24"/>
      <c r="S426" s="24"/>
      <c r="T426" s="57"/>
      <c r="AT426" s="6" t="s">
        <v>253</v>
      </c>
      <c r="AU426" s="6" t="s">
        <v>85</v>
      </c>
    </row>
    <row r="427" spans="2:51" s="6" customFormat="1" ht="15.75" customHeight="1">
      <c r="B427" s="167"/>
      <c r="C427" s="168"/>
      <c r="D427" s="169" t="s">
        <v>255</v>
      </c>
      <c r="E427" s="168"/>
      <c r="F427" s="170" t="s">
        <v>644</v>
      </c>
      <c r="G427" s="168"/>
      <c r="H427" s="168"/>
      <c r="J427" s="168"/>
      <c r="K427" s="168"/>
      <c r="L427" s="171"/>
      <c r="M427" s="172"/>
      <c r="N427" s="168"/>
      <c r="O427" s="168"/>
      <c r="P427" s="168"/>
      <c r="Q427" s="168"/>
      <c r="R427" s="168"/>
      <c r="S427" s="168"/>
      <c r="T427" s="173"/>
      <c r="AT427" s="174" t="s">
        <v>255</v>
      </c>
      <c r="AU427" s="174" t="s">
        <v>85</v>
      </c>
      <c r="AV427" s="174" t="s">
        <v>21</v>
      </c>
      <c r="AW427" s="174" t="s">
        <v>218</v>
      </c>
      <c r="AX427" s="174" t="s">
        <v>76</v>
      </c>
      <c r="AY427" s="174" t="s">
        <v>245</v>
      </c>
    </row>
    <row r="428" spans="2:51" s="6" customFormat="1" ht="15.75" customHeight="1">
      <c r="B428" s="175"/>
      <c r="C428" s="176"/>
      <c r="D428" s="169" t="s">
        <v>255</v>
      </c>
      <c r="E428" s="176"/>
      <c r="F428" s="177" t="s">
        <v>645</v>
      </c>
      <c r="G428" s="176"/>
      <c r="H428" s="178">
        <v>2</v>
      </c>
      <c r="J428" s="176"/>
      <c r="K428" s="176"/>
      <c r="L428" s="179"/>
      <c r="M428" s="180"/>
      <c r="N428" s="176"/>
      <c r="O428" s="176"/>
      <c r="P428" s="176"/>
      <c r="Q428" s="176"/>
      <c r="R428" s="176"/>
      <c r="S428" s="176"/>
      <c r="T428" s="181"/>
      <c r="AT428" s="182" t="s">
        <v>255</v>
      </c>
      <c r="AU428" s="182" t="s">
        <v>85</v>
      </c>
      <c r="AV428" s="182" t="s">
        <v>85</v>
      </c>
      <c r="AW428" s="182" t="s">
        <v>218</v>
      </c>
      <c r="AX428" s="182" t="s">
        <v>76</v>
      </c>
      <c r="AY428" s="182" t="s">
        <v>245</v>
      </c>
    </row>
    <row r="429" spans="2:51" s="6" customFormat="1" ht="15.75" customHeight="1">
      <c r="B429" s="183"/>
      <c r="C429" s="184"/>
      <c r="D429" s="169" t="s">
        <v>255</v>
      </c>
      <c r="E429" s="184" t="s">
        <v>172</v>
      </c>
      <c r="F429" s="185" t="s">
        <v>257</v>
      </c>
      <c r="G429" s="184"/>
      <c r="H429" s="186">
        <v>2</v>
      </c>
      <c r="J429" s="184"/>
      <c r="K429" s="184"/>
      <c r="L429" s="187"/>
      <c r="M429" s="188"/>
      <c r="N429" s="184"/>
      <c r="O429" s="184"/>
      <c r="P429" s="184"/>
      <c r="Q429" s="184"/>
      <c r="R429" s="184"/>
      <c r="S429" s="184"/>
      <c r="T429" s="189"/>
      <c r="AT429" s="190" t="s">
        <v>255</v>
      </c>
      <c r="AU429" s="190" t="s">
        <v>85</v>
      </c>
      <c r="AV429" s="190" t="s">
        <v>251</v>
      </c>
      <c r="AW429" s="190" t="s">
        <v>218</v>
      </c>
      <c r="AX429" s="190" t="s">
        <v>21</v>
      </c>
      <c r="AY429" s="190" t="s">
        <v>245</v>
      </c>
    </row>
    <row r="430" spans="2:65" s="6" customFormat="1" ht="15.75" customHeight="1">
      <c r="B430" s="23"/>
      <c r="C430" s="192" t="s">
        <v>646</v>
      </c>
      <c r="D430" s="192" t="s">
        <v>441</v>
      </c>
      <c r="E430" s="193" t="s">
        <v>647</v>
      </c>
      <c r="F430" s="194" t="s">
        <v>648</v>
      </c>
      <c r="G430" s="195" t="s">
        <v>127</v>
      </c>
      <c r="H430" s="196">
        <v>2</v>
      </c>
      <c r="I430" s="197"/>
      <c r="J430" s="198">
        <f>ROUND($I$430*$H$430,2)</f>
        <v>0</v>
      </c>
      <c r="K430" s="194"/>
      <c r="L430" s="199"/>
      <c r="M430" s="200"/>
      <c r="N430" s="201" t="s">
        <v>47</v>
      </c>
      <c r="O430" s="24"/>
      <c r="P430" s="24"/>
      <c r="Q430" s="162">
        <v>0.00065</v>
      </c>
      <c r="R430" s="162">
        <f>$Q$430*$H$430</f>
        <v>0.0013</v>
      </c>
      <c r="S430" s="162">
        <v>0</v>
      </c>
      <c r="T430" s="163">
        <f>$S$430*$H$430</f>
        <v>0</v>
      </c>
      <c r="AR430" s="97" t="s">
        <v>288</v>
      </c>
      <c r="AT430" s="97" t="s">
        <v>441</v>
      </c>
      <c r="AU430" s="97" t="s">
        <v>85</v>
      </c>
      <c r="AY430" s="6" t="s">
        <v>245</v>
      </c>
      <c r="BE430" s="164">
        <f>IF($N$430="základní",$J$430,0)</f>
        <v>0</v>
      </c>
      <c r="BF430" s="164">
        <f>IF($N$430="snížená",$J$430,0)</f>
        <v>0</v>
      </c>
      <c r="BG430" s="164">
        <f>IF($N$430="zákl. přenesená",$J$430,0)</f>
        <v>0</v>
      </c>
      <c r="BH430" s="164">
        <f>IF($N$430="sníž. přenesená",$J$430,0)</f>
        <v>0</v>
      </c>
      <c r="BI430" s="164">
        <f>IF($N$430="nulová",$J$430,0)</f>
        <v>0</v>
      </c>
      <c r="BJ430" s="97" t="s">
        <v>21</v>
      </c>
      <c r="BK430" s="164">
        <f>ROUND($I$430*$H$430,2)</f>
        <v>0</v>
      </c>
      <c r="BL430" s="97" t="s">
        <v>251</v>
      </c>
      <c r="BM430" s="97" t="s">
        <v>649</v>
      </c>
    </row>
    <row r="431" spans="2:47" s="6" customFormat="1" ht="16.5" customHeight="1">
      <c r="B431" s="23"/>
      <c r="C431" s="24"/>
      <c r="D431" s="165" t="s">
        <v>253</v>
      </c>
      <c r="E431" s="24"/>
      <c r="F431" s="166" t="s">
        <v>650</v>
      </c>
      <c r="G431" s="24"/>
      <c r="H431" s="24"/>
      <c r="J431" s="24"/>
      <c r="K431" s="24"/>
      <c r="L431" s="43"/>
      <c r="M431" s="56"/>
      <c r="N431" s="24"/>
      <c r="O431" s="24"/>
      <c r="P431" s="24"/>
      <c r="Q431" s="24"/>
      <c r="R431" s="24"/>
      <c r="S431" s="24"/>
      <c r="T431" s="57"/>
      <c r="AT431" s="6" t="s">
        <v>253</v>
      </c>
      <c r="AU431" s="6" t="s">
        <v>85</v>
      </c>
    </row>
    <row r="432" spans="2:51" s="6" customFormat="1" ht="15.75" customHeight="1">
      <c r="B432" s="175"/>
      <c r="C432" s="176"/>
      <c r="D432" s="169" t="s">
        <v>255</v>
      </c>
      <c r="E432" s="176"/>
      <c r="F432" s="177" t="s">
        <v>172</v>
      </c>
      <c r="G432" s="176"/>
      <c r="H432" s="178">
        <v>2</v>
      </c>
      <c r="J432" s="176"/>
      <c r="K432" s="176"/>
      <c r="L432" s="179"/>
      <c r="M432" s="180"/>
      <c r="N432" s="176"/>
      <c r="O432" s="176"/>
      <c r="P432" s="176"/>
      <c r="Q432" s="176"/>
      <c r="R432" s="176"/>
      <c r="S432" s="176"/>
      <c r="T432" s="181"/>
      <c r="AT432" s="182" t="s">
        <v>255</v>
      </c>
      <c r="AU432" s="182" t="s">
        <v>85</v>
      </c>
      <c r="AV432" s="182" t="s">
        <v>85</v>
      </c>
      <c r="AW432" s="182" t="s">
        <v>218</v>
      </c>
      <c r="AX432" s="182" t="s">
        <v>76</v>
      </c>
      <c r="AY432" s="182" t="s">
        <v>245</v>
      </c>
    </row>
    <row r="433" spans="2:51" s="6" customFormat="1" ht="15.75" customHeight="1">
      <c r="B433" s="183"/>
      <c r="C433" s="184"/>
      <c r="D433" s="169" t="s">
        <v>255</v>
      </c>
      <c r="E433" s="184"/>
      <c r="F433" s="185" t="s">
        <v>257</v>
      </c>
      <c r="G433" s="184"/>
      <c r="H433" s="186">
        <v>2</v>
      </c>
      <c r="J433" s="184"/>
      <c r="K433" s="184"/>
      <c r="L433" s="187"/>
      <c r="M433" s="188"/>
      <c r="N433" s="184"/>
      <c r="O433" s="184"/>
      <c r="P433" s="184"/>
      <c r="Q433" s="184"/>
      <c r="R433" s="184"/>
      <c r="S433" s="184"/>
      <c r="T433" s="189"/>
      <c r="AT433" s="190" t="s">
        <v>255</v>
      </c>
      <c r="AU433" s="190" t="s">
        <v>85</v>
      </c>
      <c r="AV433" s="190" t="s">
        <v>251</v>
      </c>
      <c r="AW433" s="190" t="s">
        <v>218</v>
      </c>
      <c r="AX433" s="190" t="s">
        <v>21</v>
      </c>
      <c r="AY433" s="190" t="s">
        <v>245</v>
      </c>
    </row>
    <row r="434" spans="2:65" s="6" customFormat="1" ht="15.75" customHeight="1">
      <c r="B434" s="23"/>
      <c r="C434" s="153" t="s">
        <v>651</v>
      </c>
      <c r="D434" s="153" t="s">
        <v>247</v>
      </c>
      <c r="E434" s="154" t="s">
        <v>652</v>
      </c>
      <c r="F434" s="155" t="s">
        <v>653</v>
      </c>
      <c r="G434" s="156" t="s">
        <v>127</v>
      </c>
      <c r="H434" s="157">
        <v>1</v>
      </c>
      <c r="I434" s="158"/>
      <c r="J434" s="159">
        <f>ROUND($I$434*$H$434,2)</f>
        <v>0</v>
      </c>
      <c r="K434" s="155"/>
      <c r="L434" s="43"/>
      <c r="M434" s="160"/>
      <c r="N434" s="161" t="s">
        <v>47</v>
      </c>
      <c r="O434" s="24"/>
      <c r="P434" s="24"/>
      <c r="Q434" s="162">
        <v>0</v>
      </c>
      <c r="R434" s="162">
        <f>$Q$434*$H$434</f>
        <v>0</v>
      </c>
      <c r="S434" s="162">
        <v>0</v>
      </c>
      <c r="T434" s="163">
        <f>$S$434*$H$434</f>
        <v>0</v>
      </c>
      <c r="AR434" s="97" t="s">
        <v>251</v>
      </c>
      <c r="AT434" s="97" t="s">
        <v>247</v>
      </c>
      <c r="AU434" s="97" t="s">
        <v>85</v>
      </c>
      <c r="AY434" s="6" t="s">
        <v>245</v>
      </c>
      <c r="BE434" s="164">
        <f>IF($N$434="základní",$J$434,0)</f>
        <v>0</v>
      </c>
      <c r="BF434" s="164">
        <f>IF($N$434="snížená",$J$434,0)</f>
        <v>0</v>
      </c>
      <c r="BG434" s="164">
        <f>IF($N$434="zákl. přenesená",$J$434,0)</f>
        <v>0</v>
      </c>
      <c r="BH434" s="164">
        <f>IF($N$434="sníž. přenesená",$J$434,0)</f>
        <v>0</v>
      </c>
      <c r="BI434" s="164">
        <f>IF($N$434="nulová",$J$434,0)</f>
        <v>0</v>
      </c>
      <c r="BJ434" s="97" t="s">
        <v>21</v>
      </c>
      <c r="BK434" s="164">
        <f>ROUND($I$434*$H$434,2)</f>
        <v>0</v>
      </c>
      <c r="BL434" s="97" t="s">
        <v>251</v>
      </c>
      <c r="BM434" s="97" t="s">
        <v>654</v>
      </c>
    </row>
    <row r="435" spans="2:47" s="6" customFormat="1" ht="16.5" customHeight="1">
      <c r="B435" s="23"/>
      <c r="C435" s="24"/>
      <c r="D435" s="165" t="s">
        <v>253</v>
      </c>
      <c r="E435" s="24"/>
      <c r="F435" s="166" t="s">
        <v>655</v>
      </c>
      <c r="G435" s="24"/>
      <c r="H435" s="24"/>
      <c r="J435" s="24"/>
      <c r="K435" s="24"/>
      <c r="L435" s="43"/>
      <c r="M435" s="56"/>
      <c r="N435" s="24"/>
      <c r="O435" s="24"/>
      <c r="P435" s="24"/>
      <c r="Q435" s="24"/>
      <c r="R435" s="24"/>
      <c r="S435" s="24"/>
      <c r="T435" s="57"/>
      <c r="AT435" s="6" t="s">
        <v>253</v>
      </c>
      <c r="AU435" s="6" t="s">
        <v>85</v>
      </c>
    </row>
    <row r="436" spans="2:51" s="6" customFormat="1" ht="15.75" customHeight="1">
      <c r="B436" s="167"/>
      <c r="C436" s="168"/>
      <c r="D436" s="169" t="s">
        <v>255</v>
      </c>
      <c r="E436" s="168"/>
      <c r="F436" s="170" t="s">
        <v>656</v>
      </c>
      <c r="G436" s="168"/>
      <c r="H436" s="168"/>
      <c r="J436" s="168"/>
      <c r="K436" s="168"/>
      <c r="L436" s="171"/>
      <c r="M436" s="172"/>
      <c r="N436" s="168"/>
      <c r="O436" s="168"/>
      <c r="P436" s="168"/>
      <c r="Q436" s="168"/>
      <c r="R436" s="168"/>
      <c r="S436" s="168"/>
      <c r="T436" s="173"/>
      <c r="AT436" s="174" t="s">
        <v>255</v>
      </c>
      <c r="AU436" s="174" t="s">
        <v>85</v>
      </c>
      <c r="AV436" s="174" t="s">
        <v>21</v>
      </c>
      <c r="AW436" s="174" t="s">
        <v>218</v>
      </c>
      <c r="AX436" s="174" t="s">
        <v>76</v>
      </c>
      <c r="AY436" s="174" t="s">
        <v>245</v>
      </c>
    </row>
    <row r="437" spans="2:51" s="6" customFormat="1" ht="15.75" customHeight="1">
      <c r="B437" s="175"/>
      <c r="C437" s="176"/>
      <c r="D437" s="169" t="s">
        <v>255</v>
      </c>
      <c r="E437" s="176"/>
      <c r="F437" s="177" t="s">
        <v>21</v>
      </c>
      <c r="G437" s="176"/>
      <c r="H437" s="178">
        <v>1</v>
      </c>
      <c r="J437" s="176"/>
      <c r="K437" s="176"/>
      <c r="L437" s="179"/>
      <c r="M437" s="180"/>
      <c r="N437" s="176"/>
      <c r="O437" s="176"/>
      <c r="P437" s="176"/>
      <c r="Q437" s="176"/>
      <c r="R437" s="176"/>
      <c r="S437" s="176"/>
      <c r="T437" s="181"/>
      <c r="AT437" s="182" t="s">
        <v>255</v>
      </c>
      <c r="AU437" s="182" t="s">
        <v>85</v>
      </c>
      <c r="AV437" s="182" t="s">
        <v>85</v>
      </c>
      <c r="AW437" s="182" t="s">
        <v>218</v>
      </c>
      <c r="AX437" s="182" t="s">
        <v>76</v>
      </c>
      <c r="AY437" s="182" t="s">
        <v>245</v>
      </c>
    </row>
    <row r="438" spans="2:51" s="6" customFormat="1" ht="15.75" customHeight="1">
      <c r="B438" s="183"/>
      <c r="C438" s="184"/>
      <c r="D438" s="169" t="s">
        <v>255</v>
      </c>
      <c r="E438" s="184"/>
      <c r="F438" s="185" t="s">
        <v>257</v>
      </c>
      <c r="G438" s="184"/>
      <c r="H438" s="186">
        <v>1</v>
      </c>
      <c r="J438" s="184"/>
      <c r="K438" s="184"/>
      <c r="L438" s="187"/>
      <c r="M438" s="188"/>
      <c r="N438" s="184"/>
      <c r="O438" s="184"/>
      <c r="P438" s="184"/>
      <c r="Q438" s="184"/>
      <c r="R438" s="184"/>
      <c r="S438" s="184"/>
      <c r="T438" s="189"/>
      <c r="AT438" s="190" t="s">
        <v>255</v>
      </c>
      <c r="AU438" s="190" t="s">
        <v>85</v>
      </c>
      <c r="AV438" s="190" t="s">
        <v>251</v>
      </c>
      <c r="AW438" s="190" t="s">
        <v>218</v>
      </c>
      <c r="AX438" s="190" t="s">
        <v>21</v>
      </c>
      <c r="AY438" s="190" t="s">
        <v>245</v>
      </c>
    </row>
    <row r="439" spans="2:65" s="6" customFormat="1" ht="27" customHeight="1">
      <c r="B439" s="23"/>
      <c r="C439" s="153" t="s">
        <v>657</v>
      </c>
      <c r="D439" s="153" t="s">
        <v>247</v>
      </c>
      <c r="E439" s="154" t="s">
        <v>658</v>
      </c>
      <c r="F439" s="155" t="s">
        <v>659</v>
      </c>
      <c r="G439" s="156" t="s">
        <v>127</v>
      </c>
      <c r="H439" s="157">
        <v>1</v>
      </c>
      <c r="I439" s="158"/>
      <c r="J439" s="159">
        <f>ROUND($I$439*$H$439,2)</f>
        <v>0</v>
      </c>
      <c r="K439" s="155"/>
      <c r="L439" s="43"/>
      <c r="M439" s="160"/>
      <c r="N439" s="161" t="s">
        <v>47</v>
      </c>
      <c r="O439" s="24"/>
      <c r="P439" s="24"/>
      <c r="Q439" s="162">
        <v>0</v>
      </c>
      <c r="R439" s="162">
        <f>$Q$439*$H$439</f>
        <v>0</v>
      </c>
      <c r="S439" s="162">
        <v>0</v>
      </c>
      <c r="T439" s="163">
        <f>$S$439*$H$439</f>
        <v>0</v>
      </c>
      <c r="AR439" s="97" t="s">
        <v>251</v>
      </c>
      <c r="AT439" s="97" t="s">
        <v>247</v>
      </c>
      <c r="AU439" s="97" t="s">
        <v>85</v>
      </c>
      <c r="AY439" s="6" t="s">
        <v>245</v>
      </c>
      <c r="BE439" s="164">
        <f>IF($N$439="základní",$J$439,0)</f>
        <v>0</v>
      </c>
      <c r="BF439" s="164">
        <f>IF($N$439="snížená",$J$439,0)</f>
        <v>0</v>
      </c>
      <c r="BG439" s="164">
        <f>IF($N$439="zákl. přenesená",$J$439,0)</f>
        <v>0</v>
      </c>
      <c r="BH439" s="164">
        <f>IF($N$439="sníž. přenesená",$J$439,0)</f>
        <v>0</v>
      </c>
      <c r="BI439" s="164">
        <f>IF($N$439="nulová",$J$439,0)</f>
        <v>0</v>
      </c>
      <c r="BJ439" s="97" t="s">
        <v>21</v>
      </c>
      <c r="BK439" s="164">
        <f>ROUND($I$439*$H$439,2)</f>
        <v>0</v>
      </c>
      <c r="BL439" s="97" t="s">
        <v>251</v>
      </c>
      <c r="BM439" s="97" t="s">
        <v>660</v>
      </c>
    </row>
    <row r="440" spans="2:47" s="6" customFormat="1" ht="16.5" customHeight="1">
      <c r="B440" s="23"/>
      <c r="C440" s="24"/>
      <c r="D440" s="165" t="s">
        <v>253</v>
      </c>
      <c r="E440" s="24"/>
      <c r="F440" s="166" t="s">
        <v>659</v>
      </c>
      <c r="G440" s="24"/>
      <c r="H440" s="24"/>
      <c r="J440" s="24"/>
      <c r="K440" s="24"/>
      <c r="L440" s="43"/>
      <c r="M440" s="56"/>
      <c r="N440" s="24"/>
      <c r="O440" s="24"/>
      <c r="P440" s="24"/>
      <c r="Q440" s="24"/>
      <c r="R440" s="24"/>
      <c r="S440" s="24"/>
      <c r="T440" s="57"/>
      <c r="AT440" s="6" t="s">
        <v>253</v>
      </c>
      <c r="AU440" s="6" t="s">
        <v>85</v>
      </c>
    </row>
    <row r="441" spans="2:51" s="6" customFormat="1" ht="15.75" customHeight="1">
      <c r="B441" s="167"/>
      <c r="C441" s="168"/>
      <c r="D441" s="169" t="s">
        <v>255</v>
      </c>
      <c r="E441" s="168"/>
      <c r="F441" s="170" t="s">
        <v>661</v>
      </c>
      <c r="G441" s="168"/>
      <c r="H441" s="168"/>
      <c r="J441" s="168"/>
      <c r="K441" s="168"/>
      <c r="L441" s="171"/>
      <c r="M441" s="172"/>
      <c r="N441" s="168"/>
      <c r="O441" s="168"/>
      <c r="P441" s="168"/>
      <c r="Q441" s="168"/>
      <c r="R441" s="168"/>
      <c r="S441" s="168"/>
      <c r="T441" s="173"/>
      <c r="AT441" s="174" t="s">
        <v>255</v>
      </c>
      <c r="AU441" s="174" t="s">
        <v>85</v>
      </c>
      <c r="AV441" s="174" t="s">
        <v>21</v>
      </c>
      <c r="AW441" s="174" t="s">
        <v>218</v>
      </c>
      <c r="AX441" s="174" t="s">
        <v>76</v>
      </c>
      <c r="AY441" s="174" t="s">
        <v>245</v>
      </c>
    </row>
    <row r="442" spans="2:51" s="6" customFormat="1" ht="15.75" customHeight="1">
      <c r="B442" s="175"/>
      <c r="C442" s="176"/>
      <c r="D442" s="169" t="s">
        <v>255</v>
      </c>
      <c r="E442" s="176"/>
      <c r="F442" s="177" t="s">
        <v>21</v>
      </c>
      <c r="G442" s="176"/>
      <c r="H442" s="178">
        <v>1</v>
      </c>
      <c r="J442" s="176"/>
      <c r="K442" s="176"/>
      <c r="L442" s="179"/>
      <c r="M442" s="180"/>
      <c r="N442" s="176"/>
      <c r="O442" s="176"/>
      <c r="P442" s="176"/>
      <c r="Q442" s="176"/>
      <c r="R442" s="176"/>
      <c r="S442" s="176"/>
      <c r="T442" s="181"/>
      <c r="AT442" s="182" t="s">
        <v>255</v>
      </c>
      <c r="AU442" s="182" t="s">
        <v>85</v>
      </c>
      <c r="AV442" s="182" t="s">
        <v>85</v>
      </c>
      <c r="AW442" s="182" t="s">
        <v>218</v>
      </c>
      <c r="AX442" s="182" t="s">
        <v>76</v>
      </c>
      <c r="AY442" s="182" t="s">
        <v>245</v>
      </c>
    </row>
    <row r="443" spans="2:51" s="6" customFormat="1" ht="15.75" customHeight="1">
      <c r="B443" s="183"/>
      <c r="C443" s="184"/>
      <c r="D443" s="169" t="s">
        <v>255</v>
      </c>
      <c r="E443" s="184"/>
      <c r="F443" s="185" t="s">
        <v>257</v>
      </c>
      <c r="G443" s="184"/>
      <c r="H443" s="186">
        <v>1</v>
      </c>
      <c r="J443" s="184"/>
      <c r="K443" s="184"/>
      <c r="L443" s="187"/>
      <c r="M443" s="188"/>
      <c r="N443" s="184"/>
      <c r="O443" s="184"/>
      <c r="P443" s="184"/>
      <c r="Q443" s="184"/>
      <c r="R443" s="184"/>
      <c r="S443" s="184"/>
      <c r="T443" s="189"/>
      <c r="AT443" s="190" t="s">
        <v>255</v>
      </c>
      <c r="AU443" s="190" t="s">
        <v>85</v>
      </c>
      <c r="AV443" s="190" t="s">
        <v>251</v>
      </c>
      <c r="AW443" s="190" t="s">
        <v>218</v>
      </c>
      <c r="AX443" s="190" t="s">
        <v>21</v>
      </c>
      <c r="AY443" s="190" t="s">
        <v>245</v>
      </c>
    </row>
    <row r="444" spans="2:63" s="140" customFormat="1" ht="30.75" customHeight="1">
      <c r="B444" s="141"/>
      <c r="C444" s="142"/>
      <c r="D444" s="142" t="s">
        <v>75</v>
      </c>
      <c r="E444" s="151" t="s">
        <v>295</v>
      </c>
      <c r="F444" s="151" t="s">
        <v>662</v>
      </c>
      <c r="G444" s="142"/>
      <c r="H444" s="142"/>
      <c r="J444" s="152">
        <f>$BK$444</f>
        <v>0</v>
      </c>
      <c r="K444" s="142"/>
      <c r="L444" s="145"/>
      <c r="M444" s="146"/>
      <c r="N444" s="142"/>
      <c r="O444" s="142"/>
      <c r="P444" s="147">
        <f>$P$445+SUM($P$446:$P$559)</f>
        <v>0</v>
      </c>
      <c r="Q444" s="142"/>
      <c r="R444" s="147">
        <f>$R$445+SUM($R$446:$R$559)</f>
        <v>33.029055</v>
      </c>
      <c r="S444" s="142"/>
      <c r="T444" s="148">
        <f>$T$445+SUM($T$446:$T$559)</f>
        <v>0</v>
      </c>
      <c r="AR444" s="149" t="s">
        <v>21</v>
      </c>
      <c r="AT444" s="149" t="s">
        <v>75</v>
      </c>
      <c r="AU444" s="149" t="s">
        <v>21</v>
      </c>
      <c r="AY444" s="149" t="s">
        <v>245</v>
      </c>
      <c r="BK444" s="150">
        <f>$BK$445+SUM($BK$446:$BK$559)</f>
        <v>0</v>
      </c>
    </row>
    <row r="445" spans="2:65" s="6" customFormat="1" ht="15.75" customHeight="1">
      <c r="B445" s="23"/>
      <c r="C445" s="153" t="s">
        <v>663</v>
      </c>
      <c r="D445" s="153" t="s">
        <v>247</v>
      </c>
      <c r="E445" s="154" t="s">
        <v>664</v>
      </c>
      <c r="F445" s="155" t="s">
        <v>665</v>
      </c>
      <c r="G445" s="156" t="s">
        <v>127</v>
      </c>
      <c r="H445" s="157">
        <v>4</v>
      </c>
      <c r="I445" s="158"/>
      <c r="J445" s="159">
        <f>ROUND($I$445*$H$445,2)</f>
        <v>0</v>
      </c>
      <c r="K445" s="155" t="s">
        <v>250</v>
      </c>
      <c r="L445" s="43"/>
      <c r="M445" s="160"/>
      <c r="N445" s="161" t="s">
        <v>47</v>
      </c>
      <c r="O445" s="24"/>
      <c r="P445" s="24"/>
      <c r="Q445" s="162">
        <v>0.0007</v>
      </c>
      <c r="R445" s="162">
        <f>$Q$445*$H$445</f>
        <v>0.0028</v>
      </c>
      <c r="S445" s="162">
        <v>0</v>
      </c>
      <c r="T445" s="163">
        <f>$S$445*$H$445</f>
        <v>0</v>
      </c>
      <c r="AR445" s="97" t="s">
        <v>251</v>
      </c>
      <c r="AT445" s="97" t="s">
        <v>247</v>
      </c>
      <c r="AU445" s="97" t="s">
        <v>85</v>
      </c>
      <c r="AY445" s="6" t="s">
        <v>245</v>
      </c>
      <c r="BE445" s="164">
        <f>IF($N$445="základní",$J$445,0)</f>
        <v>0</v>
      </c>
      <c r="BF445" s="164">
        <f>IF($N$445="snížená",$J$445,0)</f>
        <v>0</v>
      </c>
      <c r="BG445" s="164">
        <f>IF($N$445="zákl. přenesená",$J$445,0)</f>
        <v>0</v>
      </c>
      <c r="BH445" s="164">
        <f>IF($N$445="sníž. přenesená",$J$445,0)</f>
        <v>0</v>
      </c>
      <c r="BI445" s="164">
        <f>IF($N$445="nulová",$J$445,0)</f>
        <v>0</v>
      </c>
      <c r="BJ445" s="97" t="s">
        <v>21</v>
      </c>
      <c r="BK445" s="164">
        <f>ROUND($I$445*$H$445,2)</f>
        <v>0</v>
      </c>
      <c r="BL445" s="97" t="s">
        <v>251</v>
      </c>
      <c r="BM445" s="97" t="s">
        <v>666</v>
      </c>
    </row>
    <row r="446" spans="2:47" s="6" customFormat="1" ht="16.5" customHeight="1">
      <c r="B446" s="23"/>
      <c r="C446" s="24"/>
      <c r="D446" s="165" t="s">
        <v>253</v>
      </c>
      <c r="E446" s="24"/>
      <c r="F446" s="166" t="s">
        <v>667</v>
      </c>
      <c r="G446" s="24"/>
      <c r="H446" s="24"/>
      <c r="J446" s="24"/>
      <c r="K446" s="24"/>
      <c r="L446" s="43"/>
      <c r="M446" s="56"/>
      <c r="N446" s="24"/>
      <c r="O446" s="24"/>
      <c r="P446" s="24"/>
      <c r="Q446" s="24"/>
      <c r="R446" s="24"/>
      <c r="S446" s="24"/>
      <c r="T446" s="57"/>
      <c r="AT446" s="6" t="s">
        <v>253</v>
      </c>
      <c r="AU446" s="6" t="s">
        <v>85</v>
      </c>
    </row>
    <row r="447" spans="2:51" s="6" customFormat="1" ht="15.75" customHeight="1">
      <c r="B447" s="167"/>
      <c r="C447" s="168"/>
      <c r="D447" s="169" t="s">
        <v>255</v>
      </c>
      <c r="E447" s="168"/>
      <c r="F447" s="170" t="s">
        <v>256</v>
      </c>
      <c r="G447" s="168"/>
      <c r="H447" s="168"/>
      <c r="J447" s="168"/>
      <c r="K447" s="168"/>
      <c r="L447" s="171"/>
      <c r="M447" s="172"/>
      <c r="N447" s="168"/>
      <c r="O447" s="168"/>
      <c r="P447" s="168"/>
      <c r="Q447" s="168"/>
      <c r="R447" s="168"/>
      <c r="S447" s="168"/>
      <c r="T447" s="173"/>
      <c r="AT447" s="174" t="s">
        <v>255</v>
      </c>
      <c r="AU447" s="174" t="s">
        <v>85</v>
      </c>
      <c r="AV447" s="174" t="s">
        <v>21</v>
      </c>
      <c r="AW447" s="174" t="s">
        <v>218</v>
      </c>
      <c r="AX447" s="174" t="s">
        <v>76</v>
      </c>
      <c r="AY447" s="174" t="s">
        <v>245</v>
      </c>
    </row>
    <row r="448" spans="2:51" s="6" customFormat="1" ht="15.75" customHeight="1">
      <c r="B448" s="175"/>
      <c r="C448" s="176"/>
      <c r="D448" s="169" t="s">
        <v>255</v>
      </c>
      <c r="E448" s="176"/>
      <c r="F448" s="177" t="s">
        <v>251</v>
      </c>
      <c r="G448" s="176"/>
      <c r="H448" s="178">
        <v>4</v>
      </c>
      <c r="J448" s="176"/>
      <c r="K448" s="176"/>
      <c r="L448" s="179"/>
      <c r="M448" s="180"/>
      <c r="N448" s="176"/>
      <c r="O448" s="176"/>
      <c r="P448" s="176"/>
      <c r="Q448" s="176"/>
      <c r="R448" s="176"/>
      <c r="S448" s="176"/>
      <c r="T448" s="181"/>
      <c r="AT448" s="182" t="s">
        <v>255</v>
      </c>
      <c r="AU448" s="182" t="s">
        <v>85</v>
      </c>
      <c r="AV448" s="182" t="s">
        <v>85</v>
      </c>
      <c r="AW448" s="182" t="s">
        <v>218</v>
      </c>
      <c r="AX448" s="182" t="s">
        <v>76</v>
      </c>
      <c r="AY448" s="182" t="s">
        <v>245</v>
      </c>
    </row>
    <row r="449" spans="2:51" s="6" customFormat="1" ht="15.75" customHeight="1">
      <c r="B449" s="183"/>
      <c r="C449" s="184"/>
      <c r="D449" s="169" t="s">
        <v>255</v>
      </c>
      <c r="E449" s="184"/>
      <c r="F449" s="185" t="s">
        <v>257</v>
      </c>
      <c r="G449" s="184"/>
      <c r="H449" s="186">
        <v>4</v>
      </c>
      <c r="J449" s="184"/>
      <c r="K449" s="184"/>
      <c r="L449" s="187"/>
      <c r="M449" s="188"/>
      <c r="N449" s="184"/>
      <c r="O449" s="184"/>
      <c r="P449" s="184"/>
      <c r="Q449" s="184"/>
      <c r="R449" s="184"/>
      <c r="S449" s="184"/>
      <c r="T449" s="189"/>
      <c r="AT449" s="190" t="s">
        <v>255</v>
      </c>
      <c r="AU449" s="190" t="s">
        <v>85</v>
      </c>
      <c r="AV449" s="190" t="s">
        <v>251</v>
      </c>
      <c r="AW449" s="190" t="s">
        <v>218</v>
      </c>
      <c r="AX449" s="190" t="s">
        <v>21</v>
      </c>
      <c r="AY449" s="190" t="s">
        <v>245</v>
      </c>
    </row>
    <row r="450" spans="2:65" s="6" customFormat="1" ht="15.75" customHeight="1">
      <c r="B450" s="23"/>
      <c r="C450" s="192" t="s">
        <v>668</v>
      </c>
      <c r="D450" s="192" t="s">
        <v>441</v>
      </c>
      <c r="E450" s="193" t="s">
        <v>669</v>
      </c>
      <c r="F450" s="194" t="s">
        <v>670</v>
      </c>
      <c r="G450" s="195" t="s">
        <v>127</v>
      </c>
      <c r="H450" s="196">
        <v>2</v>
      </c>
      <c r="I450" s="197"/>
      <c r="J450" s="198">
        <f>ROUND($I$450*$H$450,2)</f>
        <v>0</v>
      </c>
      <c r="K450" s="194" t="s">
        <v>250</v>
      </c>
      <c r="L450" s="199"/>
      <c r="M450" s="200"/>
      <c r="N450" s="201" t="s">
        <v>47</v>
      </c>
      <c r="O450" s="24"/>
      <c r="P450" s="24"/>
      <c r="Q450" s="162">
        <v>0.002</v>
      </c>
      <c r="R450" s="162">
        <f>$Q$450*$H$450</f>
        <v>0.004</v>
      </c>
      <c r="S450" s="162">
        <v>0</v>
      </c>
      <c r="T450" s="163">
        <f>$S$450*$H$450</f>
        <v>0</v>
      </c>
      <c r="AR450" s="97" t="s">
        <v>288</v>
      </c>
      <c r="AT450" s="97" t="s">
        <v>441</v>
      </c>
      <c r="AU450" s="97" t="s">
        <v>85</v>
      </c>
      <c r="AY450" s="6" t="s">
        <v>245</v>
      </c>
      <c r="BE450" s="164">
        <f>IF($N$450="základní",$J$450,0)</f>
        <v>0</v>
      </c>
      <c r="BF450" s="164">
        <f>IF($N$450="snížená",$J$450,0)</f>
        <v>0</v>
      </c>
      <c r="BG450" s="164">
        <f>IF($N$450="zákl. přenesená",$J$450,0)</f>
        <v>0</v>
      </c>
      <c r="BH450" s="164">
        <f>IF($N$450="sníž. přenesená",$J$450,0)</f>
        <v>0</v>
      </c>
      <c r="BI450" s="164">
        <f>IF($N$450="nulová",$J$450,0)</f>
        <v>0</v>
      </c>
      <c r="BJ450" s="97" t="s">
        <v>21</v>
      </c>
      <c r="BK450" s="164">
        <f>ROUND($I$450*$H$450,2)</f>
        <v>0</v>
      </c>
      <c r="BL450" s="97" t="s">
        <v>251</v>
      </c>
      <c r="BM450" s="97" t="s">
        <v>671</v>
      </c>
    </row>
    <row r="451" spans="2:47" s="6" customFormat="1" ht="38.25" customHeight="1">
      <c r="B451" s="23"/>
      <c r="C451" s="24"/>
      <c r="D451" s="165" t="s">
        <v>253</v>
      </c>
      <c r="E451" s="24"/>
      <c r="F451" s="166" t="s">
        <v>672</v>
      </c>
      <c r="G451" s="24"/>
      <c r="H451" s="24"/>
      <c r="J451" s="24"/>
      <c r="K451" s="24"/>
      <c r="L451" s="43"/>
      <c r="M451" s="56"/>
      <c r="N451" s="24"/>
      <c r="O451" s="24"/>
      <c r="P451" s="24"/>
      <c r="Q451" s="24"/>
      <c r="R451" s="24"/>
      <c r="S451" s="24"/>
      <c r="T451" s="57"/>
      <c r="AT451" s="6" t="s">
        <v>253</v>
      </c>
      <c r="AU451" s="6" t="s">
        <v>85</v>
      </c>
    </row>
    <row r="452" spans="2:51" s="6" customFormat="1" ht="15.75" customHeight="1">
      <c r="B452" s="167"/>
      <c r="C452" s="168"/>
      <c r="D452" s="169" t="s">
        <v>255</v>
      </c>
      <c r="E452" s="168"/>
      <c r="F452" s="170" t="s">
        <v>256</v>
      </c>
      <c r="G452" s="168"/>
      <c r="H452" s="168"/>
      <c r="J452" s="168"/>
      <c r="K452" s="168"/>
      <c r="L452" s="171"/>
      <c r="M452" s="172"/>
      <c r="N452" s="168"/>
      <c r="O452" s="168"/>
      <c r="P452" s="168"/>
      <c r="Q452" s="168"/>
      <c r="R452" s="168"/>
      <c r="S452" s="168"/>
      <c r="T452" s="173"/>
      <c r="AT452" s="174" t="s">
        <v>255</v>
      </c>
      <c r="AU452" s="174" t="s">
        <v>85</v>
      </c>
      <c r="AV452" s="174" t="s">
        <v>21</v>
      </c>
      <c r="AW452" s="174" t="s">
        <v>218</v>
      </c>
      <c r="AX452" s="174" t="s">
        <v>76</v>
      </c>
      <c r="AY452" s="174" t="s">
        <v>245</v>
      </c>
    </row>
    <row r="453" spans="2:51" s="6" customFormat="1" ht="15.75" customHeight="1">
      <c r="B453" s="175"/>
      <c r="C453" s="176"/>
      <c r="D453" s="169" t="s">
        <v>255</v>
      </c>
      <c r="E453" s="176"/>
      <c r="F453" s="177" t="s">
        <v>673</v>
      </c>
      <c r="G453" s="176"/>
      <c r="H453" s="178">
        <v>2</v>
      </c>
      <c r="J453" s="176"/>
      <c r="K453" s="176"/>
      <c r="L453" s="179"/>
      <c r="M453" s="180"/>
      <c r="N453" s="176"/>
      <c r="O453" s="176"/>
      <c r="P453" s="176"/>
      <c r="Q453" s="176"/>
      <c r="R453" s="176"/>
      <c r="S453" s="176"/>
      <c r="T453" s="181"/>
      <c r="AT453" s="182" t="s">
        <v>255</v>
      </c>
      <c r="AU453" s="182" t="s">
        <v>85</v>
      </c>
      <c r="AV453" s="182" t="s">
        <v>85</v>
      </c>
      <c r="AW453" s="182" t="s">
        <v>218</v>
      </c>
      <c r="AX453" s="182" t="s">
        <v>76</v>
      </c>
      <c r="AY453" s="182" t="s">
        <v>245</v>
      </c>
    </row>
    <row r="454" spans="2:51" s="6" customFormat="1" ht="15.75" customHeight="1">
      <c r="B454" s="183"/>
      <c r="C454" s="184"/>
      <c r="D454" s="169" t="s">
        <v>255</v>
      </c>
      <c r="E454" s="184"/>
      <c r="F454" s="185" t="s">
        <v>257</v>
      </c>
      <c r="G454" s="184"/>
      <c r="H454" s="186">
        <v>2</v>
      </c>
      <c r="J454" s="184"/>
      <c r="K454" s="184"/>
      <c r="L454" s="187"/>
      <c r="M454" s="188"/>
      <c r="N454" s="184"/>
      <c r="O454" s="184"/>
      <c r="P454" s="184"/>
      <c r="Q454" s="184"/>
      <c r="R454" s="184"/>
      <c r="S454" s="184"/>
      <c r="T454" s="189"/>
      <c r="AT454" s="190" t="s">
        <v>255</v>
      </c>
      <c r="AU454" s="190" t="s">
        <v>85</v>
      </c>
      <c r="AV454" s="190" t="s">
        <v>251</v>
      </c>
      <c r="AW454" s="190" t="s">
        <v>218</v>
      </c>
      <c r="AX454" s="190" t="s">
        <v>21</v>
      </c>
      <c r="AY454" s="190" t="s">
        <v>245</v>
      </c>
    </row>
    <row r="455" spans="2:65" s="6" customFormat="1" ht="15.75" customHeight="1">
      <c r="B455" s="23"/>
      <c r="C455" s="192" t="s">
        <v>674</v>
      </c>
      <c r="D455" s="192" t="s">
        <v>441</v>
      </c>
      <c r="E455" s="193" t="s">
        <v>675</v>
      </c>
      <c r="F455" s="194" t="s">
        <v>676</v>
      </c>
      <c r="G455" s="195" t="s">
        <v>127</v>
      </c>
      <c r="H455" s="196">
        <v>1</v>
      </c>
      <c r="I455" s="197"/>
      <c r="J455" s="198">
        <f>ROUND($I$455*$H$455,2)</f>
        <v>0</v>
      </c>
      <c r="K455" s="194" t="s">
        <v>250</v>
      </c>
      <c r="L455" s="199"/>
      <c r="M455" s="200"/>
      <c r="N455" s="201" t="s">
        <v>47</v>
      </c>
      <c r="O455" s="24"/>
      <c r="P455" s="24"/>
      <c r="Q455" s="162">
        <v>0.0031</v>
      </c>
      <c r="R455" s="162">
        <f>$Q$455*$H$455</f>
        <v>0.0031</v>
      </c>
      <c r="S455" s="162">
        <v>0</v>
      </c>
      <c r="T455" s="163">
        <f>$S$455*$H$455</f>
        <v>0</v>
      </c>
      <c r="AR455" s="97" t="s">
        <v>288</v>
      </c>
      <c r="AT455" s="97" t="s">
        <v>441</v>
      </c>
      <c r="AU455" s="97" t="s">
        <v>85</v>
      </c>
      <c r="AY455" s="6" t="s">
        <v>245</v>
      </c>
      <c r="BE455" s="164">
        <f>IF($N$455="základní",$J$455,0)</f>
        <v>0</v>
      </c>
      <c r="BF455" s="164">
        <f>IF($N$455="snížená",$J$455,0)</f>
        <v>0</v>
      </c>
      <c r="BG455" s="164">
        <f>IF($N$455="zákl. přenesená",$J$455,0)</f>
        <v>0</v>
      </c>
      <c r="BH455" s="164">
        <f>IF($N$455="sníž. přenesená",$J$455,0)</f>
        <v>0</v>
      </c>
      <c r="BI455" s="164">
        <f>IF($N$455="nulová",$J$455,0)</f>
        <v>0</v>
      </c>
      <c r="BJ455" s="97" t="s">
        <v>21</v>
      </c>
      <c r="BK455" s="164">
        <f>ROUND($I$455*$H$455,2)</f>
        <v>0</v>
      </c>
      <c r="BL455" s="97" t="s">
        <v>251</v>
      </c>
      <c r="BM455" s="97" t="s">
        <v>677</v>
      </c>
    </row>
    <row r="456" spans="2:47" s="6" customFormat="1" ht="38.25" customHeight="1">
      <c r="B456" s="23"/>
      <c r="C456" s="24"/>
      <c r="D456" s="165" t="s">
        <v>253</v>
      </c>
      <c r="E456" s="24"/>
      <c r="F456" s="166" t="s">
        <v>678</v>
      </c>
      <c r="G456" s="24"/>
      <c r="H456" s="24"/>
      <c r="J456" s="24"/>
      <c r="K456" s="24"/>
      <c r="L456" s="43"/>
      <c r="M456" s="56"/>
      <c r="N456" s="24"/>
      <c r="O456" s="24"/>
      <c r="P456" s="24"/>
      <c r="Q456" s="24"/>
      <c r="R456" s="24"/>
      <c r="S456" s="24"/>
      <c r="T456" s="57"/>
      <c r="AT456" s="6" t="s">
        <v>253</v>
      </c>
      <c r="AU456" s="6" t="s">
        <v>85</v>
      </c>
    </row>
    <row r="457" spans="2:51" s="6" customFormat="1" ht="15.75" customHeight="1">
      <c r="B457" s="167"/>
      <c r="C457" s="168"/>
      <c r="D457" s="169" t="s">
        <v>255</v>
      </c>
      <c r="E457" s="168"/>
      <c r="F457" s="170" t="s">
        <v>256</v>
      </c>
      <c r="G457" s="168"/>
      <c r="H457" s="168"/>
      <c r="J457" s="168"/>
      <c r="K457" s="168"/>
      <c r="L457" s="171"/>
      <c r="M457" s="172"/>
      <c r="N457" s="168"/>
      <c r="O457" s="168"/>
      <c r="P457" s="168"/>
      <c r="Q457" s="168"/>
      <c r="R457" s="168"/>
      <c r="S457" s="168"/>
      <c r="T457" s="173"/>
      <c r="AT457" s="174" t="s">
        <v>255</v>
      </c>
      <c r="AU457" s="174" t="s">
        <v>85</v>
      </c>
      <c r="AV457" s="174" t="s">
        <v>21</v>
      </c>
      <c r="AW457" s="174" t="s">
        <v>218</v>
      </c>
      <c r="AX457" s="174" t="s">
        <v>76</v>
      </c>
      <c r="AY457" s="174" t="s">
        <v>245</v>
      </c>
    </row>
    <row r="458" spans="2:51" s="6" customFormat="1" ht="15.75" customHeight="1">
      <c r="B458" s="175"/>
      <c r="C458" s="176"/>
      <c r="D458" s="169" t="s">
        <v>255</v>
      </c>
      <c r="E458" s="176"/>
      <c r="F458" s="177" t="s">
        <v>679</v>
      </c>
      <c r="G458" s="176"/>
      <c r="H458" s="178">
        <v>1</v>
      </c>
      <c r="J458" s="176"/>
      <c r="K458" s="176"/>
      <c r="L458" s="179"/>
      <c r="M458" s="180"/>
      <c r="N458" s="176"/>
      <c r="O458" s="176"/>
      <c r="P458" s="176"/>
      <c r="Q458" s="176"/>
      <c r="R458" s="176"/>
      <c r="S458" s="176"/>
      <c r="T458" s="181"/>
      <c r="AT458" s="182" t="s">
        <v>255</v>
      </c>
      <c r="AU458" s="182" t="s">
        <v>85</v>
      </c>
      <c r="AV458" s="182" t="s">
        <v>85</v>
      </c>
      <c r="AW458" s="182" t="s">
        <v>218</v>
      </c>
      <c r="AX458" s="182" t="s">
        <v>76</v>
      </c>
      <c r="AY458" s="182" t="s">
        <v>245</v>
      </c>
    </row>
    <row r="459" spans="2:51" s="6" customFormat="1" ht="15.75" customHeight="1">
      <c r="B459" s="183"/>
      <c r="C459" s="184"/>
      <c r="D459" s="169" t="s">
        <v>255</v>
      </c>
      <c r="E459" s="184"/>
      <c r="F459" s="185" t="s">
        <v>257</v>
      </c>
      <c r="G459" s="184"/>
      <c r="H459" s="186">
        <v>1</v>
      </c>
      <c r="J459" s="184"/>
      <c r="K459" s="184"/>
      <c r="L459" s="187"/>
      <c r="M459" s="188"/>
      <c r="N459" s="184"/>
      <c r="O459" s="184"/>
      <c r="P459" s="184"/>
      <c r="Q459" s="184"/>
      <c r="R459" s="184"/>
      <c r="S459" s="184"/>
      <c r="T459" s="189"/>
      <c r="AT459" s="190" t="s">
        <v>255</v>
      </c>
      <c r="AU459" s="190" t="s">
        <v>85</v>
      </c>
      <c r="AV459" s="190" t="s">
        <v>251</v>
      </c>
      <c r="AW459" s="190" t="s">
        <v>218</v>
      </c>
      <c r="AX459" s="190" t="s">
        <v>21</v>
      </c>
      <c r="AY459" s="190" t="s">
        <v>245</v>
      </c>
    </row>
    <row r="460" spans="2:65" s="6" customFormat="1" ht="15.75" customHeight="1">
      <c r="B460" s="23"/>
      <c r="C460" s="153" t="s">
        <v>680</v>
      </c>
      <c r="D460" s="153" t="s">
        <v>247</v>
      </c>
      <c r="E460" s="154" t="s">
        <v>681</v>
      </c>
      <c r="F460" s="155" t="s">
        <v>682</v>
      </c>
      <c r="G460" s="156" t="s">
        <v>127</v>
      </c>
      <c r="H460" s="157">
        <v>2</v>
      </c>
      <c r="I460" s="158"/>
      <c r="J460" s="159">
        <f>ROUND($I$460*$H$460,2)</f>
        <v>0</v>
      </c>
      <c r="K460" s="155" t="s">
        <v>250</v>
      </c>
      <c r="L460" s="43"/>
      <c r="M460" s="160"/>
      <c r="N460" s="161" t="s">
        <v>47</v>
      </c>
      <c r="O460" s="24"/>
      <c r="P460" s="24"/>
      <c r="Q460" s="162">
        <v>0.11241</v>
      </c>
      <c r="R460" s="162">
        <f>$Q$460*$H$460</f>
        <v>0.22482</v>
      </c>
      <c r="S460" s="162">
        <v>0</v>
      </c>
      <c r="T460" s="163">
        <f>$S$460*$H$460</f>
        <v>0</v>
      </c>
      <c r="AR460" s="97" t="s">
        <v>251</v>
      </c>
      <c r="AT460" s="97" t="s">
        <v>247</v>
      </c>
      <c r="AU460" s="97" t="s">
        <v>85</v>
      </c>
      <c r="AY460" s="6" t="s">
        <v>245</v>
      </c>
      <c r="BE460" s="164">
        <f>IF($N$460="základní",$J$460,0)</f>
        <v>0</v>
      </c>
      <c r="BF460" s="164">
        <f>IF($N$460="snížená",$J$460,0)</f>
        <v>0</v>
      </c>
      <c r="BG460" s="164">
        <f>IF($N$460="zákl. přenesená",$J$460,0)</f>
        <v>0</v>
      </c>
      <c r="BH460" s="164">
        <f>IF($N$460="sníž. přenesená",$J$460,0)</f>
        <v>0</v>
      </c>
      <c r="BI460" s="164">
        <f>IF($N$460="nulová",$J$460,0)</f>
        <v>0</v>
      </c>
      <c r="BJ460" s="97" t="s">
        <v>21</v>
      </c>
      <c r="BK460" s="164">
        <f>ROUND($I$460*$H$460,2)</f>
        <v>0</v>
      </c>
      <c r="BL460" s="97" t="s">
        <v>251</v>
      </c>
      <c r="BM460" s="97" t="s">
        <v>683</v>
      </c>
    </row>
    <row r="461" spans="2:47" s="6" customFormat="1" ht="16.5" customHeight="1">
      <c r="B461" s="23"/>
      <c r="C461" s="24"/>
      <c r="D461" s="165" t="s">
        <v>253</v>
      </c>
      <c r="E461" s="24"/>
      <c r="F461" s="166" t="s">
        <v>684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253</v>
      </c>
      <c r="AU461" s="6" t="s">
        <v>85</v>
      </c>
    </row>
    <row r="462" spans="2:51" s="6" customFormat="1" ht="15.75" customHeight="1">
      <c r="B462" s="167"/>
      <c r="C462" s="168"/>
      <c r="D462" s="169" t="s">
        <v>255</v>
      </c>
      <c r="E462" s="168"/>
      <c r="F462" s="170" t="s">
        <v>256</v>
      </c>
      <c r="G462" s="168"/>
      <c r="H462" s="168"/>
      <c r="J462" s="168"/>
      <c r="K462" s="168"/>
      <c r="L462" s="171"/>
      <c r="M462" s="172"/>
      <c r="N462" s="168"/>
      <c r="O462" s="168"/>
      <c r="P462" s="168"/>
      <c r="Q462" s="168"/>
      <c r="R462" s="168"/>
      <c r="S462" s="168"/>
      <c r="T462" s="173"/>
      <c r="AT462" s="174" t="s">
        <v>255</v>
      </c>
      <c r="AU462" s="174" t="s">
        <v>85</v>
      </c>
      <c r="AV462" s="174" t="s">
        <v>21</v>
      </c>
      <c r="AW462" s="174" t="s">
        <v>218</v>
      </c>
      <c r="AX462" s="174" t="s">
        <v>76</v>
      </c>
      <c r="AY462" s="174" t="s">
        <v>245</v>
      </c>
    </row>
    <row r="463" spans="2:51" s="6" customFormat="1" ht="15.75" customHeight="1">
      <c r="B463" s="175"/>
      <c r="C463" s="176"/>
      <c r="D463" s="169" t="s">
        <v>255</v>
      </c>
      <c r="E463" s="176" t="s">
        <v>150</v>
      </c>
      <c r="F463" s="177" t="s">
        <v>85</v>
      </c>
      <c r="G463" s="176"/>
      <c r="H463" s="178">
        <v>2</v>
      </c>
      <c r="J463" s="176"/>
      <c r="K463" s="176"/>
      <c r="L463" s="179"/>
      <c r="M463" s="180"/>
      <c r="N463" s="176"/>
      <c r="O463" s="176"/>
      <c r="P463" s="176"/>
      <c r="Q463" s="176"/>
      <c r="R463" s="176"/>
      <c r="S463" s="176"/>
      <c r="T463" s="181"/>
      <c r="AT463" s="182" t="s">
        <v>255</v>
      </c>
      <c r="AU463" s="182" t="s">
        <v>85</v>
      </c>
      <c r="AV463" s="182" t="s">
        <v>85</v>
      </c>
      <c r="AW463" s="182" t="s">
        <v>218</v>
      </c>
      <c r="AX463" s="182" t="s">
        <v>76</v>
      </c>
      <c r="AY463" s="182" t="s">
        <v>245</v>
      </c>
    </row>
    <row r="464" spans="2:51" s="6" customFormat="1" ht="15.75" customHeight="1">
      <c r="B464" s="183"/>
      <c r="C464" s="184"/>
      <c r="D464" s="169" t="s">
        <v>255</v>
      </c>
      <c r="E464" s="184"/>
      <c r="F464" s="185" t="s">
        <v>257</v>
      </c>
      <c r="G464" s="184"/>
      <c r="H464" s="186">
        <v>2</v>
      </c>
      <c r="J464" s="184"/>
      <c r="K464" s="184"/>
      <c r="L464" s="187"/>
      <c r="M464" s="188"/>
      <c r="N464" s="184"/>
      <c r="O464" s="184"/>
      <c r="P464" s="184"/>
      <c r="Q464" s="184"/>
      <c r="R464" s="184"/>
      <c r="S464" s="184"/>
      <c r="T464" s="189"/>
      <c r="AT464" s="190" t="s">
        <v>255</v>
      </c>
      <c r="AU464" s="190" t="s">
        <v>85</v>
      </c>
      <c r="AV464" s="190" t="s">
        <v>251</v>
      </c>
      <c r="AW464" s="190" t="s">
        <v>218</v>
      </c>
      <c r="AX464" s="190" t="s">
        <v>21</v>
      </c>
      <c r="AY464" s="190" t="s">
        <v>245</v>
      </c>
    </row>
    <row r="465" spans="2:65" s="6" customFormat="1" ht="15.75" customHeight="1">
      <c r="B465" s="23"/>
      <c r="C465" s="192" t="s">
        <v>685</v>
      </c>
      <c r="D465" s="192" t="s">
        <v>441</v>
      </c>
      <c r="E465" s="193" t="s">
        <v>686</v>
      </c>
      <c r="F465" s="194" t="s">
        <v>687</v>
      </c>
      <c r="G465" s="195" t="s">
        <v>127</v>
      </c>
      <c r="H465" s="196">
        <v>2</v>
      </c>
      <c r="I465" s="197"/>
      <c r="J465" s="198">
        <f>ROUND($I$465*$H$465,2)</f>
        <v>0</v>
      </c>
      <c r="K465" s="194" t="s">
        <v>250</v>
      </c>
      <c r="L465" s="199"/>
      <c r="M465" s="200"/>
      <c r="N465" s="201" t="s">
        <v>47</v>
      </c>
      <c r="O465" s="24"/>
      <c r="P465" s="24"/>
      <c r="Q465" s="162">
        <v>0.0061</v>
      </c>
      <c r="R465" s="162">
        <f>$Q$465*$H$465</f>
        <v>0.0122</v>
      </c>
      <c r="S465" s="162">
        <v>0</v>
      </c>
      <c r="T465" s="163">
        <f>$S$465*$H$465</f>
        <v>0</v>
      </c>
      <c r="AR465" s="97" t="s">
        <v>288</v>
      </c>
      <c r="AT465" s="97" t="s">
        <v>441</v>
      </c>
      <c r="AU465" s="97" t="s">
        <v>85</v>
      </c>
      <c r="AY465" s="6" t="s">
        <v>245</v>
      </c>
      <c r="BE465" s="164">
        <f>IF($N$465="základní",$J$465,0)</f>
        <v>0</v>
      </c>
      <c r="BF465" s="164">
        <f>IF($N$465="snížená",$J$465,0)</f>
        <v>0</v>
      </c>
      <c r="BG465" s="164">
        <f>IF($N$465="zákl. přenesená",$J$465,0)</f>
        <v>0</v>
      </c>
      <c r="BH465" s="164">
        <f>IF($N$465="sníž. přenesená",$J$465,0)</f>
        <v>0</v>
      </c>
      <c r="BI465" s="164">
        <f>IF($N$465="nulová",$J$465,0)</f>
        <v>0</v>
      </c>
      <c r="BJ465" s="97" t="s">
        <v>21</v>
      </c>
      <c r="BK465" s="164">
        <f>ROUND($I$465*$H$465,2)</f>
        <v>0</v>
      </c>
      <c r="BL465" s="97" t="s">
        <v>251</v>
      </c>
      <c r="BM465" s="97" t="s">
        <v>688</v>
      </c>
    </row>
    <row r="466" spans="2:47" s="6" customFormat="1" ht="16.5" customHeight="1">
      <c r="B466" s="23"/>
      <c r="C466" s="24"/>
      <c r="D466" s="165" t="s">
        <v>253</v>
      </c>
      <c r="E466" s="24"/>
      <c r="F466" s="166" t="s">
        <v>689</v>
      </c>
      <c r="G466" s="24"/>
      <c r="H466" s="24"/>
      <c r="J466" s="24"/>
      <c r="K466" s="24"/>
      <c r="L466" s="43"/>
      <c r="M466" s="56"/>
      <c r="N466" s="24"/>
      <c r="O466" s="24"/>
      <c r="P466" s="24"/>
      <c r="Q466" s="24"/>
      <c r="R466" s="24"/>
      <c r="S466" s="24"/>
      <c r="T466" s="57"/>
      <c r="AT466" s="6" t="s">
        <v>253</v>
      </c>
      <c r="AU466" s="6" t="s">
        <v>85</v>
      </c>
    </row>
    <row r="467" spans="2:51" s="6" customFormat="1" ht="15.75" customHeight="1">
      <c r="B467" s="175"/>
      <c r="C467" s="176"/>
      <c r="D467" s="169" t="s">
        <v>255</v>
      </c>
      <c r="E467" s="176"/>
      <c r="F467" s="177" t="s">
        <v>150</v>
      </c>
      <c r="G467" s="176"/>
      <c r="H467" s="178">
        <v>2</v>
      </c>
      <c r="J467" s="176"/>
      <c r="K467" s="176"/>
      <c r="L467" s="179"/>
      <c r="M467" s="180"/>
      <c r="N467" s="176"/>
      <c r="O467" s="176"/>
      <c r="P467" s="176"/>
      <c r="Q467" s="176"/>
      <c r="R467" s="176"/>
      <c r="S467" s="176"/>
      <c r="T467" s="181"/>
      <c r="AT467" s="182" t="s">
        <v>255</v>
      </c>
      <c r="AU467" s="182" t="s">
        <v>85</v>
      </c>
      <c r="AV467" s="182" t="s">
        <v>85</v>
      </c>
      <c r="AW467" s="182" t="s">
        <v>218</v>
      </c>
      <c r="AX467" s="182" t="s">
        <v>76</v>
      </c>
      <c r="AY467" s="182" t="s">
        <v>245</v>
      </c>
    </row>
    <row r="468" spans="2:51" s="6" customFormat="1" ht="15.75" customHeight="1">
      <c r="B468" s="183"/>
      <c r="C468" s="184"/>
      <c r="D468" s="169" t="s">
        <v>255</v>
      </c>
      <c r="E468" s="184"/>
      <c r="F468" s="185" t="s">
        <v>257</v>
      </c>
      <c r="G468" s="184"/>
      <c r="H468" s="186">
        <v>2</v>
      </c>
      <c r="J468" s="184"/>
      <c r="K468" s="184"/>
      <c r="L468" s="187"/>
      <c r="M468" s="188"/>
      <c r="N468" s="184"/>
      <c r="O468" s="184"/>
      <c r="P468" s="184"/>
      <c r="Q468" s="184"/>
      <c r="R468" s="184"/>
      <c r="S468" s="184"/>
      <c r="T468" s="189"/>
      <c r="AT468" s="190" t="s">
        <v>255</v>
      </c>
      <c r="AU468" s="190" t="s">
        <v>85</v>
      </c>
      <c r="AV468" s="190" t="s">
        <v>251</v>
      </c>
      <c r="AW468" s="190" t="s">
        <v>218</v>
      </c>
      <c r="AX468" s="190" t="s">
        <v>21</v>
      </c>
      <c r="AY468" s="190" t="s">
        <v>245</v>
      </c>
    </row>
    <row r="469" spans="2:65" s="6" customFormat="1" ht="15.75" customHeight="1">
      <c r="B469" s="23"/>
      <c r="C469" s="192" t="s">
        <v>690</v>
      </c>
      <c r="D469" s="192" t="s">
        <v>441</v>
      </c>
      <c r="E469" s="193" t="s">
        <v>691</v>
      </c>
      <c r="F469" s="194" t="s">
        <v>692</v>
      </c>
      <c r="G469" s="195" t="s">
        <v>127</v>
      </c>
      <c r="H469" s="196">
        <v>2</v>
      </c>
      <c r="I469" s="197"/>
      <c r="J469" s="198">
        <f>ROUND($I$469*$H$469,2)</f>
        <v>0</v>
      </c>
      <c r="K469" s="194" t="s">
        <v>250</v>
      </c>
      <c r="L469" s="199"/>
      <c r="M469" s="200"/>
      <c r="N469" s="201" t="s">
        <v>47</v>
      </c>
      <c r="O469" s="24"/>
      <c r="P469" s="24"/>
      <c r="Q469" s="162">
        <v>0.003</v>
      </c>
      <c r="R469" s="162">
        <f>$Q$469*$H$469</f>
        <v>0.006</v>
      </c>
      <c r="S469" s="162">
        <v>0</v>
      </c>
      <c r="T469" s="163">
        <f>$S$469*$H$469</f>
        <v>0</v>
      </c>
      <c r="AR469" s="97" t="s">
        <v>288</v>
      </c>
      <c r="AT469" s="97" t="s">
        <v>441</v>
      </c>
      <c r="AU469" s="97" t="s">
        <v>85</v>
      </c>
      <c r="AY469" s="6" t="s">
        <v>245</v>
      </c>
      <c r="BE469" s="164">
        <f>IF($N$469="základní",$J$469,0)</f>
        <v>0</v>
      </c>
      <c r="BF469" s="164">
        <f>IF($N$469="snížená",$J$469,0)</f>
        <v>0</v>
      </c>
      <c r="BG469" s="164">
        <f>IF($N$469="zákl. přenesená",$J$469,0)</f>
        <v>0</v>
      </c>
      <c r="BH469" s="164">
        <f>IF($N$469="sníž. přenesená",$J$469,0)</f>
        <v>0</v>
      </c>
      <c r="BI469" s="164">
        <f>IF($N$469="nulová",$J$469,0)</f>
        <v>0</v>
      </c>
      <c r="BJ469" s="97" t="s">
        <v>21</v>
      </c>
      <c r="BK469" s="164">
        <f>ROUND($I$469*$H$469,2)</f>
        <v>0</v>
      </c>
      <c r="BL469" s="97" t="s">
        <v>251</v>
      </c>
      <c r="BM469" s="97" t="s">
        <v>693</v>
      </c>
    </row>
    <row r="470" spans="2:47" s="6" customFormat="1" ht="16.5" customHeight="1">
      <c r="B470" s="23"/>
      <c r="C470" s="24"/>
      <c r="D470" s="165" t="s">
        <v>253</v>
      </c>
      <c r="E470" s="24"/>
      <c r="F470" s="166" t="s">
        <v>694</v>
      </c>
      <c r="G470" s="24"/>
      <c r="H470" s="24"/>
      <c r="J470" s="24"/>
      <c r="K470" s="24"/>
      <c r="L470" s="43"/>
      <c r="M470" s="56"/>
      <c r="N470" s="24"/>
      <c r="O470" s="24"/>
      <c r="P470" s="24"/>
      <c r="Q470" s="24"/>
      <c r="R470" s="24"/>
      <c r="S470" s="24"/>
      <c r="T470" s="57"/>
      <c r="AT470" s="6" t="s">
        <v>253</v>
      </c>
      <c r="AU470" s="6" t="s">
        <v>85</v>
      </c>
    </row>
    <row r="471" spans="2:51" s="6" customFormat="1" ht="15.75" customHeight="1">
      <c r="B471" s="175"/>
      <c r="C471" s="176"/>
      <c r="D471" s="169" t="s">
        <v>255</v>
      </c>
      <c r="E471" s="176"/>
      <c r="F471" s="177" t="s">
        <v>150</v>
      </c>
      <c r="G471" s="176"/>
      <c r="H471" s="178">
        <v>2</v>
      </c>
      <c r="J471" s="176"/>
      <c r="K471" s="176"/>
      <c r="L471" s="179"/>
      <c r="M471" s="180"/>
      <c r="N471" s="176"/>
      <c r="O471" s="176"/>
      <c r="P471" s="176"/>
      <c r="Q471" s="176"/>
      <c r="R471" s="176"/>
      <c r="S471" s="176"/>
      <c r="T471" s="181"/>
      <c r="AT471" s="182" t="s">
        <v>255</v>
      </c>
      <c r="AU471" s="182" t="s">
        <v>85</v>
      </c>
      <c r="AV471" s="182" t="s">
        <v>85</v>
      </c>
      <c r="AW471" s="182" t="s">
        <v>218</v>
      </c>
      <c r="AX471" s="182" t="s">
        <v>76</v>
      </c>
      <c r="AY471" s="182" t="s">
        <v>245</v>
      </c>
    </row>
    <row r="472" spans="2:51" s="6" customFormat="1" ht="15.75" customHeight="1">
      <c r="B472" s="183"/>
      <c r="C472" s="184"/>
      <c r="D472" s="169" t="s">
        <v>255</v>
      </c>
      <c r="E472" s="184"/>
      <c r="F472" s="185" t="s">
        <v>257</v>
      </c>
      <c r="G472" s="184"/>
      <c r="H472" s="186">
        <v>2</v>
      </c>
      <c r="J472" s="184"/>
      <c r="K472" s="184"/>
      <c r="L472" s="187"/>
      <c r="M472" s="188"/>
      <c r="N472" s="184"/>
      <c r="O472" s="184"/>
      <c r="P472" s="184"/>
      <c r="Q472" s="184"/>
      <c r="R472" s="184"/>
      <c r="S472" s="184"/>
      <c r="T472" s="189"/>
      <c r="AT472" s="190" t="s">
        <v>255</v>
      </c>
      <c r="AU472" s="190" t="s">
        <v>85</v>
      </c>
      <c r="AV472" s="190" t="s">
        <v>251</v>
      </c>
      <c r="AW472" s="190" t="s">
        <v>218</v>
      </c>
      <c r="AX472" s="190" t="s">
        <v>21</v>
      </c>
      <c r="AY472" s="190" t="s">
        <v>245</v>
      </c>
    </row>
    <row r="473" spans="2:65" s="6" customFormat="1" ht="15.75" customHeight="1">
      <c r="B473" s="23"/>
      <c r="C473" s="192" t="s">
        <v>695</v>
      </c>
      <c r="D473" s="192" t="s">
        <v>441</v>
      </c>
      <c r="E473" s="193" t="s">
        <v>696</v>
      </c>
      <c r="F473" s="194" t="s">
        <v>697</v>
      </c>
      <c r="G473" s="195" t="s">
        <v>127</v>
      </c>
      <c r="H473" s="196">
        <v>2</v>
      </c>
      <c r="I473" s="197"/>
      <c r="J473" s="198">
        <f>ROUND($I$473*$H$473,2)</f>
        <v>0</v>
      </c>
      <c r="K473" s="194" t="s">
        <v>250</v>
      </c>
      <c r="L473" s="199"/>
      <c r="M473" s="200"/>
      <c r="N473" s="201" t="s">
        <v>47</v>
      </c>
      <c r="O473" s="24"/>
      <c r="P473" s="24"/>
      <c r="Q473" s="162">
        <v>0.0001</v>
      </c>
      <c r="R473" s="162">
        <f>$Q$473*$H$473</f>
        <v>0.0002</v>
      </c>
      <c r="S473" s="162">
        <v>0</v>
      </c>
      <c r="T473" s="163">
        <f>$S$473*$H$473</f>
        <v>0</v>
      </c>
      <c r="AR473" s="97" t="s">
        <v>288</v>
      </c>
      <c r="AT473" s="97" t="s">
        <v>441</v>
      </c>
      <c r="AU473" s="97" t="s">
        <v>85</v>
      </c>
      <c r="AY473" s="6" t="s">
        <v>245</v>
      </c>
      <c r="BE473" s="164">
        <f>IF($N$473="základní",$J$473,0)</f>
        <v>0</v>
      </c>
      <c r="BF473" s="164">
        <f>IF($N$473="snížená",$J$473,0)</f>
        <v>0</v>
      </c>
      <c r="BG473" s="164">
        <f>IF($N$473="zákl. přenesená",$J$473,0)</f>
        <v>0</v>
      </c>
      <c r="BH473" s="164">
        <f>IF($N$473="sníž. přenesená",$J$473,0)</f>
        <v>0</v>
      </c>
      <c r="BI473" s="164">
        <f>IF($N$473="nulová",$J$473,0)</f>
        <v>0</v>
      </c>
      <c r="BJ473" s="97" t="s">
        <v>21</v>
      </c>
      <c r="BK473" s="164">
        <f>ROUND($I$473*$H$473,2)</f>
        <v>0</v>
      </c>
      <c r="BL473" s="97" t="s">
        <v>251</v>
      </c>
      <c r="BM473" s="97" t="s">
        <v>698</v>
      </c>
    </row>
    <row r="474" spans="2:47" s="6" customFormat="1" ht="16.5" customHeight="1">
      <c r="B474" s="23"/>
      <c r="C474" s="24"/>
      <c r="D474" s="165" t="s">
        <v>253</v>
      </c>
      <c r="E474" s="24"/>
      <c r="F474" s="166" t="s">
        <v>699</v>
      </c>
      <c r="G474" s="24"/>
      <c r="H474" s="24"/>
      <c r="J474" s="24"/>
      <c r="K474" s="24"/>
      <c r="L474" s="43"/>
      <c r="M474" s="56"/>
      <c r="N474" s="24"/>
      <c r="O474" s="24"/>
      <c r="P474" s="24"/>
      <c r="Q474" s="24"/>
      <c r="R474" s="24"/>
      <c r="S474" s="24"/>
      <c r="T474" s="57"/>
      <c r="AT474" s="6" t="s">
        <v>253</v>
      </c>
      <c r="AU474" s="6" t="s">
        <v>85</v>
      </c>
    </row>
    <row r="475" spans="2:51" s="6" customFormat="1" ht="15.75" customHeight="1">
      <c r="B475" s="175"/>
      <c r="C475" s="176"/>
      <c r="D475" s="169" t="s">
        <v>255</v>
      </c>
      <c r="E475" s="176"/>
      <c r="F475" s="177" t="s">
        <v>150</v>
      </c>
      <c r="G475" s="176"/>
      <c r="H475" s="178">
        <v>2</v>
      </c>
      <c r="J475" s="176"/>
      <c r="K475" s="176"/>
      <c r="L475" s="179"/>
      <c r="M475" s="180"/>
      <c r="N475" s="176"/>
      <c r="O475" s="176"/>
      <c r="P475" s="176"/>
      <c r="Q475" s="176"/>
      <c r="R475" s="176"/>
      <c r="S475" s="176"/>
      <c r="T475" s="181"/>
      <c r="AT475" s="182" t="s">
        <v>255</v>
      </c>
      <c r="AU475" s="182" t="s">
        <v>85</v>
      </c>
      <c r="AV475" s="182" t="s">
        <v>85</v>
      </c>
      <c r="AW475" s="182" t="s">
        <v>218</v>
      </c>
      <c r="AX475" s="182" t="s">
        <v>76</v>
      </c>
      <c r="AY475" s="182" t="s">
        <v>245</v>
      </c>
    </row>
    <row r="476" spans="2:51" s="6" customFormat="1" ht="15.75" customHeight="1">
      <c r="B476" s="183"/>
      <c r="C476" s="184"/>
      <c r="D476" s="169" t="s">
        <v>255</v>
      </c>
      <c r="E476" s="184"/>
      <c r="F476" s="185" t="s">
        <v>257</v>
      </c>
      <c r="G476" s="184"/>
      <c r="H476" s="186">
        <v>2</v>
      </c>
      <c r="J476" s="184"/>
      <c r="K476" s="184"/>
      <c r="L476" s="187"/>
      <c r="M476" s="188"/>
      <c r="N476" s="184"/>
      <c r="O476" s="184"/>
      <c r="P476" s="184"/>
      <c r="Q476" s="184"/>
      <c r="R476" s="184"/>
      <c r="S476" s="184"/>
      <c r="T476" s="189"/>
      <c r="AT476" s="190" t="s">
        <v>255</v>
      </c>
      <c r="AU476" s="190" t="s">
        <v>85</v>
      </c>
      <c r="AV476" s="190" t="s">
        <v>251</v>
      </c>
      <c r="AW476" s="190" t="s">
        <v>218</v>
      </c>
      <c r="AX476" s="190" t="s">
        <v>21</v>
      </c>
      <c r="AY476" s="190" t="s">
        <v>245</v>
      </c>
    </row>
    <row r="477" spans="2:65" s="6" customFormat="1" ht="15.75" customHeight="1">
      <c r="B477" s="23"/>
      <c r="C477" s="192" t="s">
        <v>700</v>
      </c>
      <c r="D477" s="192" t="s">
        <v>441</v>
      </c>
      <c r="E477" s="193" t="s">
        <v>701</v>
      </c>
      <c r="F477" s="194" t="s">
        <v>702</v>
      </c>
      <c r="G477" s="195" t="s">
        <v>127</v>
      </c>
      <c r="H477" s="196">
        <v>8</v>
      </c>
      <c r="I477" s="197"/>
      <c r="J477" s="198">
        <f>ROUND($I$477*$H$477,2)</f>
        <v>0</v>
      </c>
      <c r="K477" s="194" t="s">
        <v>250</v>
      </c>
      <c r="L477" s="199"/>
      <c r="M477" s="200"/>
      <c r="N477" s="201" t="s">
        <v>47</v>
      </c>
      <c r="O477" s="24"/>
      <c r="P477" s="24"/>
      <c r="Q477" s="162">
        <v>0.00035</v>
      </c>
      <c r="R477" s="162">
        <f>$Q$477*$H$477</f>
        <v>0.0028</v>
      </c>
      <c r="S477" s="162">
        <v>0</v>
      </c>
      <c r="T477" s="163">
        <f>$S$477*$H$477</f>
        <v>0</v>
      </c>
      <c r="AR477" s="97" t="s">
        <v>288</v>
      </c>
      <c r="AT477" s="97" t="s">
        <v>441</v>
      </c>
      <c r="AU477" s="97" t="s">
        <v>85</v>
      </c>
      <c r="AY477" s="6" t="s">
        <v>245</v>
      </c>
      <c r="BE477" s="164">
        <f>IF($N$477="základní",$J$477,0)</f>
        <v>0</v>
      </c>
      <c r="BF477" s="164">
        <f>IF($N$477="snížená",$J$477,0)</f>
        <v>0</v>
      </c>
      <c r="BG477" s="164">
        <f>IF($N$477="zákl. přenesená",$J$477,0)</f>
        <v>0</v>
      </c>
      <c r="BH477" s="164">
        <f>IF($N$477="sníž. přenesená",$J$477,0)</f>
        <v>0</v>
      </c>
      <c r="BI477" s="164">
        <f>IF($N$477="nulová",$J$477,0)</f>
        <v>0</v>
      </c>
      <c r="BJ477" s="97" t="s">
        <v>21</v>
      </c>
      <c r="BK477" s="164">
        <f>ROUND($I$477*$H$477,2)</f>
        <v>0</v>
      </c>
      <c r="BL477" s="97" t="s">
        <v>251</v>
      </c>
      <c r="BM477" s="97" t="s">
        <v>703</v>
      </c>
    </row>
    <row r="478" spans="2:47" s="6" customFormat="1" ht="27" customHeight="1">
      <c r="B478" s="23"/>
      <c r="C478" s="24"/>
      <c r="D478" s="165" t="s">
        <v>253</v>
      </c>
      <c r="E478" s="24"/>
      <c r="F478" s="166" t="s">
        <v>704</v>
      </c>
      <c r="G478" s="24"/>
      <c r="H478" s="24"/>
      <c r="J478" s="24"/>
      <c r="K478" s="24"/>
      <c r="L478" s="43"/>
      <c r="M478" s="56"/>
      <c r="N478" s="24"/>
      <c r="O478" s="24"/>
      <c r="P478" s="24"/>
      <c r="Q478" s="24"/>
      <c r="R478" s="24"/>
      <c r="S478" s="24"/>
      <c r="T478" s="57"/>
      <c r="AT478" s="6" t="s">
        <v>253</v>
      </c>
      <c r="AU478" s="6" t="s">
        <v>85</v>
      </c>
    </row>
    <row r="479" spans="2:51" s="6" customFormat="1" ht="15.75" customHeight="1">
      <c r="B479" s="167"/>
      <c r="C479" s="168"/>
      <c r="D479" s="169" t="s">
        <v>255</v>
      </c>
      <c r="E479" s="168"/>
      <c r="F479" s="170" t="s">
        <v>256</v>
      </c>
      <c r="G479" s="168"/>
      <c r="H479" s="168"/>
      <c r="J479" s="168"/>
      <c r="K479" s="168"/>
      <c r="L479" s="171"/>
      <c r="M479" s="172"/>
      <c r="N479" s="168"/>
      <c r="O479" s="168"/>
      <c r="P479" s="168"/>
      <c r="Q479" s="168"/>
      <c r="R479" s="168"/>
      <c r="S479" s="168"/>
      <c r="T479" s="173"/>
      <c r="AT479" s="174" t="s">
        <v>255</v>
      </c>
      <c r="AU479" s="174" t="s">
        <v>85</v>
      </c>
      <c r="AV479" s="174" t="s">
        <v>21</v>
      </c>
      <c r="AW479" s="174" t="s">
        <v>218</v>
      </c>
      <c r="AX479" s="174" t="s">
        <v>76</v>
      </c>
      <c r="AY479" s="174" t="s">
        <v>245</v>
      </c>
    </row>
    <row r="480" spans="2:51" s="6" customFormat="1" ht="15.75" customHeight="1">
      <c r="B480" s="175"/>
      <c r="C480" s="176"/>
      <c r="D480" s="169" t="s">
        <v>255</v>
      </c>
      <c r="E480" s="176"/>
      <c r="F480" s="177" t="s">
        <v>288</v>
      </c>
      <c r="G480" s="176"/>
      <c r="H480" s="178">
        <v>8</v>
      </c>
      <c r="J480" s="176"/>
      <c r="K480" s="176"/>
      <c r="L480" s="179"/>
      <c r="M480" s="180"/>
      <c r="N480" s="176"/>
      <c r="O480" s="176"/>
      <c r="P480" s="176"/>
      <c r="Q480" s="176"/>
      <c r="R480" s="176"/>
      <c r="S480" s="176"/>
      <c r="T480" s="181"/>
      <c r="AT480" s="182" t="s">
        <v>255</v>
      </c>
      <c r="AU480" s="182" t="s">
        <v>85</v>
      </c>
      <c r="AV480" s="182" t="s">
        <v>85</v>
      </c>
      <c r="AW480" s="182" t="s">
        <v>218</v>
      </c>
      <c r="AX480" s="182" t="s">
        <v>76</v>
      </c>
      <c r="AY480" s="182" t="s">
        <v>245</v>
      </c>
    </row>
    <row r="481" spans="2:51" s="6" customFormat="1" ht="15.75" customHeight="1">
      <c r="B481" s="183"/>
      <c r="C481" s="184"/>
      <c r="D481" s="169" t="s">
        <v>255</v>
      </c>
      <c r="E481" s="184"/>
      <c r="F481" s="185" t="s">
        <v>257</v>
      </c>
      <c r="G481" s="184"/>
      <c r="H481" s="186">
        <v>8</v>
      </c>
      <c r="J481" s="184"/>
      <c r="K481" s="184"/>
      <c r="L481" s="187"/>
      <c r="M481" s="188"/>
      <c r="N481" s="184"/>
      <c r="O481" s="184"/>
      <c r="P481" s="184"/>
      <c r="Q481" s="184"/>
      <c r="R481" s="184"/>
      <c r="S481" s="184"/>
      <c r="T481" s="189"/>
      <c r="AT481" s="190" t="s">
        <v>255</v>
      </c>
      <c r="AU481" s="190" t="s">
        <v>85</v>
      </c>
      <c r="AV481" s="190" t="s">
        <v>251</v>
      </c>
      <c r="AW481" s="190" t="s">
        <v>218</v>
      </c>
      <c r="AX481" s="190" t="s">
        <v>21</v>
      </c>
      <c r="AY481" s="190" t="s">
        <v>245</v>
      </c>
    </row>
    <row r="482" spans="2:65" s="6" customFormat="1" ht="15.75" customHeight="1">
      <c r="B482" s="23"/>
      <c r="C482" s="153" t="s">
        <v>705</v>
      </c>
      <c r="D482" s="153" t="s">
        <v>247</v>
      </c>
      <c r="E482" s="154" t="s">
        <v>706</v>
      </c>
      <c r="F482" s="155" t="s">
        <v>707</v>
      </c>
      <c r="G482" s="156" t="s">
        <v>136</v>
      </c>
      <c r="H482" s="157">
        <v>131.7</v>
      </c>
      <c r="I482" s="158"/>
      <c r="J482" s="159">
        <f>ROUND($I$482*$H$482,2)</f>
        <v>0</v>
      </c>
      <c r="K482" s="155" t="s">
        <v>250</v>
      </c>
      <c r="L482" s="43"/>
      <c r="M482" s="160"/>
      <c r="N482" s="161" t="s">
        <v>47</v>
      </c>
      <c r="O482" s="24"/>
      <c r="P482" s="24"/>
      <c r="Q482" s="162">
        <v>0.1554</v>
      </c>
      <c r="R482" s="162">
        <f>$Q$482*$H$482</f>
        <v>20.46618</v>
      </c>
      <c r="S482" s="162">
        <v>0</v>
      </c>
      <c r="T482" s="163">
        <f>$S$482*$H$482</f>
        <v>0</v>
      </c>
      <c r="AR482" s="97" t="s">
        <v>251</v>
      </c>
      <c r="AT482" s="97" t="s">
        <v>247</v>
      </c>
      <c r="AU482" s="97" t="s">
        <v>85</v>
      </c>
      <c r="AY482" s="6" t="s">
        <v>245</v>
      </c>
      <c r="BE482" s="164">
        <f>IF($N$482="základní",$J$482,0)</f>
        <v>0</v>
      </c>
      <c r="BF482" s="164">
        <f>IF($N$482="snížená",$J$482,0)</f>
        <v>0</v>
      </c>
      <c r="BG482" s="164">
        <f>IF($N$482="zákl. přenesená",$J$482,0)</f>
        <v>0</v>
      </c>
      <c r="BH482" s="164">
        <f>IF($N$482="sníž. přenesená",$J$482,0)</f>
        <v>0</v>
      </c>
      <c r="BI482" s="164">
        <f>IF($N$482="nulová",$J$482,0)</f>
        <v>0</v>
      </c>
      <c r="BJ482" s="97" t="s">
        <v>21</v>
      </c>
      <c r="BK482" s="164">
        <f>ROUND($I$482*$H$482,2)</f>
        <v>0</v>
      </c>
      <c r="BL482" s="97" t="s">
        <v>251</v>
      </c>
      <c r="BM482" s="97" t="s">
        <v>708</v>
      </c>
    </row>
    <row r="483" spans="2:47" s="6" customFormat="1" ht="27" customHeight="1">
      <c r="B483" s="23"/>
      <c r="C483" s="24"/>
      <c r="D483" s="165" t="s">
        <v>253</v>
      </c>
      <c r="E483" s="24"/>
      <c r="F483" s="166" t="s">
        <v>709</v>
      </c>
      <c r="G483" s="24"/>
      <c r="H483" s="24"/>
      <c r="J483" s="24"/>
      <c r="K483" s="24"/>
      <c r="L483" s="43"/>
      <c r="M483" s="56"/>
      <c r="N483" s="24"/>
      <c r="O483" s="24"/>
      <c r="P483" s="24"/>
      <c r="Q483" s="24"/>
      <c r="R483" s="24"/>
      <c r="S483" s="24"/>
      <c r="T483" s="57"/>
      <c r="AT483" s="6" t="s">
        <v>253</v>
      </c>
      <c r="AU483" s="6" t="s">
        <v>85</v>
      </c>
    </row>
    <row r="484" spans="2:51" s="6" customFormat="1" ht="15.75" customHeight="1">
      <c r="B484" s="175"/>
      <c r="C484" s="176"/>
      <c r="D484" s="169" t="s">
        <v>255</v>
      </c>
      <c r="E484" s="176"/>
      <c r="F484" s="177" t="s">
        <v>710</v>
      </c>
      <c r="G484" s="176"/>
      <c r="H484" s="178">
        <v>131.7</v>
      </c>
      <c r="J484" s="176"/>
      <c r="K484" s="176"/>
      <c r="L484" s="179"/>
      <c r="M484" s="180"/>
      <c r="N484" s="176"/>
      <c r="O484" s="176"/>
      <c r="P484" s="176"/>
      <c r="Q484" s="176"/>
      <c r="R484" s="176"/>
      <c r="S484" s="176"/>
      <c r="T484" s="181"/>
      <c r="AT484" s="182" t="s">
        <v>255</v>
      </c>
      <c r="AU484" s="182" t="s">
        <v>85</v>
      </c>
      <c r="AV484" s="182" t="s">
        <v>85</v>
      </c>
      <c r="AW484" s="182" t="s">
        <v>218</v>
      </c>
      <c r="AX484" s="182" t="s">
        <v>76</v>
      </c>
      <c r="AY484" s="182" t="s">
        <v>245</v>
      </c>
    </row>
    <row r="485" spans="2:51" s="6" customFormat="1" ht="15.75" customHeight="1">
      <c r="B485" s="183"/>
      <c r="C485" s="184"/>
      <c r="D485" s="169" t="s">
        <v>255</v>
      </c>
      <c r="E485" s="184"/>
      <c r="F485" s="185" t="s">
        <v>257</v>
      </c>
      <c r="G485" s="184"/>
      <c r="H485" s="186">
        <v>131.7</v>
      </c>
      <c r="J485" s="184"/>
      <c r="K485" s="184"/>
      <c r="L485" s="187"/>
      <c r="M485" s="188"/>
      <c r="N485" s="184"/>
      <c r="O485" s="184"/>
      <c r="P485" s="184"/>
      <c r="Q485" s="184"/>
      <c r="R485" s="184"/>
      <c r="S485" s="184"/>
      <c r="T485" s="189"/>
      <c r="AT485" s="190" t="s">
        <v>255</v>
      </c>
      <c r="AU485" s="190" t="s">
        <v>85</v>
      </c>
      <c r="AV485" s="190" t="s">
        <v>251</v>
      </c>
      <c r="AW485" s="190" t="s">
        <v>218</v>
      </c>
      <c r="AX485" s="190" t="s">
        <v>21</v>
      </c>
      <c r="AY485" s="190" t="s">
        <v>245</v>
      </c>
    </row>
    <row r="486" spans="2:65" s="6" customFormat="1" ht="15.75" customHeight="1">
      <c r="B486" s="23"/>
      <c r="C486" s="192" t="s">
        <v>711</v>
      </c>
      <c r="D486" s="192" t="s">
        <v>441</v>
      </c>
      <c r="E486" s="193" t="s">
        <v>712</v>
      </c>
      <c r="F486" s="194" t="s">
        <v>713</v>
      </c>
      <c r="G486" s="195" t="s">
        <v>127</v>
      </c>
      <c r="H486" s="196">
        <v>96.3</v>
      </c>
      <c r="I486" s="197"/>
      <c r="J486" s="198">
        <f>ROUND($I$486*$H$486,2)</f>
        <v>0</v>
      </c>
      <c r="K486" s="194" t="s">
        <v>250</v>
      </c>
      <c r="L486" s="199"/>
      <c r="M486" s="200"/>
      <c r="N486" s="201" t="s">
        <v>47</v>
      </c>
      <c r="O486" s="24"/>
      <c r="P486" s="24"/>
      <c r="Q486" s="162">
        <v>0.0821</v>
      </c>
      <c r="R486" s="162">
        <f>$Q$486*$H$486</f>
        <v>7.906230000000001</v>
      </c>
      <c r="S486" s="162">
        <v>0</v>
      </c>
      <c r="T486" s="163">
        <f>$S$486*$H$486</f>
        <v>0</v>
      </c>
      <c r="AR486" s="97" t="s">
        <v>288</v>
      </c>
      <c r="AT486" s="97" t="s">
        <v>441</v>
      </c>
      <c r="AU486" s="97" t="s">
        <v>85</v>
      </c>
      <c r="AY486" s="6" t="s">
        <v>245</v>
      </c>
      <c r="BE486" s="164">
        <f>IF($N$486="základní",$J$486,0)</f>
        <v>0</v>
      </c>
      <c r="BF486" s="164">
        <f>IF($N$486="snížená",$J$486,0)</f>
        <v>0</v>
      </c>
      <c r="BG486" s="164">
        <f>IF($N$486="zákl. přenesená",$J$486,0)</f>
        <v>0</v>
      </c>
      <c r="BH486" s="164">
        <f>IF($N$486="sníž. přenesená",$J$486,0)</f>
        <v>0</v>
      </c>
      <c r="BI486" s="164">
        <f>IF($N$486="nulová",$J$486,0)</f>
        <v>0</v>
      </c>
      <c r="BJ486" s="97" t="s">
        <v>21</v>
      </c>
      <c r="BK486" s="164">
        <f>ROUND($I$486*$H$486,2)</f>
        <v>0</v>
      </c>
      <c r="BL486" s="97" t="s">
        <v>251</v>
      </c>
      <c r="BM486" s="97" t="s">
        <v>714</v>
      </c>
    </row>
    <row r="487" spans="2:47" s="6" customFormat="1" ht="16.5" customHeight="1">
      <c r="B487" s="23"/>
      <c r="C487" s="24"/>
      <c r="D487" s="165" t="s">
        <v>253</v>
      </c>
      <c r="E487" s="24"/>
      <c r="F487" s="166" t="s">
        <v>715</v>
      </c>
      <c r="G487" s="24"/>
      <c r="H487" s="24"/>
      <c r="J487" s="24"/>
      <c r="K487" s="24"/>
      <c r="L487" s="43"/>
      <c r="M487" s="56"/>
      <c r="N487" s="24"/>
      <c r="O487" s="24"/>
      <c r="P487" s="24"/>
      <c r="Q487" s="24"/>
      <c r="R487" s="24"/>
      <c r="S487" s="24"/>
      <c r="T487" s="57"/>
      <c r="AT487" s="6" t="s">
        <v>253</v>
      </c>
      <c r="AU487" s="6" t="s">
        <v>85</v>
      </c>
    </row>
    <row r="488" spans="2:51" s="6" customFormat="1" ht="15.75" customHeight="1">
      <c r="B488" s="167"/>
      <c r="C488" s="168"/>
      <c r="D488" s="169" t="s">
        <v>255</v>
      </c>
      <c r="E488" s="168"/>
      <c r="F488" s="170" t="s">
        <v>256</v>
      </c>
      <c r="G488" s="168"/>
      <c r="H488" s="168"/>
      <c r="J488" s="168"/>
      <c r="K488" s="168"/>
      <c r="L488" s="171"/>
      <c r="M488" s="172"/>
      <c r="N488" s="168"/>
      <c r="O488" s="168"/>
      <c r="P488" s="168"/>
      <c r="Q488" s="168"/>
      <c r="R488" s="168"/>
      <c r="S488" s="168"/>
      <c r="T488" s="173"/>
      <c r="AT488" s="174" t="s">
        <v>255</v>
      </c>
      <c r="AU488" s="174" t="s">
        <v>85</v>
      </c>
      <c r="AV488" s="174" t="s">
        <v>21</v>
      </c>
      <c r="AW488" s="174" t="s">
        <v>218</v>
      </c>
      <c r="AX488" s="174" t="s">
        <v>76</v>
      </c>
      <c r="AY488" s="174" t="s">
        <v>245</v>
      </c>
    </row>
    <row r="489" spans="2:51" s="6" customFormat="1" ht="15.75" customHeight="1">
      <c r="B489" s="175"/>
      <c r="C489" s="176"/>
      <c r="D489" s="169" t="s">
        <v>255</v>
      </c>
      <c r="E489" s="176" t="s">
        <v>148</v>
      </c>
      <c r="F489" s="177" t="s">
        <v>716</v>
      </c>
      <c r="G489" s="176"/>
      <c r="H489" s="178">
        <v>96.3</v>
      </c>
      <c r="J489" s="176"/>
      <c r="K489" s="176"/>
      <c r="L489" s="179"/>
      <c r="M489" s="180"/>
      <c r="N489" s="176"/>
      <c r="O489" s="176"/>
      <c r="P489" s="176"/>
      <c r="Q489" s="176"/>
      <c r="R489" s="176"/>
      <c r="S489" s="176"/>
      <c r="T489" s="181"/>
      <c r="AT489" s="182" t="s">
        <v>255</v>
      </c>
      <c r="AU489" s="182" t="s">
        <v>85</v>
      </c>
      <c r="AV489" s="182" t="s">
        <v>85</v>
      </c>
      <c r="AW489" s="182" t="s">
        <v>218</v>
      </c>
      <c r="AX489" s="182" t="s">
        <v>76</v>
      </c>
      <c r="AY489" s="182" t="s">
        <v>245</v>
      </c>
    </row>
    <row r="490" spans="2:51" s="6" customFormat="1" ht="15.75" customHeight="1">
      <c r="B490" s="183"/>
      <c r="C490" s="184"/>
      <c r="D490" s="169" t="s">
        <v>255</v>
      </c>
      <c r="E490" s="184"/>
      <c r="F490" s="185" t="s">
        <v>257</v>
      </c>
      <c r="G490" s="184"/>
      <c r="H490" s="186">
        <v>96.3</v>
      </c>
      <c r="J490" s="184"/>
      <c r="K490" s="184"/>
      <c r="L490" s="187"/>
      <c r="M490" s="188"/>
      <c r="N490" s="184"/>
      <c r="O490" s="184"/>
      <c r="P490" s="184"/>
      <c r="Q490" s="184"/>
      <c r="R490" s="184"/>
      <c r="S490" s="184"/>
      <c r="T490" s="189"/>
      <c r="AT490" s="190" t="s">
        <v>255</v>
      </c>
      <c r="AU490" s="190" t="s">
        <v>85</v>
      </c>
      <c r="AV490" s="190" t="s">
        <v>251</v>
      </c>
      <c r="AW490" s="190" t="s">
        <v>218</v>
      </c>
      <c r="AX490" s="190" t="s">
        <v>21</v>
      </c>
      <c r="AY490" s="190" t="s">
        <v>245</v>
      </c>
    </row>
    <row r="491" spans="2:65" s="6" customFormat="1" ht="15.75" customHeight="1">
      <c r="B491" s="23"/>
      <c r="C491" s="192" t="s">
        <v>717</v>
      </c>
      <c r="D491" s="192" t="s">
        <v>441</v>
      </c>
      <c r="E491" s="193" t="s">
        <v>718</v>
      </c>
      <c r="F491" s="194" t="s">
        <v>719</v>
      </c>
      <c r="G491" s="195" t="s">
        <v>127</v>
      </c>
      <c r="H491" s="196">
        <v>24</v>
      </c>
      <c r="I491" s="197"/>
      <c r="J491" s="198">
        <f>ROUND($I$491*$H$491,2)</f>
        <v>0</v>
      </c>
      <c r="K491" s="194" t="s">
        <v>250</v>
      </c>
      <c r="L491" s="199"/>
      <c r="M491" s="200"/>
      <c r="N491" s="201" t="s">
        <v>47</v>
      </c>
      <c r="O491" s="24"/>
      <c r="P491" s="24"/>
      <c r="Q491" s="162">
        <v>0.0483</v>
      </c>
      <c r="R491" s="162">
        <f>$Q$491*$H$491</f>
        <v>1.1592</v>
      </c>
      <c r="S491" s="162">
        <v>0</v>
      </c>
      <c r="T491" s="163">
        <f>$S$491*$H$491</f>
        <v>0</v>
      </c>
      <c r="AR491" s="97" t="s">
        <v>288</v>
      </c>
      <c r="AT491" s="97" t="s">
        <v>441</v>
      </c>
      <c r="AU491" s="97" t="s">
        <v>85</v>
      </c>
      <c r="AY491" s="6" t="s">
        <v>245</v>
      </c>
      <c r="BE491" s="164">
        <f>IF($N$491="základní",$J$491,0)</f>
        <v>0</v>
      </c>
      <c r="BF491" s="164">
        <f>IF($N$491="snížená",$J$491,0)</f>
        <v>0</v>
      </c>
      <c r="BG491" s="164">
        <f>IF($N$491="zákl. přenesená",$J$491,0)</f>
        <v>0</v>
      </c>
      <c r="BH491" s="164">
        <f>IF($N$491="sníž. přenesená",$J$491,0)</f>
        <v>0</v>
      </c>
      <c r="BI491" s="164">
        <f>IF($N$491="nulová",$J$491,0)</f>
        <v>0</v>
      </c>
      <c r="BJ491" s="97" t="s">
        <v>21</v>
      </c>
      <c r="BK491" s="164">
        <f>ROUND($I$491*$H$491,2)</f>
        <v>0</v>
      </c>
      <c r="BL491" s="97" t="s">
        <v>251</v>
      </c>
      <c r="BM491" s="97" t="s">
        <v>720</v>
      </c>
    </row>
    <row r="492" spans="2:47" s="6" customFormat="1" ht="16.5" customHeight="1">
      <c r="B492" s="23"/>
      <c r="C492" s="24"/>
      <c r="D492" s="165" t="s">
        <v>253</v>
      </c>
      <c r="E492" s="24"/>
      <c r="F492" s="166" t="s">
        <v>721</v>
      </c>
      <c r="G492" s="24"/>
      <c r="H492" s="24"/>
      <c r="J492" s="24"/>
      <c r="K492" s="24"/>
      <c r="L492" s="43"/>
      <c r="M492" s="56"/>
      <c r="N492" s="24"/>
      <c r="O492" s="24"/>
      <c r="P492" s="24"/>
      <c r="Q492" s="24"/>
      <c r="R492" s="24"/>
      <c r="S492" s="24"/>
      <c r="T492" s="57"/>
      <c r="AT492" s="6" t="s">
        <v>253</v>
      </c>
      <c r="AU492" s="6" t="s">
        <v>85</v>
      </c>
    </row>
    <row r="493" spans="2:51" s="6" customFormat="1" ht="15.75" customHeight="1">
      <c r="B493" s="167"/>
      <c r="C493" s="168"/>
      <c r="D493" s="169" t="s">
        <v>255</v>
      </c>
      <c r="E493" s="168"/>
      <c r="F493" s="170" t="s">
        <v>256</v>
      </c>
      <c r="G493" s="168"/>
      <c r="H493" s="168"/>
      <c r="J493" s="168"/>
      <c r="K493" s="168"/>
      <c r="L493" s="171"/>
      <c r="M493" s="172"/>
      <c r="N493" s="168"/>
      <c r="O493" s="168"/>
      <c r="P493" s="168"/>
      <c r="Q493" s="168"/>
      <c r="R493" s="168"/>
      <c r="S493" s="168"/>
      <c r="T493" s="173"/>
      <c r="AT493" s="174" t="s">
        <v>255</v>
      </c>
      <c r="AU493" s="174" t="s">
        <v>85</v>
      </c>
      <c r="AV493" s="174" t="s">
        <v>21</v>
      </c>
      <c r="AW493" s="174" t="s">
        <v>218</v>
      </c>
      <c r="AX493" s="174" t="s">
        <v>76</v>
      </c>
      <c r="AY493" s="174" t="s">
        <v>245</v>
      </c>
    </row>
    <row r="494" spans="2:51" s="6" customFormat="1" ht="15.75" customHeight="1">
      <c r="B494" s="175"/>
      <c r="C494" s="176"/>
      <c r="D494" s="169" t="s">
        <v>255</v>
      </c>
      <c r="E494" s="176" t="s">
        <v>139</v>
      </c>
      <c r="F494" s="177" t="s">
        <v>722</v>
      </c>
      <c r="G494" s="176"/>
      <c r="H494" s="178">
        <v>24</v>
      </c>
      <c r="J494" s="176"/>
      <c r="K494" s="176"/>
      <c r="L494" s="179"/>
      <c r="M494" s="180"/>
      <c r="N494" s="176"/>
      <c r="O494" s="176"/>
      <c r="P494" s="176"/>
      <c r="Q494" s="176"/>
      <c r="R494" s="176"/>
      <c r="S494" s="176"/>
      <c r="T494" s="181"/>
      <c r="AT494" s="182" t="s">
        <v>255</v>
      </c>
      <c r="AU494" s="182" t="s">
        <v>85</v>
      </c>
      <c r="AV494" s="182" t="s">
        <v>85</v>
      </c>
      <c r="AW494" s="182" t="s">
        <v>218</v>
      </c>
      <c r="AX494" s="182" t="s">
        <v>76</v>
      </c>
      <c r="AY494" s="182" t="s">
        <v>245</v>
      </c>
    </row>
    <row r="495" spans="2:51" s="6" customFormat="1" ht="15.75" customHeight="1">
      <c r="B495" s="183"/>
      <c r="C495" s="184"/>
      <c r="D495" s="169" t="s">
        <v>255</v>
      </c>
      <c r="E495" s="184"/>
      <c r="F495" s="185" t="s">
        <v>257</v>
      </c>
      <c r="G495" s="184"/>
      <c r="H495" s="186">
        <v>24</v>
      </c>
      <c r="J495" s="184"/>
      <c r="K495" s="184"/>
      <c r="L495" s="187"/>
      <c r="M495" s="188"/>
      <c r="N495" s="184"/>
      <c r="O495" s="184"/>
      <c r="P495" s="184"/>
      <c r="Q495" s="184"/>
      <c r="R495" s="184"/>
      <c r="S495" s="184"/>
      <c r="T495" s="189"/>
      <c r="AT495" s="190" t="s">
        <v>255</v>
      </c>
      <c r="AU495" s="190" t="s">
        <v>85</v>
      </c>
      <c r="AV495" s="190" t="s">
        <v>251</v>
      </c>
      <c r="AW495" s="190" t="s">
        <v>218</v>
      </c>
      <c r="AX495" s="190" t="s">
        <v>21</v>
      </c>
      <c r="AY495" s="190" t="s">
        <v>245</v>
      </c>
    </row>
    <row r="496" spans="2:65" s="6" customFormat="1" ht="15.75" customHeight="1">
      <c r="B496" s="23"/>
      <c r="C496" s="192" t="s">
        <v>723</v>
      </c>
      <c r="D496" s="192" t="s">
        <v>441</v>
      </c>
      <c r="E496" s="193" t="s">
        <v>724</v>
      </c>
      <c r="F496" s="194" t="s">
        <v>725</v>
      </c>
      <c r="G496" s="195" t="s">
        <v>127</v>
      </c>
      <c r="H496" s="196">
        <v>5</v>
      </c>
      <c r="I496" s="197"/>
      <c r="J496" s="198">
        <f>ROUND($I$496*$H$496,2)</f>
        <v>0</v>
      </c>
      <c r="K496" s="194" t="s">
        <v>250</v>
      </c>
      <c r="L496" s="199"/>
      <c r="M496" s="200"/>
      <c r="N496" s="201" t="s">
        <v>47</v>
      </c>
      <c r="O496" s="24"/>
      <c r="P496" s="24"/>
      <c r="Q496" s="162">
        <v>0.064</v>
      </c>
      <c r="R496" s="162">
        <f>$Q$496*$H$496</f>
        <v>0.32</v>
      </c>
      <c r="S496" s="162">
        <v>0</v>
      </c>
      <c r="T496" s="163">
        <f>$S$496*$H$496</f>
        <v>0</v>
      </c>
      <c r="AR496" s="97" t="s">
        <v>288</v>
      </c>
      <c r="AT496" s="97" t="s">
        <v>441</v>
      </c>
      <c r="AU496" s="97" t="s">
        <v>85</v>
      </c>
      <c r="AY496" s="6" t="s">
        <v>245</v>
      </c>
      <c r="BE496" s="164">
        <f>IF($N$496="základní",$J$496,0)</f>
        <v>0</v>
      </c>
      <c r="BF496" s="164">
        <f>IF($N$496="snížená",$J$496,0)</f>
        <v>0</v>
      </c>
      <c r="BG496" s="164">
        <f>IF($N$496="zákl. přenesená",$J$496,0)</f>
        <v>0</v>
      </c>
      <c r="BH496" s="164">
        <f>IF($N$496="sníž. přenesená",$J$496,0)</f>
        <v>0</v>
      </c>
      <c r="BI496" s="164">
        <f>IF($N$496="nulová",$J$496,0)</f>
        <v>0</v>
      </c>
      <c r="BJ496" s="97" t="s">
        <v>21</v>
      </c>
      <c r="BK496" s="164">
        <f>ROUND($I$496*$H$496,2)</f>
        <v>0</v>
      </c>
      <c r="BL496" s="97" t="s">
        <v>251</v>
      </c>
      <c r="BM496" s="97" t="s">
        <v>726</v>
      </c>
    </row>
    <row r="497" spans="2:47" s="6" customFormat="1" ht="16.5" customHeight="1">
      <c r="B497" s="23"/>
      <c r="C497" s="24"/>
      <c r="D497" s="165" t="s">
        <v>253</v>
      </c>
      <c r="E497" s="24"/>
      <c r="F497" s="166" t="s">
        <v>727</v>
      </c>
      <c r="G497" s="24"/>
      <c r="H497" s="24"/>
      <c r="J497" s="24"/>
      <c r="K497" s="24"/>
      <c r="L497" s="43"/>
      <c r="M497" s="56"/>
      <c r="N497" s="24"/>
      <c r="O497" s="24"/>
      <c r="P497" s="24"/>
      <c r="Q497" s="24"/>
      <c r="R497" s="24"/>
      <c r="S497" s="24"/>
      <c r="T497" s="57"/>
      <c r="AT497" s="6" t="s">
        <v>253</v>
      </c>
      <c r="AU497" s="6" t="s">
        <v>85</v>
      </c>
    </row>
    <row r="498" spans="2:51" s="6" customFormat="1" ht="15.75" customHeight="1">
      <c r="B498" s="167"/>
      <c r="C498" s="168"/>
      <c r="D498" s="169" t="s">
        <v>255</v>
      </c>
      <c r="E498" s="168"/>
      <c r="F498" s="170" t="s">
        <v>256</v>
      </c>
      <c r="G498" s="168"/>
      <c r="H498" s="168"/>
      <c r="J498" s="168"/>
      <c r="K498" s="168"/>
      <c r="L498" s="171"/>
      <c r="M498" s="172"/>
      <c r="N498" s="168"/>
      <c r="O498" s="168"/>
      <c r="P498" s="168"/>
      <c r="Q498" s="168"/>
      <c r="R498" s="168"/>
      <c r="S498" s="168"/>
      <c r="T498" s="173"/>
      <c r="AT498" s="174" t="s">
        <v>255</v>
      </c>
      <c r="AU498" s="174" t="s">
        <v>85</v>
      </c>
      <c r="AV498" s="174" t="s">
        <v>21</v>
      </c>
      <c r="AW498" s="174" t="s">
        <v>218</v>
      </c>
      <c r="AX498" s="174" t="s">
        <v>76</v>
      </c>
      <c r="AY498" s="174" t="s">
        <v>245</v>
      </c>
    </row>
    <row r="499" spans="2:51" s="6" customFormat="1" ht="15.75" customHeight="1">
      <c r="B499" s="175"/>
      <c r="C499" s="176"/>
      <c r="D499" s="169" t="s">
        <v>255</v>
      </c>
      <c r="E499" s="176" t="s">
        <v>142</v>
      </c>
      <c r="F499" s="177" t="s">
        <v>143</v>
      </c>
      <c r="G499" s="176"/>
      <c r="H499" s="178">
        <v>5</v>
      </c>
      <c r="J499" s="176"/>
      <c r="K499" s="176"/>
      <c r="L499" s="179"/>
      <c r="M499" s="180"/>
      <c r="N499" s="176"/>
      <c r="O499" s="176"/>
      <c r="P499" s="176"/>
      <c r="Q499" s="176"/>
      <c r="R499" s="176"/>
      <c r="S499" s="176"/>
      <c r="T499" s="181"/>
      <c r="AT499" s="182" t="s">
        <v>255</v>
      </c>
      <c r="AU499" s="182" t="s">
        <v>85</v>
      </c>
      <c r="AV499" s="182" t="s">
        <v>85</v>
      </c>
      <c r="AW499" s="182" t="s">
        <v>218</v>
      </c>
      <c r="AX499" s="182" t="s">
        <v>76</v>
      </c>
      <c r="AY499" s="182" t="s">
        <v>245</v>
      </c>
    </row>
    <row r="500" spans="2:51" s="6" customFormat="1" ht="15.75" customHeight="1">
      <c r="B500" s="183"/>
      <c r="C500" s="184"/>
      <c r="D500" s="169" t="s">
        <v>255</v>
      </c>
      <c r="E500" s="184"/>
      <c r="F500" s="185" t="s">
        <v>257</v>
      </c>
      <c r="G500" s="184"/>
      <c r="H500" s="186">
        <v>5</v>
      </c>
      <c r="J500" s="184"/>
      <c r="K500" s="184"/>
      <c r="L500" s="187"/>
      <c r="M500" s="188"/>
      <c r="N500" s="184"/>
      <c r="O500" s="184"/>
      <c r="P500" s="184"/>
      <c r="Q500" s="184"/>
      <c r="R500" s="184"/>
      <c r="S500" s="184"/>
      <c r="T500" s="189"/>
      <c r="AT500" s="190" t="s">
        <v>255</v>
      </c>
      <c r="AU500" s="190" t="s">
        <v>85</v>
      </c>
      <c r="AV500" s="190" t="s">
        <v>251</v>
      </c>
      <c r="AW500" s="190" t="s">
        <v>218</v>
      </c>
      <c r="AX500" s="190" t="s">
        <v>21</v>
      </c>
      <c r="AY500" s="190" t="s">
        <v>245</v>
      </c>
    </row>
    <row r="501" spans="2:65" s="6" customFormat="1" ht="15.75" customHeight="1">
      <c r="B501" s="23"/>
      <c r="C501" s="192" t="s">
        <v>728</v>
      </c>
      <c r="D501" s="192" t="s">
        <v>441</v>
      </c>
      <c r="E501" s="193" t="s">
        <v>729</v>
      </c>
      <c r="F501" s="194" t="s">
        <v>730</v>
      </c>
      <c r="G501" s="195" t="s">
        <v>127</v>
      </c>
      <c r="H501" s="196">
        <v>6.4</v>
      </c>
      <c r="I501" s="197"/>
      <c r="J501" s="198">
        <f>ROUND($I$501*$H$501,2)</f>
        <v>0</v>
      </c>
      <c r="K501" s="194" t="s">
        <v>250</v>
      </c>
      <c r="L501" s="199"/>
      <c r="M501" s="200"/>
      <c r="N501" s="201" t="s">
        <v>47</v>
      </c>
      <c r="O501" s="24"/>
      <c r="P501" s="24"/>
      <c r="Q501" s="162">
        <v>0.0585</v>
      </c>
      <c r="R501" s="162">
        <f>$Q$501*$H$501</f>
        <v>0.37440000000000007</v>
      </c>
      <c r="S501" s="162">
        <v>0</v>
      </c>
      <c r="T501" s="163">
        <f>$S$501*$H$501</f>
        <v>0</v>
      </c>
      <c r="AR501" s="97" t="s">
        <v>288</v>
      </c>
      <c r="AT501" s="97" t="s">
        <v>441</v>
      </c>
      <c r="AU501" s="97" t="s">
        <v>85</v>
      </c>
      <c r="AY501" s="6" t="s">
        <v>245</v>
      </c>
      <c r="BE501" s="164">
        <f>IF($N$501="základní",$J$501,0)</f>
        <v>0</v>
      </c>
      <c r="BF501" s="164">
        <f>IF($N$501="snížená",$J$501,0)</f>
        <v>0</v>
      </c>
      <c r="BG501" s="164">
        <f>IF($N$501="zákl. přenesená",$J$501,0)</f>
        <v>0</v>
      </c>
      <c r="BH501" s="164">
        <f>IF($N$501="sníž. přenesená",$J$501,0)</f>
        <v>0</v>
      </c>
      <c r="BI501" s="164">
        <f>IF($N$501="nulová",$J$501,0)</f>
        <v>0</v>
      </c>
      <c r="BJ501" s="97" t="s">
        <v>21</v>
      </c>
      <c r="BK501" s="164">
        <f>ROUND($I$501*$H$501,2)</f>
        <v>0</v>
      </c>
      <c r="BL501" s="97" t="s">
        <v>251</v>
      </c>
      <c r="BM501" s="97" t="s">
        <v>731</v>
      </c>
    </row>
    <row r="502" spans="2:47" s="6" customFormat="1" ht="16.5" customHeight="1">
      <c r="B502" s="23"/>
      <c r="C502" s="24"/>
      <c r="D502" s="165" t="s">
        <v>253</v>
      </c>
      <c r="E502" s="24"/>
      <c r="F502" s="166" t="s">
        <v>732</v>
      </c>
      <c r="G502" s="24"/>
      <c r="H502" s="24"/>
      <c r="J502" s="24"/>
      <c r="K502" s="24"/>
      <c r="L502" s="43"/>
      <c r="M502" s="56"/>
      <c r="N502" s="24"/>
      <c r="O502" s="24"/>
      <c r="P502" s="24"/>
      <c r="Q502" s="24"/>
      <c r="R502" s="24"/>
      <c r="S502" s="24"/>
      <c r="T502" s="57"/>
      <c r="AT502" s="6" t="s">
        <v>253</v>
      </c>
      <c r="AU502" s="6" t="s">
        <v>85</v>
      </c>
    </row>
    <row r="503" spans="2:51" s="6" customFormat="1" ht="15.75" customHeight="1">
      <c r="B503" s="167"/>
      <c r="C503" s="168"/>
      <c r="D503" s="169" t="s">
        <v>255</v>
      </c>
      <c r="E503" s="168"/>
      <c r="F503" s="170" t="s">
        <v>256</v>
      </c>
      <c r="G503" s="168"/>
      <c r="H503" s="168"/>
      <c r="J503" s="168"/>
      <c r="K503" s="168"/>
      <c r="L503" s="171"/>
      <c r="M503" s="172"/>
      <c r="N503" s="168"/>
      <c r="O503" s="168"/>
      <c r="P503" s="168"/>
      <c r="Q503" s="168"/>
      <c r="R503" s="168"/>
      <c r="S503" s="168"/>
      <c r="T503" s="173"/>
      <c r="AT503" s="174" t="s">
        <v>255</v>
      </c>
      <c r="AU503" s="174" t="s">
        <v>85</v>
      </c>
      <c r="AV503" s="174" t="s">
        <v>21</v>
      </c>
      <c r="AW503" s="174" t="s">
        <v>218</v>
      </c>
      <c r="AX503" s="174" t="s">
        <v>76</v>
      </c>
      <c r="AY503" s="174" t="s">
        <v>245</v>
      </c>
    </row>
    <row r="504" spans="2:51" s="6" customFormat="1" ht="15.75" customHeight="1">
      <c r="B504" s="175"/>
      <c r="C504" s="176"/>
      <c r="D504" s="169" t="s">
        <v>255</v>
      </c>
      <c r="E504" s="176" t="s">
        <v>145</v>
      </c>
      <c r="F504" s="177" t="s">
        <v>733</v>
      </c>
      <c r="G504" s="176"/>
      <c r="H504" s="178">
        <v>6.4</v>
      </c>
      <c r="J504" s="176"/>
      <c r="K504" s="176"/>
      <c r="L504" s="179"/>
      <c r="M504" s="180"/>
      <c r="N504" s="176"/>
      <c r="O504" s="176"/>
      <c r="P504" s="176"/>
      <c r="Q504" s="176"/>
      <c r="R504" s="176"/>
      <c r="S504" s="176"/>
      <c r="T504" s="181"/>
      <c r="AT504" s="182" t="s">
        <v>255</v>
      </c>
      <c r="AU504" s="182" t="s">
        <v>85</v>
      </c>
      <c r="AV504" s="182" t="s">
        <v>85</v>
      </c>
      <c r="AW504" s="182" t="s">
        <v>218</v>
      </c>
      <c r="AX504" s="182" t="s">
        <v>76</v>
      </c>
      <c r="AY504" s="182" t="s">
        <v>245</v>
      </c>
    </row>
    <row r="505" spans="2:51" s="6" customFormat="1" ht="15.75" customHeight="1">
      <c r="B505" s="183"/>
      <c r="C505" s="184"/>
      <c r="D505" s="169" t="s">
        <v>255</v>
      </c>
      <c r="E505" s="184"/>
      <c r="F505" s="185" t="s">
        <v>257</v>
      </c>
      <c r="G505" s="184"/>
      <c r="H505" s="186">
        <v>6.4</v>
      </c>
      <c r="J505" s="184"/>
      <c r="K505" s="184"/>
      <c r="L505" s="187"/>
      <c r="M505" s="188"/>
      <c r="N505" s="184"/>
      <c r="O505" s="184"/>
      <c r="P505" s="184"/>
      <c r="Q505" s="184"/>
      <c r="R505" s="184"/>
      <c r="S505" s="184"/>
      <c r="T505" s="189"/>
      <c r="AT505" s="190" t="s">
        <v>255</v>
      </c>
      <c r="AU505" s="190" t="s">
        <v>85</v>
      </c>
      <c r="AV505" s="190" t="s">
        <v>251</v>
      </c>
      <c r="AW505" s="190" t="s">
        <v>218</v>
      </c>
      <c r="AX505" s="190" t="s">
        <v>21</v>
      </c>
      <c r="AY505" s="190" t="s">
        <v>245</v>
      </c>
    </row>
    <row r="506" spans="2:65" s="6" customFormat="1" ht="15.75" customHeight="1">
      <c r="B506" s="23"/>
      <c r="C506" s="153" t="s">
        <v>734</v>
      </c>
      <c r="D506" s="153" t="s">
        <v>247</v>
      </c>
      <c r="E506" s="154" t="s">
        <v>735</v>
      </c>
      <c r="F506" s="155" t="s">
        <v>736</v>
      </c>
      <c r="G506" s="156" t="s">
        <v>136</v>
      </c>
      <c r="H506" s="157">
        <v>14.35</v>
      </c>
      <c r="I506" s="158"/>
      <c r="J506" s="159">
        <f>ROUND($I$506*$H$506,2)</f>
        <v>0</v>
      </c>
      <c r="K506" s="155" t="s">
        <v>250</v>
      </c>
      <c r="L506" s="43"/>
      <c r="M506" s="160"/>
      <c r="N506" s="161" t="s">
        <v>47</v>
      </c>
      <c r="O506" s="24"/>
      <c r="P506" s="24"/>
      <c r="Q506" s="162">
        <v>0.1295</v>
      </c>
      <c r="R506" s="162">
        <f>$Q$506*$H$506</f>
        <v>1.858325</v>
      </c>
      <c r="S506" s="162">
        <v>0</v>
      </c>
      <c r="T506" s="163">
        <f>$S$506*$H$506</f>
        <v>0</v>
      </c>
      <c r="AR506" s="97" t="s">
        <v>251</v>
      </c>
      <c r="AT506" s="97" t="s">
        <v>247</v>
      </c>
      <c r="AU506" s="97" t="s">
        <v>85</v>
      </c>
      <c r="AY506" s="6" t="s">
        <v>245</v>
      </c>
      <c r="BE506" s="164">
        <f>IF($N$506="základní",$J$506,0)</f>
        <v>0</v>
      </c>
      <c r="BF506" s="164">
        <f>IF($N$506="snížená",$J$506,0)</f>
        <v>0</v>
      </c>
      <c r="BG506" s="164">
        <f>IF($N$506="zákl. přenesená",$J$506,0)</f>
        <v>0</v>
      </c>
      <c r="BH506" s="164">
        <f>IF($N$506="sníž. přenesená",$J$506,0)</f>
        <v>0</v>
      </c>
      <c r="BI506" s="164">
        <f>IF($N$506="nulová",$J$506,0)</f>
        <v>0</v>
      </c>
      <c r="BJ506" s="97" t="s">
        <v>21</v>
      </c>
      <c r="BK506" s="164">
        <f>ROUND($I$506*$H$506,2)</f>
        <v>0</v>
      </c>
      <c r="BL506" s="97" t="s">
        <v>251</v>
      </c>
      <c r="BM506" s="97" t="s">
        <v>737</v>
      </c>
    </row>
    <row r="507" spans="2:47" s="6" customFormat="1" ht="27" customHeight="1">
      <c r="B507" s="23"/>
      <c r="C507" s="24"/>
      <c r="D507" s="165" t="s">
        <v>253</v>
      </c>
      <c r="E507" s="24"/>
      <c r="F507" s="166" t="s">
        <v>738</v>
      </c>
      <c r="G507" s="24"/>
      <c r="H507" s="24"/>
      <c r="J507" s="24"/>
      <c r="K507" s="24"/>
      <c r="L507" s="43"/>
      <c r="M507" s="56"/>
      <c r="N507" s="24"/>
      <c r="O507" s="24"/>
      <c r="P507" s="24"/>
      <c r="Q507" s="24"/>
      <c r="R507" s="24"/>
      <c r="S507" s="24"/>
      <c r="T507" s="57"/>
      <c r="AT507" s="6" t="s">
        <v>253</v>
      </c>
      <c r="AU507" s="6" t="s">
        <v>85</v>
      </c>
    </row>
    <row r="508" spans="2:51" s="6" customFormat="1" ht="15.75" customHeight="1">
      <c r="B508" s="167"/>
      <c r="C508" s="168"/>
      <c r="D508" s="169" t="s">
        <v>255</v>
      </c>
      <c r="E508" s="168"/>
      <c r="F508" s="170" t="s">
        <v>293</v>
      </c>
      <c r="G508" s="168"/>
      <c r="H508" s="168"/>
      <c r="J508" s="168"/>
      <c r="K508" s="168"/>
      <c r="L508" s="171"/>
      <c r="M508" s="172"/>
      <c r="N508" s="168"/>
      <c r="O508" s="168"/>
      <c r="P508" s="168"/>
      <c r="Q508" s="168"/>
      <c r="R508" s="168"/>
      <c r="S508" s="168"/>
      <c r="T508" s="173"/>
      <c r="AT508" s="174" t="s">
        <v>255</v>
      </c>
      <c r="AU508" s="174" t="s">
        <v>85</v>
      </c>
      <c r="AV508" s="174" t="s">
        <v>21</v>
      </c>
      <c r="AW508" s="174" t="s">
        <v>218</v>
      </c>
      <c r="AX508" s="174" t="s">
        <v>76</v>
      </c>
      <c r="AY508" s="174" t="s">
        <v>245</v>
      </c>
    </row>
    <row r="509" spans="2:51" s="6" customFormat="1" ht="15.75" customHeight="1">
      <c r="B509" s="175"/>
      <c r="C509" s="176"/>
      <c r="D509" s="169" t="s">
        <v>255</v>
      </c>
      <c r="E509" s="176" t="s">
        <v>134</v>
      </c>
      <c r="F509" s="177" t="s">
        <v>739</v>
      </c>
      <c r="G509" s="176"/>
      <c r="H509" s="178">
        <v>14.35</v>
      </c>
      <c r="J509" s="176"/>
      <c r="K509" s="176"/>
      <c r="L509" s="179"/>
      <c r="M509" s="180"/>
      <c r="N509" s="176"/>
      <c r="O509" s="176"/>
      <c r="P509" s="176"/>
      <c r="Q509" s="176"/>
      <c r="R509" s="176"/>
      <c r="S509" s="176"/>
      <c r="T509" s="181"/>
      <c r="AT509" s="182" t="s">
        <v>255</v>
      </c>
      <c r="AU509" s="182" t="s">
        <v>85</v>
      </c>
      <c r="AV509" s="182" t="s">
        <v>85</v>
      </c>
      <c r="AW509" s="182" t="s">
        <v>218</v>
      </c>
      <c r="AX509" s="182" t="s">
        <v>76</v>
      </c>
      <c r="AY509" s="182" t="s">
        <v>245</v>
      </c>
    </row>
    <row r="510" spans="2:51" s="6" customFormat="1" ht="15.75" customHeight="1">
      <c r="B510" s="183"/>
      <c r="C510" s="184"/>
      <c r="D510" s="169" t="s">
        <v>255</v>
      </c>
      <c r="E510" s="184"/>
      <c r="F510" s="185" t="s">
        <v>257</v>
      </c>
      <c r="G510" s="184"/>
      <c r="H510" s="186">
        <v>14.35</v>
      </c>
      <c r="J510" s="184"/>
      <c r="K510" s="184"/>
      <c r="L510" s="187"/>
      <c r="M510" s="188"/>
      <c r="N510" s="184"/>
      <c r="O510" s="184"/>
      <c r="P510" s="184"/>
      <c r="Q510" s="184"/>
      <c r="R510" s="184"/>
      <c r="S510" s="184"/>
      <c r="T510" s="189"/>
      <c r="AT510" s="190" t="s">
        <v>255</v>
      </c>
      <c r="AU510" s="190" t="s">
        <v>85</v>
      </c>
      <c r="AV510" s="190" t="s">
        <v>251</v>
      </c>
      <c r="AW510" s="190" t="s">
        <v>218</v>
      </c>
      <c r="AX510" s="190" t="s">
        <v>21</v>
      </c>
      <c r="AY510" s="190" t="s">
        <v>245</v>
      </c>
    </row>
    <row r="511" spans="2:65" s="6" customFormat="1" ht="15.75" customHeight="1">
      <c r="B511" s="23"/>
      <c r="C511" s="192" t="s">
        <v>740</v>
      </c>
      <c r="D511" s="192" t="s">
        <v>441</v>
      </c>
      <c r="E511" s="193" t="s">
        <v>741</v>
      </c>
      <c r="F511" s="194" t="s">
        <v>742</v>
      </c>
      <c r="G511" s="195" t="s">
        <v>127</v>
      </c>
      <c r="H511" s="196">
        <v>28.7</v>
      </c>
      <c r="I511" s="197"/>
      <c r="J511" s="198">
        <f>ROUND($I$511*$H$511,2)</f>
        <v>0</v>
      </c>
      <c r="K511" s="194"/>
      <c r="L511" s="199"/>
      <c r="M511" s="200"/>
      <c r="N511" s="201" t="s">
        <v>47</v>
      </c>
      <c r="O511" s="24"/>
      <c r="P511" s="24"/>
      <c r="Q511" s="162">
        <v>0.024</v>
      </c>
      <c r="R511" s="162">
        <f>$Q$511*$H$511</f>
        <v>0.6888</v>
      </c>
      <c r="S511" s="162">
        <v>0</v>
      </c>
      <c r="T511" s="163">
        <f>$S$511*$H$511</f>
        <v>0</v>
      </c>
      <c r="AR511" s="97" t="s">
        <v>288</v>
      </c>
      <c r="AT511" s="97" t="s">
        <v>441</v>
      </c>
      <c r="AU511" s="97" t="s">
        <v>85</v>
      </c>
      <c r="AY511" s="6" t="s">
        <v>245</v>
      </c>
      <c r="BE511" s="164">
        <f>IF($N$511="základní",$J$511,0)</f>
        <v>0</v>
      </c>
      <c r="BF511" s="164">
        <f>IF($N$511="snížená",$J$511,0)</f>
        <v>0</v>
      </c>
      <c r="BG511" s="164">
        <f>IF($N$511="zákl. přenesená",$J$511,0)</f>
        <v>0</v>
      </c>
      <c r="BH511" s="164">
        <f>IF($N$511="sníž. přenesená",$J$511,0)</f>
        <v>0</v>
      </c>
      <c r="BI511" s="164">
        <f>IF($N$511="nulová",$J$511,0)</f>
        <v>0</v>
      </c>
      <c r="BJ511" s="97" t="s">
        <v>21</v>
      </c>
      <c r="BK511" s="164">
        <f>ROUND($I$511*$H$511,2)</f>
        <v>0</v>
      </c>
      <c r="BL511" s="97" t="s">
        <v>251</v>
      </c>
      <c r="BM511" s="97" t="s">
        <v>743</v>
      </c>
    </row>
    <row r="512" spans="2:47" s="6" customFormat="1" ht="27" customHeight="1">
      <c r="B512" s="23"/>
      <c r="C512" s="24"/>
      <c r="D512" s="165" t="s">
        <v>253</v>
      </c>
      <c r="E512" s="24"/>
      <c r="F512" s="166" t="s">
        <v>744</v>
      </c>
      <c r="G512" s="24"/>
      <c r="H512" s="24"/>
      <c r="J512" s="24"/>
      <c r="K512" s="24"/>
      <c r="L512" s="43"/>
      <c r="M512" s="56"/>
      <c r="N512" s="24"/>
      <c r="O512" s="24"/>
      <c r="P512" s="24"/>
      <c r="Q512" s="24"/>
      <c r="R512" s="24"/>
      <c r="S512" s="24"/>
      <c r="T512" s="57"/>
      <c r="AT512" s="6" t="s">
        <v>253</v>
      </c>
      <c r="AU512" s="6" t="s">
        <v>85</v>
      </c>
    </row>
    <row r="513" spans="2:51" s="6" customFormat="1" ht="15.75" customHeight="1">
      <c r="B513" s="175"/>
      <c r="C513" s="176"/>
      <c r="D513" s="169" t="s">
        <v>255</v>
      </c>
      <c r="E513" s="176"/>
      <c r="F513" s="177" t="s">
        <v>745</v>
      </c>
      <c r="G513" s="176"/>
      <c r="H513" s="178">
        <v>28.7</v>
      </c>
      <c r="J513" s="176"/>
      <c r="K513" s="176"/>
      <c r="L513" s="179"/>
      <c r="M513" s="180"/>
      <c r="N513" s="176"/>
      <c r="O513" s="176"/>
      <c r="P513" s="176"/>
      <c r="Q513" s="176"/>
      <c r="R513" s="176"/>
      <c r="S513" s="176"/>
      <c r="T513" s="181"/>
      <c r="AT513" s="182" t="s">
        <v>255</v>
      </c>
      <c r="AU513" s="182" t="s">
        <v>85</v>
      </c>
      <c r="AV513" s="182" t="s">
        <v>85</v>
      </c>
      <c r="AW513" s="182" t="s">
        <v>218</v>
      </c>
      <c r="AX513" s="182" t="s">
        <v>76</v>
      </c>
      <c r="AY513" s="182" t="s">
        <v>245</v>
      </c>
    </row>
    <row r="514" spans="2:51" s="6" customFormat="1" ht="15.75" customHeight="1">
      <c r="B514" s="183"/>
      <c r="C514" s="184"/>
      <c r="D514" s="169" t="s">
        <v>255</v>
      </c>
      <c r="E514" s="184"/>
      <c r="F514" s="185" t="s">
        <v>257</v>
      </c>
      <c r="G514" s="184"/>
      <c r="H514" s="186">
        <v>28.7</v>
      </c>
      <c r="J514" s="184"/>
      <c r="K514" s="184"/>
      <c r="L514" s="187"/>
      <c r="M514" s="188"/>
      <c r="N514" s="184"/>
      <c r="O514" s="184"/>
      <c r="P514" s="184"/>
      <c r="Q514" s="184"/>
      <c r="R514" s="184"/>
      <c r="S514" s="184"/>
      <c r="T514" s="189"/>
      <c r="AT514" s="190" t="s">
        <v>255</v>
      </c>
      <c r="AU514" s="190" t="s">
        <v>85</v>
      </c>
      <c r="AV514" s="190" t="s">
        <v>251</v>
      </c>
      <c r="AW514" s="190" t="s">
        <v>218</v>
      </c>
      <c r="AX514" s="190" t="s">
        <v>21</v>
      </c>
      <c r="AY514" s="190" t="s">
        <v>245</v>
      </c>
    </row>
    <row r="515" spans="2:65" s="6" customFormat="1" ht="15.75" customHeight="1">
      <c r="B515" s="23"/>
      <c r="C515" s="153" t="s">
        <v>746</v>
      </c>
      <c r="D515" s="153" t="s">
        <v>247</v>
      </c>
      <c r="E515" s="154" t="s">
        <v>747</v>
      </c>
      <c r="F515" s="155" t="s">
        <v>748</v>
      </c>
      <c r="G515" s="156" t="s">
        <v>136</v>
      </c>
      <c r="H515" s="157">
        <v>61.8</v>
      </c>
      <c r="I515" s="158"/>
      <c r="J515" s="159">
        <f>ROUND($I$515*$H$515,2)</f>
        <v>0</v>
      </c>
      <c r="K515" s="155" t="s">
        <v>250</v>
      </c>
      <c r="L515" s="43"/>
      <c r="M515" s="160"/>
      <c r="N515" s="161" t="s">
        <v>47</v>
      </c>
      <c r="O515" s="24"/>
      <c r="P515" s="24"/>
      <c r="Q515" s="162">
        <v>0</v>
      </c>
      <c r="R515" s="162">
        <f>$Q$515*$H$515</f>
        <v>0</v>
      </c>
      <c r="S515" s="162">
        <v>0</v>
      </c>
      <c r="T515" s="163">
        <f>$S$515*$H$515</f>
        <v>0</v>
      </c>
      <c r="AR515" s="97" t="s">
        <v>251</v>
      </c>
      <c r="AT515" s="97" t="s">
        <v>247</v>
      </c>
      <c r="AU515" s="97" t="s">
        <v>85</v>
      </c>
      <c r="AY515" s="6" t="s">
        <v>245</v>
      </c>
      <c r="BE515" s="164">
        <f>IF($N$515="základní",$J$515,0)</f>
        <v>0</v>
      </c>
      <c r="BF515" s="164">
        <f>IF($N$515="snížená",$J$515,0)</f>
        <v>0</v>
      </c>
      <c r="BG515" s="164">
        <f>IF($N$515="zákl. přenesená",$J$515,0)</f>
        <v>0</v>
      </c>
      <c r="BH515" s="164">
        <f>IF($N$515="sníž. přenesená",$J$515,0)</f>
        <v>0</v>
      </c>
      <c r="BI515" s="164">
        <f>IF($N$515="nulová",$J$515,0)</f>
        <v>0</v>
      </c>
      <c r="BJ515" s="97" t="s">
        <v>21</v>
      </c>
      <c r="BK515" s="164">
        <f>ROUND($I$515*$H$515,2)</f>
        <v>0</v>
      </c>
      <c r="BL515" s="97" t="s">
        <v>251</v>
      </c>
      <c r="BM515" s="97" t="s">
        <v>749</v>
      </c>
    </row>
    <row r="516" spans="2:47" s="6" customFormat="1" ht="27" customHeight="1">
      <c r="B516" s="23"/>
      <c r="C516" s="24"/>
      <c r="D516" s="165" t="s">
        <v>253</v>
      </c>
      <c r="E516" s="24"/>
      <c r="F516" s="166" t="s">
        <v>750</v>
      </c>
      <c r="G516" s="24"/>
      <c r="H516" s="24"/>
      <c r="J516" s="24"/>
      <c r="K516" s="24"/>
      <c r="L516" s="43"/>
      <c r="M516" s="56"/>
      <c r="N516" s="24"/>
      <c r="O516" s="24"/>
      <c r="P516" s="24"/>
      <c r="Q516" s="24"/>
      <c r="R516" s="24"/>
      <c r="S516" s="24"/>
      <c r="T516" s="57"/>
      <c r="AT516" s="6" t="s">
        <v>253</v>
      </c>
      <c r="AU516" s="6" t="s">
        <v>85</v>
      </c>
    </row>
    <row r="517" spans="2:51" s="6" customFormat="1" ht="15.75" customHeight="1">
      <c r="B517" s="175"/>
      <c r="C517" s="176"/>
      <c r="D517" s="169" t="s">
        <v>255</v>
      </c>
      <c r="E517" s="176"/>
      <c r="F517" s="177" t="s">
        <v>155</v>
      </c>
      <c r="G517" s="176"/>
      <c r="H517" s="178">
        <v>61.8</v>
      </c>
      <c r="J517" s="176"/>
      <c r="K517" s="176"/>
      <c r="L517" s="179"/>
      <c r="M517" s="180"/>
      <c r="N517" s="176"/>
      <c r="O517" s="176"/>
      <c r="P517" s="176"/>
      <c r="Q517" s="176"/>
      <c r="R517" s="176"/>
      <c r="S517" s="176"/>
      <c r="T517" s="181"/>
      <c r="AT517" s="182" t="s">
        <v>255</v>
      </c>
      <c r="AU517" s="182" t="s">
        <v>85</v>
      </c>
      <c r="AV517" s="182" t="s">
        <v>85</v>
      </c>
      <c r="AW517" s="182" t="s">
        <v>218</v>
      </c>
      <c r="AX517" s="182" t="s">
        <v>76</v>
      </c>
      <c r="AY517" s="182" t="s">
        <v>245</v>
      </c>
    </row>
    <row r="518" spans="2:51" s="6" customFormat="1" ht="15.75" customHeight="1">
      <c r="B518" s="183"/>
      <c r="C518" s="184"/>
      <c r="D518" s="169" t="s">
        <v>255</v>
      </c>
      <c r="E518" s="184"/>
      <c r="F518" s="185" t="s">
        <v>257</v>
      </c>
      <c r="G518" s="184"/>
      <c r="H518" s="186">
        <v>61.8</v>
      </c>
      <c r="J518" s="184"/>
      <c r="K518" s="184"/>
      <c r="L518" s="187"/>
      <c r="M518" s="188"/>
      <c r="N518" s="184"/>
      <c r="O518" s="184"/>
      <c r="P518" s="184"/>
      <c r="Q518" s="184"/>
      <c r="R518" s="184"/>
      <c r="S518" s="184"/>
      <c r="T518" s="189"/>
      <c r="AT518" s="190" t="s">
        <v>255</v>
      </c>
      <c r="AU518" s="190" t="s">
        <v>85</v>
      </c>
      <c r="AV518" s="190" t="s">
        <v>251</v>
      </c>
      <c r="AW518" s="190" t="s">
        <v>218</v>
      </c>
      <c r="AX518" s="190" t="s">
        <v>21</v>
      </c>
      <c r="AY518" s="190" t="s">
        <v>245</v>
      </c>
    </row>
    <row r="519" spans="2:65" s="6" customFormat="1" ht="15.75" customHeight="1">
      <c r="B519" s="23"/>
      <c r="C519" s="153" t="s">
        <v>751</v>
      </c>
      <c r="D519" s="153" t="s">
        <v>247</v>
      </c>
      <c r="E519" s="154" t="s">
        <v>752</v>
      </c>
      <c r="F519" s="155" t="s">
        <v>753</v>
      </c>
      <c r="G519" s="156" t="s">
        <v>136</v>
      </c>
      <c r="H519" s="157">
        <v>61.8</v>
      </c>
      <c r="I519" s="158"/>
      <c r="J519" s="159">
        <f>ROUND($I$519*$H$519,2)</f>
        <v>0</v>
      </c>
      <c r="K519" s="155" t="s">
        <v>250</v>
      </c>
      <c r="L519" s="43"/>
      <c r="M519" s="160"/>
      <c r="N519" s="161" t="s">
        <v>47</v>
      </c>
      <c r="O519" s="24"/>
      <c r="P519" s="24"/>
      <c r="Q519" s="162">
        <v>0</v>
      </c>
      <c r="R519" s="162">
        <f>$Q$519*$H$519</f>
        <v>0</v>
      </c>
      <c r="S519" s="162">
        <v>0</v>
      </c>
      <c r="T519" s="163">
        <f>$S$519*$H$519</f>
        <v>0</v>
      </c>
      <c r="AR519" s="97" t="s">
        <v>251</v>
      </c>
      <c r="AT519" s="97" t="s">
        <v>247</v>
      </c>
      <c r="AU519" s="97" t="s">
        <v>85</v>
      </c>
      <c r="AY519" s="6" t="s">
        <v>245</v>
      </c>
      <c r="BE519" s="164">
        <f>IF($N$519="základní",$J$519,0)</f>
        <v>0</v>
      </c>
      <c r="BF519" s="164">
        <f>IF($N$519="snížená",$J$519,0)</f>
        <v>0</v>
      </c>
      <c r="BG519" s="164">
        <f>IF($N$519="zákl. přenesená",$J$519,0)</f>
        <v>0</v>
      </c>
      <c r="BH519" s="164">
        <f>IF($N$519="sníž. přenesená",$J$519,0)</f>
        <v>0</v>
      </c>
      <c r="BI519" s="164">
        <f>IF($N$519="nulová",$J$519,0)</f>
        <v>0</v>
      </c>
      <c r="BJ519" s="97" t="s">
        <v>21</v>
      </c>
      <c r="BK519" s="164">
        <f>ROUND($I$519*$H$519,2)</f>
        <v>0</v>
      </c>
      <c r="BL519" s="97" t="s">
        <v>251</v>
      </c>
      <c r="BM519" s="97" t="s">
        <v>754</v>
      </c>
    </row>
    <row r="520" spans="2:47" s="6" customFormat="1" ht="16.5" customHeight="1">
      <c r="B520" s="23"/>
      <c r="C520" s="24"/>
      <c r="D520" s="165" t="s">
        <v>253</v>
      </c>
      <c r="E520" s="24"/>
      <c r="F520" s="166" t="s">
        <v>755</v>
      </c>
      <c r="G520" s="24"/>
      <c r="H520" s="24"/>
      <c r="J520" s="24"/>
      <c r="K520" s="24"/>
      <c r="L520" s="43"/>
      <c r="M520" s="56"/>
      <c r="N520" s="24"/>
      <c r="O520" s="24"/>
      <c r="P520" s="24"/>
      <c r="Q520" s="24"/>
      <c r="R520" s="24"/>
      <c r="S520" s="24"/>
      <c r="T520" s="57"/>
      <c r="AT520" s="6" t="s">
        <v>253</v>
      </c>
      <c r="AU520" s="6" t="s">
        <v>85</v>
      </c>
    </row>
    <row r="521" spans="2:51" s="6" customFormat="1" ht="15.75" customHeight="1">
      <c r="B521" s="167"/>
      <c r="C521" s="168"/>
      <c r="D521" s="169" t="s">
        <v>255</v>
      </c>
      <c r="E521" s="168"/>
      <c r="F521" s="170" t="s">
        <v>293</v>
      </c>
      <c r="G521" s="168"/>
      <c r="H521" s="168"/>
      <c r="J521" s="168"/>
      <c r="K521" s="168"/>
      <c r="L521" s="171"/>
      <c r="M521" s="172"/>
      <c r="N521" s="168"/>
      <c r="O521" s="168"/>
      <c r="P521" s="168"/>
      <c r="Q521" s="168"/>
      <c r="R521" s="168"/>
      <c r="S521" s="168"/>
      <c r="T521" s="173"/>
      <c r="AT521" s="174" t="s">
        <v>255</v>
      </c>
      <c r="AU521" s="174" t="s">
        <v>85</v>
      </c>
      <c r="AV521" s="174" t="s">
        <v>21</v>
      </c>
      <c r="AW521" s="174" t="s">
        <v>218</v>
      </c>
      <c r="AX521" s="174" t="s">
        <v>76</v>
      </c>
      <c r="AY521" s="174" t="s">
        <v>245</v>
      </c>
    </row>
    <row r="522" spans="2:51" s="6" customFormat="1" ht="15.75" customHeight="1">
      <c r="B522" s="175"/>
      <c r="C522" s="176"/>
      <c r="D522" s="169" t="s">
        <v>255</v>
      </c>
      <c r="E522" s="176" t="s">
        <v>155</v>
      </c>
      <c r="F522" s="177" t="s">
        <v>756</v>
      </c>
      <c r="G522" s="176"/>
      <c r="H522" s="178">
        <v>61.8</v>
      </c>
      <c r="J522" s="176"/>
      <c r="K522" s="176"/>
      <c r="L522" s="179"/>
      <c r="M522" s="180"/>
      <c r="N522" s="176"/>
      <c r="O522" s="176"/>
      <c r="P522" s="176"/>
      <c r="Q522" s="176"/>
      <c r="R522" s="176"/>
      <c r="S522" s="176"/>
      <c r="T522" s="181"/>
      <c r="AT522" s="182" t="s">
        <v>255</v>
      </c>
      <c r="AU522" s="182" t="s">
        <v>85</v>
      </c>
      <c r="AV522" s="182" t="s">
        <v>85</v>
      </c>
      <c r="AW522" s="182" t="s">
        <v>218</v>
      </c>
      <c r="AX522" s="182" t="s">
        <v>76</v>
      </c>
      <c r="AY522" s="182" t="s">
        <v>245</v>
      </c>
    </row>
    <row r="523" spans="2:51" s="6" customFormat="1" ht="15.75" customHeight="1">
      <c r="B523" s="183"/>
      <c r="C523" s="184"/>
      <c r="D523" s="169" t="s">
        <v>255</v>
      </c>
      <c r="E523" s="184"/>
      <c r="F523" s="185" t="s">
        <v>257</v>
      </c>
      <c r="G523" s="184"/>
      <c r="H523" s="186">
        <v>61.8</v>
      </c>
      <c r="J523" s="184"/>
      <c r="K523" s="184"/>
      <c r="L523" s="187"/>
      <c r="M523" s="188"/>
      <c r="N523" s="184"/>
      <c r="O523" s="184"/>
      <c r="P523" s="184"/>
      <c r="Q523" s="184"/>
      <c r="R523" s="184"/>
      <c r="S523" s="184"/>
      <c r="T523" s="189"/>
      <c r="AT523" s="190" t="s">
        <v>255</v>
      </c>
      <c r="AU523" s="190" t="s">
        <v>85</v>
      </c>
      <c r="AV523" s="190" t="s">
        <v>251</v>
      </c>
      <c r="AW523" s="190" t="s">
        <v>218</v>
      </c>
      <c r="AX523" s="190" t="s">
        <v>21</v>
      </c>
      <c r="AY523" s="190" t="s">
        <v>245</v>
      </c>
    </row>
    <row r="524" spans="2:65" s="6" customFormat="1" ht="39" customHeight="1">
      <c r="B524" s="23"/>
      <c r="C524" s="153" t="s">
        <v>757</v>
      </c>
      <c r="D524" s="153" t="s">
        <v>247</v>
      </c>
      <c r="E524" s="154" t="s">
        <v>758</v>
      </c>
      <c r="F524" s="155" t="s">
        <v>759</v>
      </c>
      <c r="G524" s="156" t="s">
        <v>136</v>
      </c>
      <c r="H524" s="157">
        <v>13.5</v>
      </c>
      <c r="I524" s="158"/>
      <c r="J524" s="159">
        <f>ROUND($I$524*$H$524,2)</f>
        <v>0</v>
      </c>
      <c r="K524" s="155"/>
      <c r="L524" s="43"/>
      <c r="M524" s="160"/>
      <c r="N524" s="161" t="s">
        <v>47</v>
      </c>
      <c r="O524" s="24"/>
      <c r="P524" s="24"/>
      <c r="Q524" s="162">
        <v>0</v>
      </c>
      <c r="R524" s="162">
        <f>$Q$524*$H$524</f>
        <v>0</v>
      </c>
      <c r="S524" s="162">
        <v>0</v>
      </c>
      <c r="T524" s="163">
        <f>$S$524*$H$524</f>
        <v>0</v>
      </c>
      <c r="AR524" s="97" t="s">
        <v>251</v>
      </c>
      <c r="AT524" s="97" t="s">
        <v>247</v>
      </c>
      <c r="AU524" s="97" t="s">
        <v>85</v>
      </c>
      <c r="AY524" s="6" t="s">
        <v>245</v>
      </c>
      <c r="BE524" s="164">
        <f>IF($N$524="základní",$J$524,0)</f>
        <v>0</v>
      </c>
      <c r="BF524" s="164">
        <f>IF($N$524="snížená",$J$524,0)</f>
        <v>0</v>
      </c>
      <c r="BG524" s="164">
        <f>IF($N$524="zákl. přenesená",$J$524,0)</f>
        <v>0</v>
      </c>
      <c r="BH524" s="164">
        <f>IF($N$524="sníž. přenesená",$J$524,0)</f>
        <v>0</v>
      </c>
      <c r="BI524" s="164">
        <f>IF($N$524="nulová",$J$524,0)</f>
        <v>0</v>
      </c>
      <c r="BJ524" s="97" t="s">
        <v>21</v>
      </c>
      <c r="BK524" s="164">
        <f>ROUND($I$524*$H$524,2)</f>
        <v>0</v>
      </c>
      <c r="BL524" s="97" t="s">
        <v>251</v>
      </c>
      <c r="BM524" s="97" t="s">
        <v>760</v>
      </c>
    </row>
    <row r="525" spans="2:47" s="6" customFormat="1" ht="38.25" customHeight="1">
      <c r="B525" s="23"/>
      <c r="C525" s="24"/>
      <c r="D525" s="165" t="s">
        <v>253</v>
      </c>
      <c r="E525" s="24"/>
      <c r="F525" s="166" t="s">
        <v>761</v>
      </c>
      <c r="G525" s="24"/>
      <c r="H525" s="24"/>
      <c r="J525" s="24"/>
      <c r="K525" s="24"/>
      <c r="L525" s="43"/>
      <c r="M525" s="56"/>
      <c r="N525" s="24"/>
      <c r="O525" s="24"/>
      <c r="P525" s="24"/>
      <c r="Q525" s="24"/>
      <c r="R525" s="24"/>
      <c r="S525" s="24"/>
      <c r="T525" s="57"/>
      <c r="AT525" s="6" t="s">
        <v>253</v>
      </c>
      <c r="AU525" s="6" t="s">
        <v>85</v>
      </c>
    </row>
    <row r="526" spans="2:51" s="6" customFormat="1" ht="15.75" customHeight="1">
      <c r="B526" s="167"/>
      <c r="C526" s="168"/>
      <c r="D526" s="169" t="s">
        <v>255</v>
      </c>
      <c r="E526" s="168"/>
      <c r="F526" s="170" t="s">
        <v>293</v>
      </c>
      <c r="G526" s="168"/>
      <c r="H526" s="168"/>
      <c r="J526" s="168"/>
      <c r="K526" s="168"/>
      <c r="L526" s="171"/>
      <c r="M526" s="172"/>
      <c r="N526" s="168"/>
      <c r="O526" s="168"/>
      <c r="P526" s="168"/>
      <c r="Q526" s="168"/>
      <c r="R526" s="168"/>
      <c r="S526" s="168"/>
      <c r="T526" s="173"/>
      <c r="AT526" s="174" t="s">
        <v>255</v>
      </c>
      <c r="AU526" s="174" t="s">
        <v>85</v>
      </c>
      <c r="AV526" s="174" t="s">
        <v>21</v>
      </c>
      <c r="AW526" s="174" t="s">
        <v>218</v>
      </c>
      <c r="AX526" s="174" t="s">
        <v>76</v>
      </c>
      <c r="AY526" s="174" t="s">
        <v>245</v>
      </c>
    </row>
    <row r="527" spans="2:51" s="6" customFormat="1" ht="15.75" customHeight="1">
      <c r="B527" s="175"/>
      <c r="C527" s="176"/>
      <c r="D527" s="169" t="s">
        <v>255</v>
      </c>
      <c r="E527" s="176"/>
      <c r="F527" s="177" t="s">
        <v>762</v>
      </c>
      <c r="G527" s="176"/>
      <c r="H527" s="178">
        <v>13.5</v>
      </c>
      <c r="J527" s="176"/>
      <c r="K527" s="176"/>
      <c r="L527" s="179"/>
      <c r="M527" s="180"/>
      <c r="N527" s="176"/>
      <c r="O527" s="176"/>
      <c r="P527" s="176"/>
      <c r="Q527" s="176"/>
      <c r="R527" s="176"/>
      <c r="S527" s="176"/>
      <c r="T527" s="181"/>
      <c r="AT527" s="182" t="s">
        <v>255</v>
      </c>
      <c r="AU527" s="182" t="s">
        <v>85</v>
      </c>
      <c r="AV527" s="182" t="s">
        <v>85</v>
      </c>
      <c r="AW527" s="182" t="s">
        <v>218</v>
      </c>
      <c r="AX527" s="182" t="s">
        <v>76</v>
      </c>
      <c r="AY527" s="182" t="s">
        <v>245</v>
      </c>
    </row>
    <row r="528" spans="2:51" s="6" customFormat="1" ht="15.75" customHeight="1">
      <c r="B528" s="183"/>
      <c r="C528" s="184"/>
      <c r="D528" s="169" t="s">
        <v>255</v>
      </c>
      <c r="E528" s="184"/>
      <c r="F528" s="185" t="s">
        <v>257</v>
      </c>
      <c r="G528" s="184"/>
      <c r="H528" s="186">
        <v>13.5</v>
      </c>
      <c r="J528" s="184"/>
      <c r="K528" s="184"/>
      <c r="L528" s="187"/>
      <c r="M528" s="188"/>
      <c r="N528" s="184"/>
      <c r="O528" s="184"/>
      <c r="P528" s="184"/>
      <c r="Q528" s="184"/>
      <c r="R528" s="184"/>
      <c r="S528" s="184"/>
      <c r="T528" s="189"/>
      <c r="AT528" s="190" t="s">
        <v>255</v>
      </c>
      <c r="AU528" s="190" t="s">
        <v>85</v>
      </c>
      <c r="AV528" s="190" t="s">
        <v>251</v>
      </c>
      <c r="AW528" s="190" t="s">
        <v>218</v>
      </c>
      <c r="AX528" s="190" t="s">
        <v>21</v>
      </c>
      <c r="AY528" s="190" t="s">
        <v>245</v>
      </c>
    </row>
    <row r="529" spans="2:65" s="6" customFormat="1" ht="39" customHeight="1">
      <c r="B529" s="23"/>
      <c r="C529" s="153" t="s">
        <v>763</v>
      </c>
      <c r="D529" s="153" t="s">
        <v>247</v>
      </c>
      <c r="E529" s="154" t="s">
        <v>764</v>
      </c>
      <c r="F529" s="155" t="s">
        <v>765</v>
      </c>
      <c r="G529" s="156" t="s">
        <v>136</v>
      </c>
      <c r="H529" s="157">
        <v>51.5</v>
      </c>
      <c r="I529" s="158"/>
      <c r="J529" s="159">
        <f>ROUND($I$529*$H$529,2)</f>
        <v>0</v>
      </c>
      <c r="K529" s="155"/>
      <c r="L529" s="43"/>
      <c r="M529" s="160"/>
      <c r="N529" s="161" t="s">
        <v>47</v>
      </c>
      <c r="O529" s="24"/>
      <c r="P529" s="24"/>
      <c r="Q529" s="162">
        <v>0</v>
      </c>
      <c r="R529" s="162">
        <f>$Q$529*$H$529</f>
        <v>0</v>
      </c>
      <c r="S529" s="162">
        <v>0</v>
      </c>
      <c r="T529" s="163">
        <f>$S$529*$H$529</f>
        <v>0</v>
      </c>
      <c r="AR529" s="97" t="s">
        <v>251</v>
      </c>
      <c r="AT529" s="97" t="s">
        <v>247</v>
      </c>
      <c r="AU529" s="97" t="s">
        <v>85</v>
      </c>
      <c r="AY529" s="6" t="s">
        <v>245</v>
      </c>
      <c r="BE529" s="164">
        <f>IF($N$529="základní",$J$529,0)</f>
        <v>0</v>
      </c>
      <c r="BF529" s="164">
        <f>IF($N$529="snížená",$J$529,0)</f>
        <v>0</v>
      </c>
      <c r="BG529" s="164">
        <f>IF($N$529="zákl. přenesená",$J$529,0)</f>
        <v>0</v>
      </c>
      <c r="BH529" s="164">
        <f>IF($N$529="sníž. přenesená",$J$529,0)</f>
        <v>0</v>
      </c>
      <c r="BI529" s="164">
        <f>IF($N$529="nulová",$J$529,0)</f>
        <v>0</v>
      </c>
      <c r="BJ529" s="97" t="s">
        <v>21</v>
      </c>
      <c r="BK529" s="164">
        <f>ROUND($I$529*$H$529,2)</f>
        <v>0</v>
      </c>
      <c r="BL529" s="97" t="s">
        <v>251</v>
      </c>
      <c r="BM529" s="97" t="s">
        <v>766</v>
      </c>
    </row>
    <row r="530" spans="2:47" s="6" customFormat="1" ht="27" customHeight="1">
      <c r="B530" s="23"/>
      <c r="C530" s="24"/>
      <c r="D530" s="165" t="s">
        <v>253</v>
      </c>
      <c r="E530" s="24"/>
      <c r="F530" s="166" t="s">
        <v>765</v>
      </c>
      <c r="G530" s="24"/>
      <c r="H530" s="24"/>
      <c r="J530" s="24"/>
      <c r="K530" s="24"/>
      <c r="L530" s="43"/>
      <c r="M530" s="56"/>
      <c r="N530" s="24"/>
      <c r="O530" s="24"/>
      <c r="P530" s="24"/>
      <c r="Q530" s="24"/>
      <c r="R530" s="24"/>
      <c r="S530" s="24"/>
      <c r="T530" s="57"/>
      <c r="AT530" s="6" t="s">
        <v>253</v>
      </c>
      <c r="AU530" s="6" t="s">
        <v>85</v>
      </c>
    </row>
    <row r="531" spans="2:51" s="6" customFormat="1" ht="15.75" customHeight="1">
      <c r="B531" s="167"/>
      <c r="C531" s="168"/>
      <c r="D531" s="169" t="s">
        <v>255</v>
      </c>
      <c r="E531" s="168"/>
      <c r="F531" s="170" t="s">
        <v>293</v>
      </c>
      <c r="G531" s="168"/>
      <c r="H531" s="168"/>
      <c r="J531" s="168"/>
      <c r="K531" s="168"/>
      <c r="L531" s="171"/>
      <c r="M531" s="172"/>
      <c r="N531" s="168"/>
      <c r="O531" s="168"/>
      <c r="P531" s="168"/>
      <c r="Q531" s="168"/>
      <c r="R531" s="168"/>
      <c r="S531" s="168"/>
      <c r="T531" s="173"/>
      <c r="AT531" s="174" t="s">
        <v>255</v>
      </c>
      <c r="AU531" s="174" t="s">
        <v>85</v>
      </c>
      <c r="AV531" s="174" t="s">
        <v>21</v>
      </c>
      <c r="AW531" s="174" t="s">
        <v>218</v>
      </c>
      <c r="AX531" s="174" t="s">
        <v>76</v>
      </c>
      <c r="AY531" s="174" t="s">
        <v>245</v>
      </c>
    </row>
    <row r="532" spans="2:51" s="6" customFormat="1" ht="15.75" customHeight="1">
      <c r="B532" s="175"/>
      <c r="C532" s="176"/>
      <c r="D532" s="169" t="s">
        <v>255</v>
      </c>
      <c r="E532" s="176"/>
      <c r="F532" s="177" t="s">
        <v>767</v>
      </c>
      <c r="G532" s="176"/>
      <c r="H532" s="178">
        <v>51.5</v>
      </c>
      <c r="J532" s="176"/>
      <c r="K532" s="176"/>
      <c r="L532" s="179"/>
      <c r="M532" s="180"/>
      <c r="N532" s="176"/>
      <c r="O532" s="176"/>
      <c r="P532" s="176"/>
      <c r="Q532" s="176"/>
      <c r="R532" s="176"/>
      <c r="S532" s="176"/>
      <c r="T532" s="181"/>
      <c r="AT532" s="182" t="s">
        <v>255</v>
      </c>
      <c r="AU532" s="182" t="s">
        <v>85</v>
      </c>
      <c r="AV532" s="182" t="s">
        <v>85</v>
      </c>
      <c r="AW532" s="182" t="s">
        <v>218</v>
      </c>
      <c r="AX532" s="182" t="s">
        <v>76</v>
      </c>
      <c r="AY532" s="182" t="s">
        <v>245</v>
      </c>
    </row>
    <row r="533" spans="2:51" s="6" customFormat="1" ht="15.75" customHeight="1">
      <c r="B533" s="183"/>
      <c r="C533" s="184"/>
      <c r="D533" s="169" t="s">
        <v>255</v>
      </c>
      <c r="E533" s="184"/>
      <c r="F533" s="185" t="s">
        <v>257</v>
      </c>
      <c r="G533" s="184"/>
      <c r="H533" s="186">
        <v>51.5</v>
      </c>
      <c r="J533" s="184"/>
      <c r="K533" s="184"/>
      <c r="L533" s="187"/>
      <c r="M533" s="188"/>
      <c r="N533" s="184"/>
      <c r="O533" s="184"/>
      <c r="P533" s="184"/>
      <c r="Q533" s="184"/>
      <c r="R533" s="184"/>
      <c r="S533" s="184"/>
      <c r="T533" s="189"/>
      <c r="AT533" s="190" t="s">
        <v>255</v>
      </c>
      <c r="AU533" s="190" t="s">
        <v>85</v>
      </c>
      <c r="AV533" s="190" t="s">
        <v>251</v>
      </c>
      <c r="AW533" s="190" t="s">
        <v>218</v>
      </c>
      <c r="AX533" s="190" t="s">
        <v>21</v>
      </c>
      <c r="AY533" s="190" t="s">
        <v>245</v>
      </c>
    </row>
    <row r="534" spans="2:65" s="6" customFormat="1" ht="39" customHeight="1">
      <c r="B534" s="23"/>
      <c r="C534" s="153" t="s">
        <v>768</v>
      </c>
      <c r="D534" s="153" t="s">
        <v>247</v>
      </c>
      <c r="E534" s="154" t="s">
        <v>769</v>
      </c>
      <c r="F534" s="155" t="s">
        <v>770</v>
      </c>
      <c r="G534" s="156" t="s">
        <v>136</v>
      </c>
      <c r="H534" s="157">
        <v>43</v>
      </c>
      <c r="I534" s="158"/>
      <c r="J534" s="159">
        <f>ROUND($I$534*$H$534,2)</f>
        <v>0</v>
      </c>
      <c r="K534" s="155"/>
      <c r="L534" s="43"/>
      <c r="M534" s="160"/>
      <c r="N534" s="161" t="s">
        <v>47</v>
      </c>
      <c r="O534" s="24"/>
      <c r="P534" s="24"/>
      <c r="Q534" s="162">
        <v>0</v>
      </c>
      <c r="R534" s="162">
        <f>$Q$534*$H$534</f>
        <v>0</v>
      </c>
      <c r="S534" s="162">
        <v>0</v>
      </c>
      <c r="T534" s="163">
        <f>$S$534*$H$534</f>
        <v>0</v>
      </c>
      <c r="AR534" s="97" t="s">
        <v>251</v>
      </c>
      <c r="AT534" s="97" t="s">
        <v>247</v>
      </c>
      <c r="AU534" s="97" t="s">
        <v>85</v>
      </c>
      <c r="AY534" s="6" t="s">
        <v>245</v>
      </c>
      <c r="BE534" s="164">
        <f>IF($N$534="základní",$J$534,0)</f>
        <v>0</v>
      </c>
      <c r="BF534" s="164">
        <f>IF($N$534="snížená",$J$534,0)</f>
        <v>0</v>
      </c>
      <c r="BG534" s="164">
        <f>IF($N$534="zákl. přenesená",$J$534,0)</f>
        <v>0</v>
      </c>
      <c r="BH534" s="164">
        <f>IF($N$534="sníž. přenesená",$J$534,0)</f>
        <v>0</v>
      </c>
      <c r="BI534" s="164">
        <f>IF($N$534="nulová",$J$534,0)</f>
        <v>0</v>
      </c>
      <c r="BJ534" s="97" t="s">
        <v>21</v>
      </c>
      <c r="BK534" s="164">
        <f>ROUND($I$534*$H$534,2)</f>
        <v>0</v>
      </c>
      <c r="BL534" s="97" t="s">
        <v>251</v>
      </c>
      <c r="BM534" s="97" t="s">
        <v>771</v>
      </c>
    </row>
    <row r="535" spans="2:47" s="6" customFormat="1" ht="38.25" customHeight="1">
      <c r="B535" s="23"/>
      <c r="C535" s="24"/>
      <c r="D535" s="165" t="s">
        <v>253</v>
      </c>
      <c r="E535" s="24"/>
      <c r="F535" s="166" t="s">
        <v>770</v>
      </c>
      <c r="G535" s="24"/>
      <c r="H535" s="24"/>
      <c r="J535" s="24"/>
      <c r="K535" s="24"/>
      <c r="L535" s="43"/>
      <c r="M535" s="56"/>
      <c r="N535" s="24"/>
      <c r="O535" s="24"/>
      <c r="P535" s="24"/>
      <c r="Q535" s="24"/>
      <c r="R535" s="24"/>
      <c r="S535" s="24"/>
      <c r="T535" s="57"/>
      <c r="AT535" s="6" t="s">
        <v>253</v>
      </c>
      <c r="AU535" s="6" t="s">
        <v>85</v>
      </c>
    </row>
    <row r="536" spans="2:51" s="6" customFormat="1" ht="15.75" customHeight="1">
      <c r="B536" s="167"/>
      <c r="C536" s="168"/>
      <c r="D536" s="169" t="s">
        <v>255</v>
      </c>
      <c r="E536" s="168"/>
      <c r="F536" s="170" t="s">
        <v>293</v>
      </c>
      <c r="G536" s="168"/>
      <c r="H536" s="168"/>
      <c r="J536" s="168"/>
      <c r="K536" s="168"/>
      <c r="L536" s="171"/>
      <c r="M536" s="172"/>
      <c r="N536" s="168"/>
      <c r="O536" s="168"/>
      <c r="P536" s="168"/>
      <c r="Q536" s="168"/>
      <c r="R536" s="168"/>
      <c r="S536" s="168"/>
      <c r="T536" s="173"/>
      <c r="AT536" s="174" t="s">
        <v>255</v>
      </c>
      <c r="AU536" s="174" t="s">
        <v>85</v>
      </c>
      <c r="AV536" s="174" t="s">
        <v>21</v>
      </c>
      <c r="AW536" s="174" t="s">
        <v>218</v>
      </c>
      <c r="AX536" s="174" t="s">
        <v>76</v>
      </c>
      <c r="AY536" s="174" t="s">
        <v>245</v>
      </c>
    </row>
    <row r="537" spans="2:51" s="6" customFormat="1" ht="15.75" customHeight="1">
      <c r="B537" s="175"/>
      <c r="C537" s="176"/>
      <c r="D537" s="169" t="s">
        <v>255</v>
      </c>
      <c r="E537" s="176"/>
      <c r="F537" s="177" t="s">
        <v>471</v>
      </c>
      <c r="G537" s="176"/>
      <c r="H537" s="178">
        <v>43</v>
      </c>
      <c r="J537" s="176"/>
      <c r="K537" s="176"/>
      <c r="L537" s="179"/>
      <c r="M537" s="180"/>
      <c r="N537" s="176"/>
      <c r="O537" s="176"/>
      <c r="P537" s="176"/>
      <c r="Q537" s="176"/>
      <c r="R537" s="176"/>
      <c r="S537" s="176"/>
      <c r="T537" s="181"/>
      <c r="AT537" s="182" t="s">
        <v>255</v>
      </c>
      <c r="AU537" s="182" t="s">
        <v>85</v>
      </c>
      <c r="AV537" s="182" t="s">
        <v>85</v>
      </c>
      <c r="AW537" s="182" t="s">
        <v>218</v>
      </c>
      <c r="AX537" s="182" t="s">
        <v>76</v>
      </c>
      <c r="AY537" s="182" t="s">
        <v>245</v>
      </c>
    </row>
    <row r="538" spans="2:51" s="6" customFormat="1" ht="15.75" customHeight="1">
      <c r="B538" s="183"/>
      <c r="C538" s="184"/>
      <c r="D538" s="169" t="s">
        <v>255</v>
      </c>
      <c r="E538" s="184"/>
      <c r="F538" s="185" t="s">
        <v>257</v>
      </c>
      <c r="G538" s="184"/>
      <c r="H538" s="186">
        <v>43</v>
      </c>
      <c r="J538" s="184"/>
      <c r="K538" s="184"/>
      <c r="L538" s="187"/>
      <c r="M538" s="188"/>
      <c r="N538" s="184"/>
      <c r="O538" s="184"/>
      <c r="P538" s="184"/>
      <c r="Q538" s="184"/>
      <c r="R538" s="184"/>
      <c r="S538" s="184"/>
      <c r="T538" s="189"/>
      <c r="AT538" s="190" t="s">
        <v>255</v>
      </c>
      <c r="AU538" s="190" t="s">
        <v>85</v>
      </c>
      <c r="AV538" s="190" t="s">
        <v>251</v>
      </c>
      <c r="AW538" s="190" t="s">
        <v>218</v>
      </c>
      <c r="AX538" s="190" t="s">
        <v>21</v>
      </c>
      <c r="AY538" s="190" t="s">
        <v>245</v>
      </c>
    </row>
    <row r="539" spans="2:65" s="6" customFormat="1" ht="15.75" customHeight="1">
      <c r="B539" s="23"/>
      <c r="C539" s="153" t="s">
        <v>772</v>
      </c>
      <c r="D539" s="153" t="s">
        <v>247</v>
      </c>
      <c r="E539" s="154" t="s">
        <v>773</v>
      </c>
      <c r="F539" s="155" t="s">
        <v>774</v>
      </c>
      <c r="G539" s="156" t="s">
        <v>775</v>
      </c>
      <c r="H539" s="157">
        <v>1</v>
      </c>
      <c r="I539" s="158"/>
      <c r="J539" s="159">
        <f>ROUND($I$539*$H$539,2)</f>
        <v>0</v>
      </c>
      <c r="K539" s="155"/>
      <c r="L539" s="43"/>
      <c r="M539" s="160"/>
      <c r="N539" s="161" t="s">
        <v>47</v>
      </c>
      <c r="O539" s="24"/>
      <c r="P539" s="24"/>
      <c r="Q539" s="162">
        <v>0</v>
      </c>
      <c r="R539" s="162">
        <f>$Q$539*$H$539</f>
        <v>0</v>
      </c>
      <c r="S539" s="162">
        <v>0</v>
      </c>
      <c r="T539" s="163">
        <f>$S$539*$H$539</f>
        <v>0</v>
      </c>
      <c r="AR539" s="97" t="s">
        <v>251</v>
      </c>
      <c r="AT539" s="97" t="s">
        <v>247</v>
      </c>
      <c r="AU539" s="97" t="s">
        <v>85</v>
      </c>
      <c r="AY539" s="6" t="s">
        <v>245</v>
      </c>
      <c r="BE539" s="164">
        <f>IF($N$539="základní",$J$539,0)</f>
        <v>0</v>
      </c>
      <c r="BF539" s="164">
        <f>IF($N$539="snížená",$J$539,0)</f>
        <v>0</v>
      </c>
      <c r="BG539" s="164">
        <f>IF($N$539="zákl. přenesená",$J$539,0)</f>
        <v>0</v>
      </c>
      <c r="BH539" s="164">
        <f>IF($N$539="sníž. přenesená",$J$539,0)</f>
        <v>0</v>
      </c>
      <c r="BI539" s="164">
        <f>IF($N$539="nulová",$J$539,0)</f>
        <v>0</v>
      </c>
      <c r="BJ539" s="97" t="s">
        <v>21</v>
      </c>
      <c r="BK539" s="164">
        <f>ROUND($I$539*$H$539,2)</f>
        <v>0</v>
      </c>
      <c r="BL539" s="97" t="s">
        <v>251</v>
      </c>
      <c r="BM539" s="97" t="s">
        <v>776</v>
      </c>
    </row>
    <row r="540" spans="2:47" s="6" customFormat="1" ht="27" customHeight="1">
      <c r="B540" s="23"/>
      <c r="C540" s="24"/>
      <c r="D540" s="165" t="s">
        <v>253</v>
      </c>
      <c r="E540" s="24"/>
      <c r="F540" s="166" t="s">
        <v>777</v>
      </c>
      <c r="G540" s="24"/>
      <c r="H540" s="24"/>
      <c r="J540" s="24"/>
      <c r="K540" s="24"/>
      <c r="L540" s="43"/>
      <c r="M540" s="56"/>
      <c r="N540" s="24"/>
      <c r="O540" s="24"/>
      <c r="P540" s="24"/>
      <c r="Q540" s="24"/>
      <c r="R540" s="24"/>
      <c r="S540" s="24"/>
      <c r="T540" s="57"/>
      <c r="AT540" s="6" t="s">
        <v>253</v>
      </c>
      <c r="AU540" s="6" t="s">
        <v>85</v>
      </c>
    </row>
    <row r="541" spans="2:51" s="6" customFormat="1" ht="15.75" customHeight="1">
      <c r="B541" s="167"/>
      <c r="C541" s="168"/>
      <c r="D541" s="169" t="s">
        <v>255</v>
      </c>
      <c r="E541" s="168"/>
      <c r="F541" s="170" t="s">
        <v>256</v>
      </c>
      <c r="G541" s="168"/>
      <c r="H541" s="168"/>
      <c r="J541" s="168"/>
      <c r="K541" s="168"/>
      <c r="L541" s="171"/>
      <c r="M541" s="172"/>
      <c r="N541" s="168"/>
      <c r="O541" s="168"/>
      <c r="P541" s="168"/>
      <c r="Q541" s="168"/>
      <c r="R541" s="168"/>
      <c r="S541" s="168"/>
      <c r="T541" s="173"/>
      <c r="AT541" s="174" t="s">
        <v>255</v>
      </c>
      <c r="AU541" s="174" t="s">
        <v>85</v>
      </c>
      <c r="AV541" s="174" t="s">
        <v>21</v>
      </c>
      <c r="AW541" s="174" t="s">
        <v>218</v>
      </c>
      <c r="AX541" s="174" t="s">
        <v>76</v>
      </c>
      <c r="AY541" s="174" t="s">
        <v>245</v>
      </c>
    </row>
    <row r="542" spans="2:51" s="6" customFormat="1" ht="15.75" customHeight="1">
      <c r="B542" s="175"/>
      <c r="C542" s="176"/>
      <c r="D542" s="169" t="s">
        <v>255</v>
      </c>
      <c r="E542" s="176"/>
      <c r="F542" s="177" t="s">
        <v>21</v>
      </c>
      <c r="G542" s="176"/>
      <c r="H542" s="178">
        <v>1</v>
      </c>
      <c r="J542" s="176"/>
      <c r="K542" s="176"/>
      <c r="L542" s="179"/>
      <c r="M542" s="180"/>
      <c r="N542" s="176"/>
      <c r="O542" s="176"/>
      <c r="P542" s="176"/>
      <c r="Q542" s="176"/>
      <c r="R542" s="176"/>
      <c r="S542" s="176"/>
      <c r="T542" s="181"/>
      <c r="AT542" s="182" t="s">
        <v>255</v>
      </c>
      <c r="AU542" s="182" t="s">
        <v>85</v>
      </c>
      <c r="AV542" s="182" t="s">
        <v>85</v>
      </c>
      <c r="AW542" s="182" t="s">
        <v>218</v>
      </c>
      <c r="AX542" s="182" t="s">
        <v>76</v>
      </c>
      <c r="AY542" s="182" t="s">
        <v>245</v>
      </c>
    </row>
    <row r="543" spans="2:51" s="6" customFormat="1" ht="15.75" customHeight="1">
      <c r="B543" s="183"/>
      <c r="C543" s="184"/>
      <c r="D543" s="169" t="s">
        <v>255</v>
      </c>
      <c r="E543" s="184"/>
      <c r="F543" s="185" t="s">
        <v>257</v>
      </c>
      <c r="G543" s="184"/>
      <c r="H543" s="186">
        <v>1</v>
      </c>
      <c r="J543" s="184"/>
      <c r="K543" s="184"/>
      <c r="L543" s="187"/>
      <c r="M543" s="188"/>
      <c r="N543" s="184"/>
      <c r="O543" s="184"/>
      <c r="P543" s="184"/>
      <c r="Q543" s="184"/>
      <c r="R543" s="184"/>
      <c r="S543" s="184"/>
      <c r="T543" s="189"/>
      <c r="AT543" s="190" t="s">
        <v>255</v>
      </c>
      <c r="AU543" s="190" t="s">
        <v>85</v>
      </c>
      <c r="AV543" s="190" t="s">
        <v>251</v>
      </c>
      <c r="AW543" s="190" t="s">
        <v>218</v>
      </c>
      <c r="AX543" s="190" t="s">
        <v>21</v>
      </c>
      <c r="AY543" s="190" t="s">
        <v>245</v>
      </c>
    </row>
    <row r="544" spans="2:65" s="6" customFormat="1" ht="15.75" customHeight="1">
      <c r="B544" s="23"/>
      <c r="C544" s="153" t="s">
        <v>778</v>
      </c>
      <c r="D544" s="153" t="s">
        <v>247</v>
      </c>
      <c r="E544" s="154" t="s">
        <v>779</v>
      </c>
      <c r="F544" s="155" t="s">
        <v>780</v>
      </c>
      <c r="G544" s="156" t="s">
        <v>775</v>
      </c>
      <c r="H544" s="157">
        <v>1</v>
      </c>
      <c r="I544" s="158"/>
      <c r="J544" s="159">
        <f>ROUND($I$544*$H$544,2)</f>
        <v>0</v>
      </c>
      <c r="K544" s="155"/>
      <c r="L544" s="43"/>
      <c r="M544" s="160"/>
      <c r="N544" s="161" t="s">
        <v>47</v>
      </c>
      <c r="O544" s="24"/>
      <c r="P544" s="24"/>
      <c r="Q544" s="162">
        <v>0</v>
      </c>
      <c r="R544" s="162">
        <f>$Q$544*$H$544</f>
        <v>0</v>
      </c>
      <c r="S544" s="162">
        <v>0</v>
      </c>
      <c r="T544" s="163">
        <f>$S$544*$H$544</f>
        <v>0</v>
      </c>
      <c r="AR544" s="97" t="s">
        <v>251</v>
      </c>
      <c r="AT544" s="97" t="s">
        <v>247</v>
      </c>
      <c r="AU544" s="97" t="s">
        <v>85</v>
      </c>
      <c r="AY544" s="6" t="s">
        <v>245</v>
      </c>
      <c r="BE544" s="164">
        <f>IF($N$544="základní",$J$544,0)</f>
        <v>0</v>
      </c>
      <c r="BF544" s="164">
        <f>IF($N$544="snížená",$J$544,0)</f>
        <v>0</v>
      </c>
      <c r="BG544" s="164">
        <f>IF($N$544="zákl. přenesená",$J$544,0)</f>
        <v>0</v>
      </c>
      <c r="BH544" s="164">
        <f>IF($N$544="sníž. přenesená",$J$544,0)</f>
        <v>0</v>
      </c>
      <c r="BI544" s="164">
        <f>IF($N$544="nulová",$J$544,0)</f>
        <v>0</v>
      </c>
      <c r="BJ544" s="97" t="s">
        <v>21</v>
      </c>
      <c r="BK544" s="164">
        <f>ROUND($I$544*$H$544,2)</f>
        <v>0</v>
      </c>
      <c r="BL544" s="97" t="s">
        <v>251</v>
      </c>
      <c r="BM544" s="97" t="s">
        <v>781</v>
      </c>
    </row>
    <row r="545" spans="2:47" s="6" customFormat="1" ht="50.25" customHeight="1">
      <c r="B545" s="23"/>
      <c r="C545" s="24"/>
      <c r="D545" s="165" t="s">
        <v>253</v>
      </c>
      <c r="E545" s="24"/>
      <c r="F545" s="166" t="s">
        <v>782</v>
      </c>
      <c r="G545" s="24"/>
      <c r="H545" s="24"/>
      <c r="J545" s="24"/>
      <c r="K545" s="24"/>
      <c r="L545" s="43"/>
      <c r="M545" s="56"/>
      <c r="N545" s="24"/>
      <c r="O545" s="24"/>
      <c r="P545" s="24"/>
      <c r="Q545" s="24"/>
      <c r="R545" s="24"/>
      <c r="S545" s="24"/>
      <c r="T545" s="57"/>
      <c r="AT545" s="6" t="s">
        <v>253</v>
      </c>
      <c r="AU545" s="6" t="s">
        <v>85</v>
      </c>
    </row>
    <row r="546" spans="2:51" s="6" customFormat="1" ht="15.75" customHeight="1">
      <c r="B546" s="167"/>
      <c r="C546" s="168"/>
      <c r="D546" s="169" t="s">
        <v>255</v>
      </c>
      <c r="E546" s="168"/>
      <c r="F546" s="170" t="s">
        <v>256</v>
      </c>
      <c r="G546" s="168"/>
      <c r="H546" s="168"/>
      <c r="J546" s="168"/>
      <c r="K546" s="168"/>
      <c r="L546" s="171"/>
      <c r="M546" s="172"/>
      <c r="N546" s="168"/>
      <c r="O546" s="168"/>
      <c r="P546" s="168"/>
      <c r="Q546" s="168"/>
      <c r="R546" s="168"/>
      <c r="S546" s="168"/>
      <c r="T546" s="173"/>
      <c r="AT546" s="174" t="s">
        <v>255</v>
      </c>
      <c r="AU546" s="174" t="s">
        <v>85</v>
      </c>
      <c r="AV546" s="174" t="s">
        <v>21</v>
      </c>
      <c r="AW546" s="174" t="s">
        <v>218</v>
      </c>
      <c r="AX546" s="174" t="s">
        <v>76</v>
      </c>
      <c r="AY546" s="174" t="s">
        <v>245</v>
      </c>
    </row>
    <row r="547" spans="2:51" s="6" customFormat="1" ht="15.75" customHeight="1">
      <c r="B547" s="175"/>
      <c r="C547" s="176"/>
      <c r="D547" s="169" t="s">
        <v>255</v>
      </c>
      <c r="E547" s="176"/>
      <c r="F547" s="177" t="s">
        <v>21</v>
      </c>
      <c r="G547" s="176"/>
      <c r="H547" s="178">
        <v>1</v>
      </c>
      <c r="J547" s="176"/>
      <c r="K547" s="176"/>
      <c r="L547" s="179"/>
      <c r="M547" s="180"/>
      <c r="N547" s="176"/>
      <c r="O547" s="176"/>
      <c r="P547" s="176"/>
      <c r="Q547" s="176"/>
      <c r="R547" s="176"/>
      <c r="S547" s="176"/>
      <c r="T547" s="181"/>
      <c r="AT547" s="182" t="s">
        <v>255</v>
      </c>
      <c r="AU547" s="182" t="s">
        <v>85</v>
      </c>
      <c r="AV547" s="182" t="s">
        <v>85</v>
      </c>
      <c r="AW547" s="182" t="s">
        <v>218</v>
      </c>
      <c r="AX547" s="182" t="s">
        <v>76</v>
      </c>
      <c r="AY547" s="182" t="s">
        <v>245</v>
      </c>
    </row>
    <row r="548" spans="2:51" s="6" customFormat="1" ht="15.75" customHeight="1">
      <c r="B548" s="183"/>
      <c r="C548" s="184"/>
      <c r="D548" s="169" t="s">
        <v>255</v>
      </c>
      <c r="E548" s="184"/>
      <c r="F548" s="185" t="s">
        <v>257</v>
      </c>
      <c r="G548" s="184"/>
      <c r="H548" s="186">
        <v>1</v>
      </c>
      <c r="J548" s="184"/>
      <c r="K548" s="184"/>
      <c r="L548" s="187"/>
      <c r="M548" s="188"/>
      <c r="N548" s="184"/>
      <c r="O548" s="184"/>
      <c r="P548" s="184"/>
      <c r="Q548" s="184"/>
      <c r="R548" s="184"/>
      <c r="S548" s="184"/>
      <c r="T548" s="189"/>
      <c r="AT548" s="190" t="s">
        <v>255</v>
      </c>
      <c r="AU548" s="190" t="s">
        <v>85</v>
      </c>
      <c r="AV548" s="190" t="s">
        <v>251</v>
      </c>
      <c r="AW548" s="190" t="s">
        <v>218</v>
      </c>
      <c r="AX548" s="190" t="s">
        <v>21</v>
      </c>
      <c r="AY548" s="190" t="s">
        <v>245</v>
      </c>
    </row>
    <row r="549" spans="2:65" s="6" customFormat="1" ht="15.75" customHeight="1">
      <c r="B549" s="23"/>
      <c r="C549" s="153" t="s">
        <v>783</v>
      </c>
      <c r="D549" s="153" t="s">
        <v>247</v>
      </c>
      <c r="E549" s="154" t="s">
        <v>784</v>
      </c>
      <c r="F549" s="155" t="s">
        <v>785</v>
      </c>
      <c r="G549" s="156" t="s">
        <v>127</v>
      </c>
      <c r="H549" s="157">
        <v>2</v>
      </c>
      <c r="I549" s="158"/>
      <c r="J549" s="159">
        <f>ROUND($I$549*$H$549,2)</f>
        <v>0</v>
      </c>
      <c r="K549" s="155"/>
      <c r="L549" s="43"/>
      <c r="M549" s="160"/>
      <c r="N549" s="161" t="s">
        <v>47</v>
      </c>
      <c r="O549" s="24"/>
      <c r="P549" s="24"/>
      <c r="Q549" s="162">
        <v>0</v>
      </c>
      <c r="R549" s="162">
        <f>$Q$549*$H$549</f>
        <v>0</v>
      </c>
      <c r="S549" s="162">
        <v>0</v>
      </c>
      <c r="T549" s="163">
        <f>$S$549*$H$549</f>
        <v>0</v>
      </c>
      <c r="AR549" s="97" t="s">
        <v>251</v>
      </c>
      <c r="AT549" s="97" t="s">
        <v>247</v>
      </c>
      <c r="AU549" s="97" t="s">
        <v>85</v>
      </c>
      <c r="AY549" s="6" t="s">
        <v>245</v>
      </c>
      <c r="BE549" s="164">
        <f>IF($N$549="základní",$J$549,0)</f>
        <v>0</v>
      </c>
      <c r="BF549" s="164">
        <f>IF($N$549="snížená",$J$549,0)</f>
        <v>0</v>
      </c>
      <c r="BG549" s="164">
        <f>IF($N$549="zákl. přenesená",$J$549,0)</f>
        <v>0</v>
      </c>
      <c r="BH549" s="164">
        <f>IF($N$549="sníž. přenesená",$J$549,0)</f>
        <v>0</v>
      </c>
      <c r="BI549" s="164">
        <f>IF($N$549="nulová",$J$549,0)</f>
        <v>0</v>
      </c>
      <c r="BJ549" s="97" t="s">
        <v>21</v>
      </c>
      <c r="BK549" s="164">
        <f>ROUND($I$549*$H$549,2)</f>
        <v>0</v>
      </c>
      <c r="BL549" s="97" t="s">
        <v>251</v>
      </c>
      <c r="BM549" s="97" t="s">
        <v>786</v>
      </c>
    </row>
    <row r="550" spans="2:47" s="6" customFormat="1" ht="38.25" customHeight="1">
      <c r="B550" s="23"/>
      <c r="C550" s="24"/>
      <c r="D550" s="165" t="s">
        <v>253</v>
      </c>
      <c r="E550" s="24"/>
      <c r="F550" s="166" t="s">
        <v>787</v>
      </c>
      <c r="G550" s="24"/>
      <c r="H550" s="24"/>
      <c r="J550" s="24"/>
      <c r="K550" s="24"/>
      <c r="L550" s="43"/>
      <c r="M550" s="56"/>
      <c r="N550" s="24"/>
      <c r="O550" s="24"/>
      <c r="P550" s="24"/>
      <c r="Q550" s="24"/>
      <c r="R550" s="24"/>
      <c r="S550" s="24"/>
      <c r="T550" s="57"/>
      <c r="AT550" s="6" t="s">
        <v>253</v>
      </c>
      <c r="AU550" s="6" t="s">
        <v>85</v>
      </c>
    </row>
    <row r="551" spans="2:51" s="6" customFormat="1" ht="15.75" customHeight="1">
      <c r="B551" s="167"/>
      <c r="C551" s="168"/>
      <c r="D551" s="169" t="s">
        <v>255</v>
      </c>
      <c r="E551" s="168"/>
      <c r="F551" s="170" t="s">
        <v>256</v>
      </c>
      <c r="G551" s="168"/>
      <c r="H551" s="168"/>
      <c r="J551" s="168"/>
      <c r="K551" s="168"/>
      <c r="L551" s="171"/>
      <c r="M551" s="172"/>
      <c r="N551" s="168"/>
      <c r="O551" s="168"/>
      <c r="P551" s="168"/>
      <c r="Q551" s="168"/>
      <c r="R551" s="168"/>
      <c r="S551" s="168"/>
      <c r="T551" s="173"/>
      <c r="AT551" s="174" t="s">
        <v>255</v>
      </c>
      <c r="AU551" s="174" t="s">
        <v>85</v>
      </c>
      <c r="AV551" s="174" t="s">
        <v>21</v>
      </c>
      <c r="AW551" s="174" t="s">
        <v>218</v>
      </c>
      <c r="AX551" s="174" t="s">
        <v>76</v>
      </c>
      <c r="AY551" s="174" t="s">
        <v>245</v>
      </c>
    </row>
    <row r="552" spans="2:51" s="6" customFormat="1" ht="15.75" customHeight="1">
      <c r="B552" s="175"/>
      <c r="C552" s="176"/>
      <c r="D552" s="169" t="s">
        <v>255</v>
      </c>
      <c r="E552" s="176"/>
      <c r="F552" s="177" t="s">
        <v>85</v>
      </c>
      <c r="G552" s="176"/>
      <c r="H552" s="178">
        <v>2</v>
      </c>
      <c r="J552" s="176"/>
      <c r="K552" s="176"/>
      <c r="L552" s="179"/>
      <c r="M552" s="180"/>
      <c r="N552" s="176"/>
      <c r="O552" s="176"/>
      <c r="P552" s="176"/>
      <c r="Q552" s="176"/>
      <c r="R552" s="176"/>
      <c r="S552" s="176"/>
      <c r="T552" s="181"/>
      <c r="AT552" s="182" t="s">
        <v>255</v>
      </c>
      <c r="AU552" s="182" t="s">
        <v>85</v>
      </c>
      <c r="AV552" s="182" t="s">
        <v>85</v>
      </c>
      <c r="AW552" s="182" t="s">
        <v>218</v>
      </c>
      <c r="AX552" s="182" t="s">
        <v>76</v>
      </c>
      <c r="AY552" s="182" t="s">
        <v>245</v>
      </c>
    </row>
    <row r="553" spans="2:51" s="6" customFormat="1" ht="15.75" customHeight="1">
      <c r="B553" s="183"/>
      <c r="C553" s="184"/>
      <c r="D553" s="169" t="s">
        <v>255</v>
      </c>
      <c r="E553" s="184"/>
      <c r="F553" s="185" t="s">
        <v>257</v>
      </c>
      <c r="G553" s="184"/>
      <c r="H553" s="186">
        <v>2</v>
      </c>
      <c r="J553" s="184"/>
      <c r="K553" s="184"/>
      <c r="L553" s="187"/>
      <c r="M553" s="188"/>
      <c r="N553" s="184"/>
      <c r="O553" s="184"/>
      <c r="P553" s="184"/>
      <c r="Q553" s="184"/>
      <c r="R553" s="184"/>
      <c r="S553" s="184"/>
      <c r="T553" s="189"/>
      <c r="AT553" s="190" t="s">
        <v>255</v>
      </c>
      <c r="AU553" s="190" t="s">
        <v>85</v>
      </c>
      <c r="AV553" s="190" t="s">
        <v>251</v>
      </c>
      <c r="AW553" s="190" t="s">
        <v>218</v>
      </c>
      <c r="AX553" s="190" t="s">
        <v>21</v>
      </c>
      <c r="AY553" s="190" t="s">
        <v>245</v>
      </c>
    </row>
    <row r="554" spans="2:65" s="6" customFormat="1" ht="15.75" customHeight="1">
      <c r="B554" s="23"/>
      <c r="C554" s="153" t="s">
        <v>788</v>
      </c>
      <c r="D554" s="153" t="s">
        <v>247</v>
      </c>
      <c r="E554" s="154" t="s">
        <v>789</v>
      </c>
      <c r="F554" s="155" t="s">
        <v>790</v>
      </c>
      <c r="G554" s="156" t="s">
        <v>136</v>
      </c>
      <c r="H554" s="157">
        <v>29.7</v>
      </c>
      <c r="I554" s="158"/>
      <c r="J554" s="159">
        <f>ROUND($I$554*$H$554,2)</f>
        <v>0</v>
      </c>
      <c r="K554" s="155"/>
      <c r="L554" s="43"/>
      <c r="M554" s="160"/>
      <c r="N554" s="161" t="s">
        <v>47</v>
      </c>
      <c r="O554" s="24"/>
      <c r="P554" s="24"/>
      <c r="Q554" s="162">
        <v>0</v>
      </c>
      <c r="R554" s="162">
        <f>$Q$554*$H$554</f>
        <v>0</v>
      </c>
      <c r="S554" s="162">
        <v>0</v>
      </c>
      <c r="T554" s="163">
        <f>$S$554*$H$554</f>
        <v>0</v>
      </c>
      <c r="AR554" s="97" t="s">
        <v>251</v>
      </c>
      <c r="AT554" s="97" t="s">
        <v>247</v>
      </c>
      <c r="AU554" s="97" t="s">
        <v>85</v>
      </c>
      <c r="AY554" s="6" t="s">
        <v>245</v>
      </c>
      <c r="BE554" s="164">
        <f>IF($N$554="základní",$J$554,0)</f>
        <v>0</v>
      </c>
      <c r="BF554" s="164">
        <f>IF($N$554="snížená",$J$554,0)</f>
        <v>0</v>
      </c>
      <c r="BG554" s="164">
        <f>IF($N$554="zákl. přenesená",$J$554,0)</f>
        <v>0</v>
      </c>
      <c r="BH554" s="164">
        <f>IF($N$554="sníž. přenesená",$J$554,0)</f>
        <v>0</v>
      </c>
      <c r="BI554" s="164">
        <f>IF($N$554="nulová",$J$554,0)</f>
        <v>0</v>
      </c>
      <c r="BJ554" s="97" t="s">
        <v>21</v>
      </c>
      <c r="BK554" s="164">
        <f>ROUND($I$554*$H$554,2)</f>
        <v>0</v>
      </c>
      <c r="BL554" s="97" t="s">
        <v>251</v>
      </c>
      <c r="BM554" s="97" t="s">
        <v>791</v>
      </c>
    </row>
    <row r="555" spans="2:47" s="6" customFormat="1" ht="27" customHeight="1">
      <c r="B555" s="23"/>
      <c r="C555" s="24"/>
      <c r="D555" s="165" t="s">
        <v>253</v>
      </c>
      <c r="E555" s="24"/>
      <c r="F555" s="166" t="s">
        <v>792</v>
      </c>
      <c r="G555" s="24"/>
      <c r="H555" s="24"/>
      <c r="J555" s="24"/>
      <c r="K555" s="24"/>
      <c r="L555" s="43"/>
      <c r="M555" s="56"/>
      <c r="N555" s="24"/>
      <c r="O555" s="24"/>
      <c r="P555" s="24"/>
      <c r="Q555" s="24"/>
      <c r="R555" s="24"/>
      <c r="S555" s="24"/>
      <c r="T555" s="57"/>
      <c r="AT555" s="6" t="s">
        <v>253</v>
      </c>
      <c r="AU555" s="6" t="s">
        <v>85</v>
      </c>
    </row>
    <row r="556" spans="2:51" s="6" customFormat="1" ht="15.75" customHeight="1">
      <c r="B556" s="167"/>
      <c r="C556" s="168"/>
      <c r="D556" s="169" t="s">
        <v>255</v>
      </c>
      <c r="E556" s="168"/>
      <c r="F556" s="170" t="s">
        <v>293</v>
      </c>
      <c r="G556" s="168"/>
      <c r="H556" s="168"/>
      <c r="J556" s="168"/>
      <c r="K556" s="168"/>
      <c r="L556" s="171"/>
      <c r="M556" s="172"/>
      <c r="N556" s="168"/>
      <c r="O556" s="168"/>
      <c r="P556" s="168"/>
      <c r="Q556" s="168"/>
      <c r="R556" s="168"/>
      <c r="S556" s="168"/>
      <c r="T556" s="173"/>
      <c r="AT556" s="174" t="s">
        <v>255</v>
      </c>
      <c r="AU556" s="174" t="s">
        <v>85</v>
      </c>
      <c r="AV556" s="174" t="s">
        <v>21</v>
      </c>
      <c r="AW556" s="174" t="s">
        <v>218</v>
      </c>
      <c r="AX556" s="174" t="s">
        <v>76</v>
      </c>
      <c r="AY556" s="174" t="s">
        <v>245</v>
      </c>
    </row>
    <row r="557" spans="2:51" s="6" customFormat="1" ht="15.75" customHeight="1">
      <c r="B557" s="175"/>
      <c r="C557" s="176"/>
      <c r="D557" s="169" t="s">
        <v>255</v>
      </c>
      <c r="E557" s="176"/>
      <c r="F557" s="177" t="s">
        <v>793</v>
      </c>
      <c r="G557" s="176"/>
      <c r="H557" s="178">
        <v>29.7</v>
      </c>
      <c r="J557" s="176"/>
      <c r="K557" s="176"/>
      <c r="L557" s="179"/>
      <c r="M557" s="180"/>
      <c r="N557" s="176"/>
      <c r="O557" s="176"/>
      <c r="P557" s="176"/>
      <c r="Q557" s="176"/>
      <c r="R557" s="176"/>
      <c r="S557" s="176"/>
      <c r="T557" s="181"/>
      <c r="AT557" s="182" t="s">
        <v>255</v>
      </c>
      <c r="AU557" s="182" t="s">
        <v>85</v>
      </c>
      <c r="AV557" s="182" t="s">
        <v>85</v>
      </c>
      <c r="AW557" s="182" t="s">
        <v>218</v>
      </c>
      <c r="AX557" s="182" t="s">
        <v>76</v>
      </c>
      <c r="AY557" s="182" t="s">
        <v>245</v>
      </c>
    </row>
    <row r="558" spans="2:51" s="6" customFormat="1" ht="15.75" customHeight="1">
      <c r="B558" s="183"/>
      <c r="C558" s="184"/>
      <c r="D558" s="169" t="s">
        <v>255</v>
      </c>
      <c r="E558" s="184"/>
      <c r="F558" s="185" t="s">
        <v>257</v>
      </c>
      <c r="G558" s="184"/>
      <c r="H558" s="186">
        <v>29.7</v>
      </c>
      <c r="J558" s="184"/>
      <c r="K558" s="184"/>
      <c r="L558" s="187"/>
      <c r="M558" s="188"/>
      <c r="N558" s="184"/>
      <c r="O558" s="184"/>
      <c r="P558" s="184"/>
      <c r="Q558" s="184"/>
      <c r="R558" s="184"/>
      <c r="S558" s="184"/>
      <c r="T558" s="189"/>
      <c r="AT558" s="190" t="s">
        <v>255</v>
      </c>
      <c r="AU558" s="190" t="s">
        <v>85</v>
      </c>
      <c r="AV558" s="190" t="s">
        <v>251</v>
      </c>
      <c r="AW558" s="190" t="s">
        <v>218</v>
      </c>
      <c r="AX558" s="190" t="s">
        <v>21</v>
      </c>
      <c r="AY558" s="190" t="s">
        <v>245</v>
      </c>
    </row>
    <row r="559" spans="2:63" s="140" customFormat="1" ht="23.25" customHeight="1">
      <c r="B559" s="141"/>
      <c r="C559" s="142"/>
      <c r="D559" s="142" t="s">
        <v>75</v>
      </c>
      <c r="E559" s="151" t="s">
        <v>794</v>
      </c>
      <c r="F559" s="151" t="s">
        <v>795</v>
      </c>
      <c r="G559" s="142"/>
      <c r="H559" s="142"/>
      <c r="J559" s="152">
        <f>$BK$559</f>
        <v>0</v>
      </c>
      <c r="K559" s="142"/>
      <c r="L559" s="145"/>
      <c r="M559" s="146"/>
      <c r="N559" s="142"/>
      <c r="O559" s="142"/>
      <c r="P559" s="147">
        <f>SUM($P$560:$P$572)</f>
        <v>0</v>
      </c>
      <c r="Q559" s="142"/>
      <c r="R559" s="147">
        <f>SUM($R$560:$R$572)</f>
        <v>0</v>
      </c>
      <c r="S559" s="142"/>
      <c r="T559" s="148">
        <f>SUM($T$560:$T$572)</f>
        <v>0</v>
      </c>
      <c r="AR559" s="149" t="s">
        <v>21</v>
      </c>
      <c r="AT559" s="149" t="s">
        <v>75</v>
      </c>
      <c r="AU559" s="149" t="s">
        <v>85</v>
      </c>
      <c r="AY559" s="149" t="s">
        <v>245</v>
      </c>
      <c r="BK559" s="150">
        <f>SUM($BK$560:$BK$572)</f>
        <v>0</v>
      </c>
    </row>
    <row r="560" spans="2:65" s="6" customFormat="1" ht="15.75" customHeight="1">
      <c r="B560" s="23"/>
      <c r="C560" s="153" t="s">
        <v>796</v>
      </c>
      <c r="D560" s="153" t="s">
        <v>247</v>
      </c>
      <c r="E560" s="154" t="s">
        <v>797</v>
      </c>
      <c r="F560" s="155" t="s">
        <v>798</v>
      </c>
      <c r="G560" s="156" t="s">
        <v>418</v>
      </c>
      <c r="H560" s="157">
        <v>31.574</v>
      </c>
      <c r="I560" s="158"/>
      <c r="J560" s="159">
        <f>ROUND($I$560*$H$560,2)</f>
        <v>0</v>
      </c>
      <c r="K560" s="155" t="s">
        <v>250</v>
      </c>
      <c r="L560" s="43"/>
      <c r="M560" s="160"/>
      <c r="N560" s="161" t="s">
        <v>47</v>
      </c>
      <c r="O560" s="24"/>
      <c r="P560" s="24"/>
      <c r="Q560" s="162">
        <v>0</v>
      </c>
      <c r="R560" s="162">
        <f>$Q$560*$H$560</f>
        <v>0</v>
      </c>
      <c r="S560" s="162">
        <v>0</v>
      </c>
      <c r="T560" s="163">
        <f>$S$560*$H$560</f>
        <v>0</v>
      </c>
      <c r="AR560" s="97" t="s">
        <v>251</v>
      </c>
      <c r="AT560" s="97" t="s">
        <v>247</v>
      </c>
      <c r="AU560" s="97" t="s">
        <v>262</v>
      </c>
      <c r="AY560" s="6" t="s">
        <v>245</v>
      </c>
      <c r="BE560" s="164">
        <f>IF($N$560="základní",$J$560,0)</f>
        <v>0</v>
      </c>
      <c r="BF560" s="164">
        <f>IF($N$560="snížená",$J$560,0)</f>
        <v>0</v>
      </c>
      <c r="BG560" s="164">
        <f>IF($N$560="zákl. přenesená",$J$560,0)</f>
        <v>0</v>
      </c>
      <c r="BH560" s="164">
        <f>IF($N$560="sníž. přenesená",$J$560,0)</f>
        <v>0</v>
      </c>
      <c r="BI560" s="164">
        <f>IF($N$560="nulová",$J$560,0)</f>
        <v>0</v>
      </c>
      <c r="BJ560" s="97" t="s">
        <v>21</v>
      </c>
      <c r="BK560" s="164">
        <f>ROUND($I$560*$H$560,2)</f>
        <v>0</v>
      </c>
      <c r="BL560" s="97" t="s">
        <v>251</v>
      </c>
      <c r="BM560" s="97" t="s">
        <v>799</v>
      </c>
    </row>
    <row r="561" spans="2:47" s="6" customFormat="1" ht="16.5" customHeight="1">
      <c r="B561" s="23"/>
      <c r="C561" s="24"/>
      <c r="D561" s="165" t="s">
        <v>253</v>
      </c>
      <c r="E561" s="24"/>
      <c r="F561" s="166" t="s">
        <v>800</v>
      </c>
      <c r="G561" s="24"/>
      <c r="H561" s="24"/>
      <c r="J561" s="24"/>
      <c r="K561" s="24"/>
      <c r="L561" s="43"/>
      <c r="M561" s="56"/>
      <c r="N561" s="24"/>
      <c r="O561" s="24"/>
      <c r="P561" s="24"/>
      <c r="Q561" s="24"/>
      <c r="R561" s="24"/>
      <c r="S561" s="24"/>
      <c r="T561" s="57"/>
      <c r="AT561" s="6" t="s">
        <v>253</v>
      </c>
      <c r="AU561" s="6" t="s">
        <v>262</v>
      </c>
    </row>
    <row r="562" spans="2:65" s="6" customFormat="1" ht="15.75" customHeight="1">
      <c r="B562" s="23"/>
      <c r="C562" s="153" t="s">
        <v>794</v>
      </c>
      <c r="D562" s="153" t="s">
        <v>247</v>
      </c>
      <c r="E562" s="154" t="s">
        <v>801</v>
      </c>
      <c r="F562" s="155" t="s">
        <v>802</v>
      </c>
      <c r="G562" s="156" t="s">
        <v>418</v>
      </c>
      <c r="H562" s="157">
        <v>157.87</v>
      </c>
      <c r="I562" s="158"/>
      <c r="J562" s="159">
        <f>ROUND($I$562*$H$562,2)</f>
        <v>0</v>
      </c>
      <c r="K562" s="155" t="s">
        <v>250</v>
      </c>
      <c r="L562" s="43"/>
      <c r="M562" s="160"/>
      <c r="N562" s="161" t="s">
        <v>47</v>
      </c>
      <c r="O562" s="24"/>
      <c r="P562" s="24"/>
      <c r="Q562" s="162">
        <v>0</v>
      </c>
      <c r="R562" s="162">
        <f>$Q$562*$H$562</f>
        <v>0</v>
      </c>
      <c r="S562" s="162">
        <v>0</v>
      </c>
      <c r="T562" s="163">
        <f>$S$562*$H$562</f>
        <v>0</v>
      </c>
      <c r="AR562" s="97" t="s">
        <v>251</v>
      </c>
      <c r="AT562" s="97" t="s">
        <v>247</v>
      </c>
      <c r="AU562" s="97" t="s">
        <v>262</v>
      </c>
      <c r="AY562" s="6" t="s">
        <v>245</v>
      </c>
      <c r="BE562" s="164">
        <f>IF($N$562="základní",$J$562,0)</f>
        <v>0</v>
      </c>
      <c r="BF562" s="164">
        <f>IF($N$562="snížená",$J$562,0)</f>
        <v>0</v>
      </c>
      <c r="BG562" s="164">
        <f>IF($N$562="zákl. přenesená",$J$562,0)</f>
        <v>0</v>
      </c>
      <c r="BH562" s="164">
        <f>IF($N$562="sníž. přenesená",$J$562,0)</f>
        <v>0</v>
      </c>
      <c r="BI562" s="164">
        <f>IF($N$562="nulová",$J$562,0)</f>
        <v>0</v>
      </c>
      <c r="BJ562" s="97" t="s">
        <v>21</v>
      </c>
      <c r="BK562" s="164">
        <f>ROUND($I$562*$H$562,2)</f>
        <v>0</v>
      </c>
      <c r="BL562" s="97" t="s">
        <v>251</v>
      </c>
      <c r="BM562" s="97" t="s">
        <v>803</v>
      </c>
    </row>
    <row r="563" spans="2:47" s="6" customFormat="1" ht="27" customHeight="1">
      <c r="B563" s="23"/>
      <c r="C563" s="24"/>
      <c r="D563" s="165" t="s">
        <v>253</v>
      </c>
      <c r="E563" s="24"/>
      <c r="F563" s="166" t="s">
        <v>804</v>
      </c>
      <c r="G563" s="24"/>
      <c r="H563" s="24"/>
      <c r="J563" s="24"/>
      <c r="K563" s="24"/>
      <c r="L563" s="43"/>
      <c r="M563" s="56"/>
      <c r="N563" s="24"/>
      <c r="O563" s="24"/>
      <c r="P563" s="24"/>
      <c r="Q563" s="24"/>
      <c r="R563" s="24"/>
      <c r="S563" s="24"/>
      <c r="T563" s="57"/>
      <c r="AT563" s="6" t="s">
        <v>253</v>
      </c>
      <c r="AU563" s="6" t="s">
        <v>262</v>
      </c>
    </row>
    <row r="564" spans="2:51" s="6" customFormat="1" ht="15.75" customHeight="1">
      <c r="B564" s="175"/>
      <c r="C564" s="176"/>
      <c r="D564" s="169" t="s">
        <v>255</v>
      </c>
      <c r="E564" s="176"/>
      <c r="F564" s="177" t="s">
        <v>805</v>
      </c>
      <c r="G564" s="176"/>
      <c r="H564" s="178">
        <v>157.87</v>
      </c>
      <c r="J564" s="176"/>
      <c r="K564" s="176"/>
      <c r="L564" s="179"/>
      <c r="M564" s="180"/>
      <c r="N564" s="176"/>
      <c r="O564" s="176"/>
      <c r="P564" s="176"/>
      <c r="Q564" s="176"/>
      <c r="R564" s="176"/>
      <c r="S564" s="176"/>
      <c r="T564" s="181"/>
      <c r="AT564" s="182" t="s">
        <v>255</v>
      </c>
      <c r="AU564" s="182" t="s">
        <v>262</v>
      </c>
      <c r="AV564" s="182" t="s">
        <v>85</v>
      </c>
      <c r="AW564" s="182" t="s">
        <v>76</v>
      </c>
      <c r="AX564" s="182" t="s">
        <v>21</v>
      </c>
      <c r="AY564" s="182" t="s">
        <v>245</v>
      </c>
    </row>
    <row r="565" spans="2:65" s="6" customFormat="1" ht="15.75" customHeight="1">
      <c r="B565" s="23"/>
      <c r="C565" s="153" t="s">
        <v>27</v>
      </c>
      <c r="D565" s="153" t="s">
        <v>247</v>
      </c>
      <c r="E565" s="154" t="s">
        <v>806</v>
      </c>
      <c r="F565" s="155" t="s">
        <v>807</v>
      </c>
      <c r="G565" s="156" t="s">
        <v>418</v>
      </c>
      <c r="H565" s="157">
        <v>7.934</v>
      </c>
      <c r="I565" s="158"/>
      <c r="J565" s="159">
        <f>ROUND($I$565*$H$565,2)</f>
        <v>0</v>
      </c>
      <c r="K565" s="155" t="s">
        <v>250</v>
      </c>
      <c r="L565" s="43"/>
      <c r="M565" s="160"/>
      <c r="N565" s="161" t="s">
        <v>47</v>
      </c>
      <c r="O565" s="24"/>
      <c r="P565" s="24"/>
      <c r="Q565" s="162">
        <v>0</v>
      </c>
      <c r="R565" s="162">
        <f>$Q$565*$H$565</f>
        <v>0</v>
      </c>
      <c r="S565" s="162">
        <v>0</v>
      </c>
      <c r="T565" s="163">
        <f>$S$565*$H$565</f>
        <v>0</v>
      </c>
      <c r="AR565" s="97" t="s">
        <v>251</v>
      </c>
      <c r="AT565" s="97" t="s">
        <v>247</v>
      </c>
      <c r="AU565" s="97" t="s">
        <v>262</v>
      </c>
      <c r="AY565" s="6" t="s">
        <v>245</v>
      </c>
      <c r="BE565" s="164">
        <f>IF($N$565="základní",$J$565,0)</f>
        <v>0</v>
      </c>
      <c r="BF565" s="164">
        <f>IF($N$565="snížená",$J$565,0)</f>
        <v>0</v>
      </c>
      <c r="BG565" s="164">
        <f>IF($N$565="zákl. přenesená",$J$565,0)</f>
        <v>0</v>
      </c>
      <c r="BH565" s="164">
        <f>IF($N$565="sníž. přenesená",$J$565,0)</f>
        <v>0</v>
      </c>
      <c r="BI565" s="164">
        <f>IF($N$565="nulová",$J$565,0)</f>
        <v>0</v>
      </c>
      <c r="BJ565" s="97" t="s">
        <v>21</v>
      </c>
      <c r="BK565" s="164">
        <f>ROUND($I$565*$H$565,2)</f>
        <v>0</v>
      </c>
      <c r="BL565" s="97" t="s">
        <v>251</v>
      </c>
      <c r="BM565" s="97" t="s">
        <v>808</v>
      </c>
    </row>
    <row r="566" spans="2:47" s="6" customFormat="1" ht="16.5" customHeight="1">
      <c r="B566" s="23"/>
      <c r="C566" s="24"/>
      <c r="D566" s="165" t="s">
        <v>253</v>
      </c>
      <c r="E566" s="24"/>
      <c r="F566" s="166" t="s">
        <v>809</v>
      </c>
      <c r="G566" s="24"/>
      <c r="H566" s="24"/>
      <c r="J566" s="24"/>
      <c r="K566" s="24"/>
      <c r="L566" s="43"/>
      <c r="M566" s="56"/>
      <c r="N566" s="24"/>
      <c r="O566" s="24"/>
      <c r="P566" s="24"/>
      <c r="Q566" s="24"/>
      <c r="R566" s="24"/>
      <c r="S566" s="24"/>
      <c r="T566" s="57"/>
      <c r="AT566" s="6" t="s">
        <v>253</v>
      </c>
      <c r="AU566" s="6" t="s">
        <v>262</v>
      </c>
    </row>
    <row r="567" spans="2:65" s="6" customFormat="1" ht="15.75" customHeight="1">
      <c r="B567" s="23"/>
      <c r="C567" s="153" t="s">
        <v>810</v>
      </c>
      <c r="D567" s="153" t="s">
        <v>247</v>
      </c>
      <c r="E567" s="154" t="s">
        <v>811</v>
      </c>
      <c r="F567" s="155" t="s">
        <v>812</v>
      </c>
      <c r="G567" s="156" t="s">
        <v>418</v>
      </c>
      <c r="H567" s="157">
        <v>6.172</v>
      </c>
      <c r="I567" s="158"/>
      <c r="J567" s="159">
        <f>ROUND($I$567*$H$567,2)</f>
        <v>0</v>
      </c>
      <c r="K567" s="155" t="s">
        <v>250</v>
      </c>
      <c r="L567" s="43"/>
      <c r="M567" s="160"/>
      <c r="N567" s="161" t="s">
        <v>47</v>
      </c>
      <c r="O567" s="24"/>
      <c r="P567" s="24"/>
      <c r="Q567" s="162">
        <v>0</v>
      </c>
      <c r="R567" s="162">
        <f>$Q$567*$H$567</f>
        <v>0</v>
      </c>
      <c r="S567" s="162">
        <v>0</v>
      </c>
      <c r="T567" s="163">
        <f>$S$567*$H$567</f>
        <v>0</v>
      </c>
      <c r="AR567" s="97" t="s">
        <v>251</v>
      </c>
      <c r="AT567" s="97" t="s">
        <v>247</v>
      </c>
      <c r="AU567" s="97" t="s">
        <v>262</v>
      </c>
      <c r="AY567" s="6" t="s">
        <v>245</v>
      </c>
      <c r="BE567" s="164">
        <f>IF($N$567="základní",$J$567,0)</f>
        <v>0</v>
      </c>
      <c r="BF567" s="164">
        <f>IF($N$567="snížená",$J$567,0)</f>
        <v>0</v>
      </c>
      <c r="BG567" s="164">
        <f>IF($N$567="zákl. přenesená",$J$567,0)</f>
        <v>0</v>
      </c>
      <c r="BH567" s="164">
        <f>IF($N$567="sníž. přenesená",$J$567,0)</f>
        <v>0</v>
      </c>
      <c r="BI567" s="164">
        <f>IF($N$567="nulová",$J$567,0)</f>
        <v>0</v>
      </c>
      <c r="BJ567" s="97" t="s">
        <v>21</v>
      </c>
      <c r="BK567" s="164">
        <f>ROUND($I$567*$H$567,2)</f>
        <v>0</v>
      </c>
      <c r="BL567" s="97" t="s">
        <v>251</v>
      </c>
      <c r="BM567" s="97" t="s">
        <v>813</v>
      </c>
    </row>
    <row r="568" spans="2:47" s="6" customFormat="1" ht="16.5" customHeight="1">
      <c r="B568" s="23"/>
      <c r="C568" s="24"/>
      <c r="D568" s="165" t="s">
        <v>253</v>
      </c>
      <c r="E568" s="24"/>
      <c r="F568" s="166" t="s">
        <v>814</v>
      </c>
      <c r="G568" s="24"/>
      <c r="H568" s="24"/>
      <c r="J568" s="24"/>
      <c r="K568" s="24"/>
      <c r="L568" s="43"/>
      <c r="M568" s="56"/>
      <c r="N568" s="24"/>
      <c r="O568" s="24"/>
      <c r="P568" s="24"/>
      <c r="Q568" s="24"/>
      <c r="R568" s="24"/>
      <c r="S568" s="24"/>
      <c r="T568" s="57"/>
      <c r="AT568" s="6" t="s">
        <v>253</v>
      </c>
      <c r="AU568" s="6" t="s">
        <v>262</v>
      </c>
    </row>
    <row r="569" spans="2:65" s="6" customFormat="1" ht="15.75" customHeight="1">
      <c r="B569" s="23"/>
      <c r="C569" s="153" t="s">
        <v>815</v>
      </c>
      <c r="D569" s="153" t="s">
        <v>247</v>
      </c>
      <c r="E569" s="154" t="s">
        <v>816</v>
      </c>
      <c r="F569" s="155" t="s">
        <v>817</v>
      </c>
      <c r="G569" s="156" t="s">
        <v>418</v>
      </c>
      <c r="H569" s="157">
        <v>17.468</v>
      </c>
      <c r="I569" s="158"/>
      <c r="J569" s="159">
        <f>ROUND($I$569*$H$569,2)</f>
        <v>0</v>
      </c>
      <c r="K569" s="155" t="s">
        <v>250</v>
      </c>
      <c r="L569" s="43"/>
      <c r="M569" s="160"/>
      <c r="N569" s="161" t="s">
        <v>47</v>
      </c>
      <c r="O569" s="24"/>
      <c r="P569" s="24"/>
      <c r="Q569" s="162">
        <v>0</v>
      </c>
      <c r="R569" s="162">
        <f>$Q$569*$H$569</f>
        <v>0</v>
      </c>
      <c r="S569" s="162">
        <v>0</v>
      </c>
      <c r="T569" s="163">
        <f>$S$569*$H$569</f>
        <v>0</v>
      </c>
      <c r="AR569" s="97" t="s">
        <v>251</v>
      </c>
      <c r="AT569" s="97" t="s">
        <v>247</v>
      </c>
      <c r="AU569" s="97" t="s">
        <v>262</v>
      </c>
      <c r="AY569" s="6" t="s">
        <v>245</v>
      </c>
      <c r="BE569" s="164">
        <f>IF($N$569="základní",$J$569,0)</f>
        <v>0</v>
      </c>
      <c r="BF569" s="164">
        <f>IF($N$569="snížená",$J$569,0)</f>
        <v>0</v>
      </c>
      <c r="BG569" s="164">
        <f>IF($N$569="zákl. přenesená",$J$569,0)</f>
        <v>0</v>
      </c>
      <c r="BH569" s="164">
        <f>IF($N$569="sníž. přenesená",$J$569,0)</f>
        <v>0</v>
      </c>
      <c r="BI569" s="164">
        <f>IF($N$569="nulová",$J$569,0)</f>
        <v>0</v>
      </c>
      <c r="BJ569" s="97" t="s">
        <v>21</v>
      </c>
      <c r="BK569" s="164">
        <f>ROUND($I$569*$H$569,2)</f>
        <v>0</v>
      </c>
      <c r="BL569" s="97" t="s">
        <v>251</v>
      </c>
      <c r="BM569" s="97" t="s">
        <v>818</v>
      </c>
    </row>
    <row r="570" spans="2:47" s="6" customFormat="1" ht="16.5" customHeight="1">
      <c r="B570" s="23"/>
      <c r="C570" s="24"/>
      <c r="D570" s="165" t="s">
        <v>253</v>
      </c>
      <c r="E570" s="24"/>
      <c r="F570" s="166" t="s">
        <v>819</v>
      </c>
      <c r="G570" s="24"/>
      <c r="H570" s="24"/>
      <c r="J570" s="24"/>
      <c r="K570" s="24"/>
      <c r="L570" s="43"/>
      <c r="M570" s="56"/>
      <c r="N570" s="24"/>
      <c r="O570" s="24"/>
      <c r="P570" s="24"/>
      <c r="Q570" s="24"/>
      <c r="R570" s="24"/>
      <c r="S570" s="24"/>
      <c r="T570" s="57"/>
      <c r="AT570" s="6" t="s">
        <v>253</v>
      </c>
      <c r="AU570" s="6" t="s">
        <v>262</v>
      </c>
    </row>
    <row r="571" spans="2:65" s="6" customFormat="1" ht="15.75" customHeight="1">
      <c r="B571" s="23"/>
      <c r="C571" s="153" t="s">
        <v>820</v>
      </c>
      <c r="D571" s="153" t="s">
        <v>247</v>
      </c>
      <c r="E571" s="154" t="s">
        <v>821</v>
      </c>
      <c r="F571" s="155" t="s">
        <v>822</v>
      </c>
      <c r="G571" s="156" t="s">
        <v>418</v>
      </c>
      <c r="H571" s="157">
        <v>553.34</v>
      </c>
      <c r="I571" s="158"/>
      <c r="J571" s="159">
        <f>ROUND($I$571*$H$571,2)</f>
        <v>0</v>
      </c>
      <c r="K571" s="155" t="s">
        <v>250</v>
      </c>
      <c r="L571" s="43"/>
      <c r="M571" s="160"/>
      <c r="N571" s="161" t="s">
        <v>47</v>
      </c>
      <c r="O571" s="24"/>
      <c r="P571" s="24"/>
      <c r="Q571" s="162">
        <v>0</v>
      </c>
      <c r="R571" s="162">
        <f>$Q$571*$H$571</f>
        <v>0</v>
      </c>
      <c r="S571" s="162">
        <v>0</v>
      </c>
      <c r="T571" s="163">
        <f>$S$571*$H$571</f>
        <v>0</v>
      </c>
      <c r="AR571" s="97" t="s">
        <v>251</v>
      </c>
      <c r="AT571" s="97" t="s">
        <v>247</v>
      </c>
      <c r="AU571" s="97" t="s">
        <v>262</v>
      </c>
      <c r="AY571" s="6" t="s">
        <v>245</v>
      </c>
      <c r="BE571" s="164">
        <f>IF($N$571="základní",$J$571,0)</f>
        <v>0</v>
      </c>
      <c r="BF571" s="164">
        <f>IF($N$571="snížená",$J$571,0)</f>
        <v>0</v>
      </c>
      <c r="BG571" s="164">
        <f>IF($N$571="zákl. přenesená",$J$571,0)</f>
        <v>0</v>
      </c>
      <c r="BH571" s="164">
        <f>IF($N$571="sníž. přenesená",$J$571,0)</f>
        <v>0</v>
      </c>
      <c r="BI571" s="164">
        <f>IF($N$571="nulová",$J$571,0)</f>
        <v>0</v>
      </c>
      <c r="BJ571" s="97" t="s">
        <v>21</v>
      </c>
      <c r="BK571" s="164">
        <f>ROUND($I$571*$H$571,2)</f>
        <v>0</v>
      </c>
      <c r="BL571" s="97" t="s">
        <v>251</v>
      </c>
      <c r="BM571" s="97" t="s">
        <v>823</v>
      </c>
    </row>
    <row r="572" spans="2:47" s="6" customFormat="1" ht="27" customHeight="1">
      <c r="B572" s="23"/>
      <c r="C572" s="24"/>
      <c r="D572" s="165" t="s">
        <v>253</v>
      </c>
      <c r="E572" s="24"/>
      <c r="F572" s="166" t="s">
        <v>824</v>
      </c>
      <c r="G572" s="24"/>
      <c r="H572" s="24"/>
      <c r="J572" s="24"/>
      <c r="K572" s="24"/>
      <c r="L572" s="43"/>
      <c r="M572" s="210"/>
      <c r="N572" s="211"/>
      <c r="O572" s="211"/>
      <c r="P572" s="211"/>
      <c r="Q572" s="211"/>
      <c r="R572" s="211"/>
      <c r="S572" s="211"/>
      <c r="T572" s="212"/>
      <c r="AT572" s="6" t="s">
        <v>253</v>
      </c>
      <c r="AU572" s="6" t="s">
        <v>262</v>
      </c>
    </row>
    <row r="573" spans="2:46" s="6" customFormat="1" ht="7.5" customHeight="1">
      <c r="B573" s="38"/>
      <c r="C573" s="39"/>
      <c r="D573" s="39"/>
      <c r="E573" s="39"/>
      <c r="F573" s="39"/>
      <c r="G573" s="39"/>
      <c r="H573" s="39"/>
      <c r="I573" s="110"/>
      <c r="J573" s="39"/>
      <c r="K573" s="39"/>
      <c r="L573" s="43"/>
      <c r="AT573" s="2"/>
    </row>
  </sheetData>
  <sheetProtection password="CC35" sheet="1" objects="1" scenarios="1" formatColumns="0" formatRows="0" sort="0" autoFilter="0"/>
  <autoFilter ref="C90:K90"/>
  <mergeCells count="12">
    <mergeCell ref="E47:H47"/>
    <mergeCell ref="E49:H49"/>
    <mergeCell ref="E51:H51"/>
    <mergeCell ref="E79:H79"/>
    <mergeCell ref="E81:H81"/>
    <mergeCell ref="E83:H83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1454</v>
      </c>
      <c r="G1" s="341" t="s">
        <v>1455</v>
      </c>
      <c r="H1" s="341"/>
      <c r="I1" s="219"/>
      <c r="J1" s="220" t="s">
        <v>1456</v>
      </c>
      <c r="K1" s="218" t="s">
        <v>116</v>
      </c>
      <c r="L1" s="220" t="s">
        <v>1457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96</v>
      </c>
      <c r="AZ2" s="6" t="s">
        <v>117</v>
      </c>
      <c r="BA2" s="6" t="s">
        <v>825</v>
      </c>
      <c r="BB2" s="6" t="s">
        <v>826</v>
      </c>
      <c r="BC2" s="6" t="s">
        <v>85</v>
      </c>
      <c r="BD2" s="6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124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40" t="str">
        <f>'Rekapitulace stavby'!$K$6</f>
        <v>Parkoviště v ul. K. H. Máchy, Sokolov</v>
      </c>
      <c r="F7" s="333"/>
      <c r="G7" s="333"/>
      <c r="H7" s="333"/>
      <c r="J7" s="11"/>
      <c r="K7" s="13"/>
    </row>
    <row r="8" spans="2:11" s="2" customFormat="1" ht="15.75" customHeight="1">
      <c r="B8" s="10"/>
      <c r="C8" s="11"/>
      <c r="D8" s="19" t="s">
        <v>138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40" t="s">
        <v>827</v>
      </c>
      <c r="F9" s="342"/>
      <c r="G9" s="342"/>
      <c r="H9" s="342"/>
      <c r="J9" s="99"/>
      <c r="K9" s="100"/>
    </row>
    <row r="10" spans="2:11" s="6" customFormat="1" ht="15.75" customHeight="1">
      <c r="B10" s="23"/>
      <c r="C10" s="24"/>
      <c r="D10" s="19" t="s">
        <v>144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18" t="s">
        <v>828</v>
      </c>
      <c r="F11" s="321"/>
      <c r="G11" s="321"/>
      <c r="H11" s="32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 t="s">
        <v>93</v>
      </c>
      <c r="G13" s="24"/>
      <c r="H13" s="24"/>
      <c r="I13" s="101" t="s">
        <v>19</v>
      </c>
      <c r="J13" s="17" t="s">
        <v>829</v>
      </c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13.01.2014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 t="s">
        <v>30</v>
      </c>
      <c r="K16" s="27"/>
    </row>
    <row r="17" spans="2:11" s="6" customFormat="1" ht="18.75" customHeight="1">
      <c r="B17" s="23"/>
      <c r="C17" s="24"/>
      <c r="D17" s="24"/>
      <c r="E17" s="17" t="s">
        <v>31</v>
      </c>
      <c r="F17" s="24"/>
      <c r="G17" s="24"/>
      <c r="H17" s="24"/>
      <c r="I17" s="101" t="s">
        <v>32</v>
      </c>
      <c r="J17" s="17" t="s">
        <v>33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34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32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36</v>
      </c>
      <c r="E22" s="24"/>
      <c r="F22" s="24"/>
      <c r="G22" s="24"/>
      <c r="H22" s="24"/>
      <c r="I22" s="101" t="s">
        <v>29</v>
      </c>
      <c r="J22" s="17" t="s">
        <v>830</v>
      </c>
      <c r="K22" s="27"/>
    </row>
    <row r="23" spans="2:11" s="6" customFormat="1" ht="18.75" customHeight="1">
      <c r="B23" s="23"/>
      <c r="C23" s="24"/>
      <c r="D23" s="24"/>
      <c r="E23" s="17" t="s">
        <v>831</v>
      </c>
      <c r="F23" s="24"/>
      <c r="G23" s="24"/>
      <c r="H23" s="24"/>
      <c r="I23" s="101" t="s">
        <v>32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41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36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42</v>
      </c>
      <c r="E29" s="24"/>
      <c r="F29" s="24"/>
      <c r="G29" s="24"/>
      <c r="H29" s="24"/>
      <c r="J29" s="67">
        <f>ROUND($J$86,2)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44</v>
      </c>
      <c r="G31" s="24"/>
      <c r="H31" s="24"/>
      <c r="I31" s="104" t="s">
        <v>43</v>
      </c>
      <c r="J31" s="28" t="s">
        <v>45</v>
      </c>
      <c r="K31" s="27"/>
    </row>
    <row r="32" spans="2:11" s="6" customFormat="1" ht="15" customHeight="1">
      <c r="B32" s="23"/>
      <c r="C32" s="24"/>
      <c r="D32" s="30" t="s">
        <v>46</v>
      </c>
      <c r="E32" s="30" t="s">
        <v>47</v>
      </c>
      <c r="F32" s="105">
        <f>ROUND(SUM($BE$86:$BE$297),2)</f>
        <v>0</v>
      </c>
      <c r="G32" s="24"/>
      <c r="H32" s="24"/>
      <c r="I32" s="106">
        <v>0.21</v>
      </c>
      <c r="J32" s="105">
        <f>ROUND(SUM($BE$86:$BE$297)*$I$32,2)</f>
        <v>0</v>
      </c>
      <c r="K32" s="27"/>
    </row>
    <row r="33" spans="2:11" s="6" customFormat="1" ht="15" customHeight="1">
      <c r="B33" s="23"/>
      <c r="C33" s="24"/>
      <c r="D33" s="24"/>
      <c r="E33" s="30" t="s">
        <v>48</v>
      </c>
      <c r="F33" s="105">
        <f>ROUND(SUM($BF$86:$BF$297),2)</f>
        <v>0</v>
      </c>
      <c r="G33" s="24"/>
      <c r="H33" s="24"/>
      <c r="I33" s="106">
        <v>0.15</v>
      </c>
      <c r="J33" s="105">
        <f>ROUND(SUM($BF$86:$BF$297)*$I$33,2)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105">
        <f>ROUND(SUM($BG$86:$BG$297),2)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50</v>
      </c>
      <c r="F35" s="105">
        <f>ROUND(SUM($BH$86:$BH$297),2)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51</v>
      </c>
      <c r="F36" s="105">
        <f>ROUND(SUM($BI$86:$BI$297),2)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52</v>
      </c>
      <c r="E38" s="34"/>
      <c r="F38" s="34"/>
      <c r="G38" s="107" t="s">
        <v>53</v>
      </c>
      <c r="H38" s="35" t="s">
        <v>54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Parkoviště v ul. K. H. Máchy, Sokolov</v>
      </c>
      <c r="F47" s="321"/>
      <c r="G47" s="321"/>
      <c r="H47" s="321"/>
      <c r="J47" s="24"/>
      <c r="K47" s="27"/>
    </row>
    <row r="48" spans="2:11" s="2" customFormat="1" ht="15.75" customHeight="1">
      <c r="B48" s="10"/>
      <c r="C48" s="19" t="s">
        <v>138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827</v>
      </c>
      <c r="F49" s="321"/>
      <c r="G49" s="321"/>
      <c r="H49" s="321"/>
      <c r="J49" s="24"/>
      <c r="K49" s="27"/>
    </row>
    <row r="50" spans="2:11" s="6" customFormat="1" ht="15" customHeight="1">
      <c r="B50" s="23"/>
      <c r="C50" s="19" t="s">
        <v>144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18" t="str">
        <f>$E$11</f>
        <v>HP-482013-C.4-SP - C.4 - Soupis prací - Objekty osvětlení pozemní komunikace</v>
      </c>
      <c r="F51" s="321"/>
      <c r="G51" s="321"/>
      <c r="H51" s="32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K.H. Máchy. Sokolov</v>
      </c>
      <c r="G53" s="24"/>
      <c r="H53" s="24"/>
      <c r="I53" s="101" t="s">
        <v>24</v>
      </c>
      <c r="J53" s="52" t="str">
        <f>IF($J$14="","",$J$14)</f>
        <v>13.01.2014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Město Sokolov</v>
      </c>
      <c r="G55" s="24"/>
      <c r="H55" s="24"/>
      <c r="I55" s="101" t="s">
        <v>36</v>
      </c>
      <c r="J55" s="17" t="str">
        <f>$E$23</f>
        <v>Ing. Jiří Stehlík</v>
      </c>
      <c r="K55" s="27"/>
    </row>
    <row r="56" spans="2:11" s="6" customFormat="1" ht="15" customHeight="1">
      <c r="B56" s="23"/>
      <c r="C56" s="19" t="s">
        <v>34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215</v>
      </c>
      <c r="D58" s="32"/>
      <c r="E58" s="32"/>
      <c r="F58" s="32"/>
      <c r="G58" s="32"/>
      <c r="H58" s="32"/>
      <c r="I58" s="115"/>
      <c r="J58" s="116" t="s">
        <v>216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217</v>
      </c>
      <c r="D60" s="24"/>
      <c r="E60" s="24"/>
      <c r="F60" s="24"/>
      <c r="G60" s="24"/>
      <c r="H60" s="24"/>
      <c r="J60" s="67">
        <f>ROUND($J$86,2)</f>
        <v>0</v>
      </c>
      <c r="K60" s="27"/>
      <c r="AU60" s="6" t="s">
        <v>218</v>
      </c>
    </row>
    <row r="61" spans="2:11" s="73" customFormat="1" ht="25.5" customHeight="1">
      <c r="B61" s="117"/>
      <c r="C61" s="118"/>
      <c r="D61" s="119" t="s">
        <v>832</v>
      </c>
      <c r="E61" s="119"/>
      <c r="F61" s="119"/>
      <c r="G61" s="119"/>
      <c r="H61" s="119"/>
      <c r="I61" s="120"/>
      <c r="J61" s="121">
        <f>ROUND($J$87,2)</f>
        <v>0</v>
      </c>
      <c r="K61" s="122"/>
    </row>
    <row r="62" spans="2:11" s="83" customFormat="1" ht="21" customHeight="1">
      <c r="B62" s="123"/>
      <c r="C62" s="85"/>
      <c r="D62" s="124" t="s">
        <v>833</v>
      </c>
      <c r="E62" s="124"/>
      <c r="F62" s="124"/>
      <c r="G62" s="124"/>
      <c r="H62" s="124"/>
      <c r="I62" s="125"/>
      <c r="J62" s="126">
        <f>ROUND($J$88,2)</f>
        <v>0</v>
      </c>
      <c r="K62" s="127"/>
    </row>
    <row r="63" spans="2:11" s="83" customFormat="1" ht="15.75" customHeight="1">
      <c r="B63" s="123"/>
      <c r="C63" s="85"/>
      <c r="D63" s="124" t="s">
        <v>834</v>
      </c>
      <c r="E63" s="124"/>
      <c r="F63" s="124"/>
      <c r="G63" s="124"/>
      <c r="H63" s="124"/>
      <c r="I63" s="125"/>
      <c r="J63" s="126">
        <f>ROUND($J$89,2)</f>
        <v>0</v>
      </c>
      <c r="K63" s="127"/>
    </row>
    <row r="64" spans="2:11" s="83" customFormat="1" ht="15.75" customHeight="1">
      <c r="B64" s="123"/>
      <c r="C64" s="85"/>
      <c r="D64" s="124" t="s">
        <v>835</v>
      </c>
      <c r="E64" s="124"/>
      <c r="F64" s="124"/>
      <c r="G64" s="124"/>
      <c r="H64" s="124"/>
      <c r="I64" s="125"/>
      <c r="J64" s="126">
        <f>ROUND($J$157,2)</f>
        <v>0</v>
      </c>
      <c r="K64" s="127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10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12"/>
      <c r="J70" s="42"/>
      <c r="K70" s="42"/>
      <c r="L70" s="43"/>
    </row>
    <row r="71" spans="2:12" s="6" customFormat="1" ht="37.5" customHeight="1">
      <c r="B71" s="23"/>
      <c r="C71" s="12" t="s">
        <v>228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340" t="str">
        <f>$E$7</f>
        <v>Parkoviště v ul. K. H. Máchy, Sokolov</v>
      </c>
      <c r="F74" s="321"/>
      <c r="G74" s="321"/>
      <c r="H74" s="321"/>
      <c r="J74" s="24"/>
      <c r="K74" s="24"/>
      <c r="L74" s="43"/>
    </row>
    <row r="75" spans="2:12" s="2" customFormat="1" ht="15.75" customHeight="1">
      <c r="B75" s="10"/>
      <c r="C75" s="19" t="s">
        <v>138</v>
      </c>
      <c r="D75" s="11"/>
      <c r="E75" s="11"/>
      <c r="F75" s="11"/>
      <c r="G75" s="11"/>
      <c r="H75" s="11"/>
      <c r="J75" s="11"/>
      <c r="K75" s="11"/>
      <c r="L75" s="128"/>
    </row>
    <row r="76" spans="2:12" s="6" customFormat="1" ht="16.5" customHeight="1">
      <c r="B76" s="23"/>
      <c r="C76" s="24"/>
      <c r="D76" s="24"/>
      <c r="E76" s="340" t="s">
        <v>827</v>
      </c>
      <c r="F76" s="321"/>
      <c r="G76" s="321"/>
      <c r="H76" s="321"/>
      <c r="J76" s="24"/>
      <c r="K76" s="24"/>
      <c r="L76" s="43"/>
    </row>
    <row r="77" spans="2:12" s="6" customFormat="1" ht="15" customHeight="1">
      <c r="B77" s="23"/>
      <c r="C77" s="19" t="s">
        <v>144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318" t="str">
        <f>$E$11</f>
        <v>HP-482013-C.4-SP - C.4 - Soupis prací - Objekty osvětlení pozemní komunikace</v>
      </c>
      <c r="F78" s="321"/>
      <c r="G78" s="321"/>
      <c r="H78" s="321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$F$14</f>
        <v>K.H. Máchy. Sokolov</v>
      </c>
      <c r="G80" s="24"/>
      <c r="H80" s="24"/>
      <c r="I80" s="101" t="s">
        <v>24</v>
      </c>
      <c r="J80" s="52" t="str">
        <f>IF($J$14="","",$J$14)</f>
        <v>13.01.2014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$E$17</f>
        <v>Město Sokolov</v>
      </c>
      <c r="G82" s="24"/>
      <c r="H82" s="24"/>
      <c r="I82" s="101" t="s">
        <v>36</v>
      </c>
      <c r="J82" s="17" t="str">
        <f>$E$23</f>
        <v>Ing. Jiří Stehlík</v>
      </c>
      <c r="K82" s="24"/>
      <c r="L82" s="43"/>
    </row>
    <row r="83" spans="2:12" s="6" customFormat="1" ht="15" customHeight="1">
      <c r="B83" s="23"/>
      <c r="C83" s="19" t="s">
        <v>34</v>
      </c>
      <c r="D83" s="24"/>
      <c r="E83" s="24"/>
      <c r="F83" s="17">
        <f>IF($E$20="","",$E$20)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9" customFormat="1" ht="30" customHeight="1">
      <c r="B85" s="130"/>
      <c r="C85" s="131" t="s">
        <v>229</v>
      </c>
      <c r="D85" s="132" t="s">
        <v>61</v>
      </c>
      <c r="E85" s="132" t="s">
        <v>57</v>
      </c>
      <c r="F85" s="132" t="s">
        <v>230</v>
      </c>
      <c r="G85" s="132" t="s">
        <v>231</v>
      </c>
      <c r="H85" s="132" t="s">
        <v>232</v>
      </c>
      <c r="I85" s="133" t="s">
        <v>233</v>
      </c>
      <c r="J85" s="132" t="s">
        <v>234</v>
      </c>
      <c r="K85" s="134" t="s">
        <v>235</v>
      </c>
      <c r="L85" s="135"/>
      <c r="M85" s="59" t="s">
        <v>236</v>
      </c>
      <c r="N85" s="60" t="s">
        <v>46</v>
      </c>
      <c r="O85" s="60" t="s">
        <v>237</v>
      </c>
      <c r="P85" s="60" t="s">
        <v>238</v>
      </c>
      <c r="Q85" s="60" t="s">
        <v>239</v>
      </c>
      <c r="R85" s="60" t="s">
        <v>240</v>
      </c>
      <c r="S85" s="60" t="s">
        <v>241</v>
      </c>
      <c r="T85" s="61" t="s">
        <v>242</v>
      </c>
    </row>
    <row r="86" spans="2:63" s="6" customFormat="1" ht="30" customHeight="1">
      <c r="B86" s="23"/>
      <c r="C86" s="66" t="s">
        <v>217</v>
      </c>
      <c r="D86" s="24"/>
      <c r="E86" s="24"/>
      <c r="F86" s="24"/>
      <c r="G86" s="24"/>
      <c r="H86" s="24"/>
      <c r="J86" s="136">
        <f>$BK$86</f>
        <v>0</v>
      </c>
      <c r="K86" s="24"/>
      <c r="L86" s="43"/>
      <c r="M86" s="63"/>
      <c r="N86" s="64"/>
      <c r="O86" s="64"/>
      <c r="P86" s="137">
        <f>$P$87</f>
        <v>0</v>
      </c>
      <c r="Q86" s="64"/>
      <c r="R86" s="137">
        <f>$R$87</f>
        <v>154.38908538</v>
      </c>
      <c r="S86" s="64"/>
      <c r="T86" s="138">
        <f>$T$87</f>
        <v>0</v>
      </c>
      <c r="AT86" s="6" t="s">
        <v>75</v>
      </c>
      <c r="AU86" s="6" t="s">
        <v>218</v>
      </c>
      <c r="BK86" s="139">
        <f>$BK$87</f>
        <v>0</v>
      </c>
    </row>
    <row r="87" spans="2:63" s="140" customFormat="1" ht="37.5" customHeight="1">
      <c r="B87" s="141"/>
      <c r="C87" s="142"/>
      <c r="D87" s="142" t="s">
        <v>75</v>
      </c>
      <c r="E87" s="143" t="s">
        <v>836</v>
      </c>
      <c r="F87" s="143" t="s">
        <v>837</v>
      </c>
      <c r="G87" s="142"/>
      <c r="H87" s="142"/>
      <c r="J87" s="144">
        <f>$BK$87</f>
        <v>0</v>
      </c>
      <c r="K87" s="142"/>
      <c r="L87" s="145"/>
      <c r="M87" s="146"/>
      <c r="N87" s="142"/>
      <c r="O87" s="142"/>
      <c r="P87" s="147">
        <f>$P$88</f>
        <v>0</v>
      </c>
      <c r="Q87" s="142"/>
      <c r="R87" s="147">
        <f>$R$88</f>
        <v>154.38908538</v>
      </c>
      <c r="S87" s="142"/>
      <c r="T87" s="148">
        <f>$T$88</f>
        <v>0</v>
      </c>
      <c r="AR87" s="149" t="s">
        <v>262</v>
      </c>
      <c r="AT87" s="149" t="s">
        <v>75</v>
      </c>
      <c r="AU87" s="149" t="s">
        <v>76</v>
      </c>
      <c r="AY87" s="149" t="s">
        <v>245</v>
      </c>
      <c r="BK87" s="150">
        <f>$BK$88</f>
        <v>0</v>
      </c>
    </row>
    <row r="88" spans="2:63" s="140" customFormat="1" ht="21" customHeight="1">
      <c r="B88" s="141"/>
      <c r="C88" s="142"/>
      <c r="D88" s="142" t="s">
        <v>75</v>
      </c>
      <c r="E88" s="151" t="s">
        <v>441</v>
      </c>
      <c r="F88" s="151" t="s">
        <v>838</v>
      </c>
      <c r="G88" s="142"/>
      <c r="H88" s="142"/>
      <c r="J88" s="152">
        <f>$BK$88</f>
        <v>0</v>
      </c>
      <c r="K88" s="142"/>
      <c r="L88" s="145"/>
      <c r="M88" s="146"/>
      <c r="N88" s="142"/>
      <c r="O88" s="142"/>
      <c r="P88" s="147">
        <f>$P$89+$P$157</f>
        <v>0</v>
      </c>
      <c r="Q88" s="142"/>
      <c r="R88" s="147">
        <f>$R$89+$R$157</f>
        <v>154.38908538</v>
      </c>
      <c r="S88" s="142"/>
      <c r="T88" s="148">
        <f>$T$89+$T$157</f>
        <v>0</v>
      </c>
      <c r="AR88" s="149" t="s">
        <v>262</v>
      </c>
      <c r="AT88" s="149" t="s">
        <v>75</v>
      </c>
      <c r="AU88" s="149" t="s">
        <v>21</v>
      </c>
      <c r="AY88" s="149" t="s">
        <v>245</v>
      </c>
      <c r="BK88" s="150">
        <f>$BK$89+$BK$157</f>
        <v>0</v>
      </c>
    </row>
    <row r="89" spans="2:63" s="140" customFormat="1" ht="15.75" customHeight="1">
      <c r="B89" s="141"/>
      <c r="C89" s="142"/>
      <c r="D89" s="142" t="s">
        <v>75</v>
      </c>
      <c r="E89" s="151" t="s">
        <v>839</v>
      </c>
      <c r="F89" s="151" t="s">
        <v>840</v>
      </c>
      <c r="G89" s="142"/>
      <c r="H89" s="142"/>
      <c r="J89" s="152">
        <f>$BK$89</f>
        <v>0</v>
      </c>
      <c r="K89" s="142"/>
      <c r="L89" s="145"/>
      <c r="M89" s="146"/>
      <c r="N89" s="142"/>
      <c r="O89" s="142"/>
      <c r="P89" s="147">
        <f>SUM($P$90:$P$156)</f>
        <v>0</v>
      </c>
      <c r="Q89" s="142"/>
      <c r="R89" s="147">
        <f>SUM($R$90:$R$156)</f>
        <v>145.636042</v>
      </c>
      <c r="S89" s="142"/>
      <c r="T89" s="148">
        <f>SUM($T$90:$T$156)</f>
        <v>0</v>
      </c>
      <c r="AR89" s="149" t="s">
        <v>262</v>
      </c>
      <c r="AT89" s="149" t="s">
        <v>75</v>
      </c>
      <c r="AU89" s="149" t="s">
        <v>85</v>
      </c>
      <c r="AY89" s="149" t="s">
        <v>245</v>
      </c>
      <c r="BK89" s="150">
        <f>SUM($BK$90:$BK$156)</f>
        <v>0</v>
      </c>
    </row>
    <row r="90" spans="2:65" s="6" customFormat="1" ht="15.75" customHeight="1">
      <c r="B90" s="23"/>
      <c r="C90" s="153" t="s">
        <v>21</v>
      </c>
      <c r="D90" s="153" t="s">
        <v>247</v>
      </c>
      <c r="E90" s="154" t="s">
        <v>841</v>
      </c>
      <c r="F90" s="155" t="s">
        <v>842</v>
      </c>
      <c r="G90" s="156" t="s">
        <v>127</v>
      </c>
      <c r="H90" s="157">
        <v>2</v>
      </c>
      <c r="I90" s="158"/>
      <c r="J90" s="159">
        <f>ROUND($I$90*$H$90,2)</f>
        <v>0</v>
      </c>
      <c r="K90" s="155" t="s">
        <v>843</v>
      </c>
      <c r="L90" s="43"/>
      <c r="M90" s="160"/>
      <c r="N90" s="161" t="s">
        <v>47</v>
      </c>
      <c r="O90" s="24"/>
      <c r="P90" s="24"/>
      <c r="Q90" s="162">
        <v>0</v>
      </c>
      <c r="R90" s="162">
        <f>$Q$90*$H$90</f>
        <v>0</v>
      </c>
      <c r="S90" s="162">
        <v>0</v>
      </c>
      <c r="T90" s="163">
        <f>$S$90*$H$90</f>
        <v>0</v>
      </c>
      <c r="AR90" s="97" t="s">
        <v>595</v>
      </c>
      <c r="AT90" s="97" t="s">
        <v>247</v>
      </c>
      <c r="AU90" s="97" t="s">
        <v>262</v>
      </c>
      <c r="AY90" s="6" t="s">
        <v>245</v>
      </c>
      <c r="BE90" s="164">
        <f>IF($N$90="základní",$J$90,0)</f>
        <v>0</v>
      </c>
      <c r="BF90" s="164">
        <f>IF($N$90="snížená",$J$90,0)</f>
        <v>0</v>
      </c>
      <c r="BG90" s="164">
        <f>IF($N$90="zákl. přenesená",$J$90,0)</f>
        <v>0</v>
      </c>
      <c r="BH90" s="164">
        <f>IF($N$90="sníž. přenesená",$J$90,0)</f>
        <v>0</v>
      </c>
      <c r="BI90" s="164">
        <f>IF($N$90="nulová",$J$90,0)</f>
        <v>0</v>
      </c>
      <c r="BJ90" s="97" t="s">
        <v>21</v>
      </c>
      <c r="BK90" s="164">
        <f>ROUND($I$90*$H$90,2)</f>
        <v>0</v>
      </c>
      <c r="BL90" s="97" t="s">
        <v>595</v>
      </c>
      <c r="BM90" s="97" t="s">
        <v>844</v>
      </c>
    </row>
    <row r="91" spans="2:47" s="6" customFormat="1" ht="16.5" customHeight="1">
      <c r="B91" s="23"/>
      <c r="C91" s="24"/>
      <c r="D91" s="165" t="s">
        <v>253</v>
      </c>
      <c r="E91" s="24"/>
      <c r="F91" s="166" t="s">
        <v>845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253</v>
      </c>
      <c r="AU91" s="6" t="s">
        <v>262</v>
      </c>
    </row>
    <row r="92" spans="2:51" s="6" customFormat="1" ht="15.75" customHeight="1">
      <c r="B92" s="175"/>
      <c r="C92" s="176"/>
      <c r="D92" s="169" t="s">
        <v>255</v>
      </c>
      <c r="E92" s="176"/>
      <c r="F92" s="177" t="s">
        <v>117</v>
      </c>
      <c r="G92" s="176"/>
      <c r="H92" s="178">
        <v>2</v>
      </c>
      <c r="J92" s="176"/>
      <c r="K92" s="176"/>
      <c r="L92" s="179"/>
      <c r="M92" s="180"/>
      <c r="N92" s="176"/>
      <c r="O92" s="176"/>
      <c r="P92" s="176"/>
      <c r="Q92" s="176"/>
      <c r="R92" s="176"/>
      <c r="S92" s="176"/>
      <c r="T92" s="181"/>
      <c r="AT92" s="182" t="s">
        <v>255</v>
      </c>
      <c r="AU92" s="182" t="s">
        <v>262</v>
      </c>
      <c r="AV92" s="182" t="s">
        <v>85</v>
      </c>
      <c r="AW92" s="182" t="s">
        <v>218</v>
      </c>
      <c r="AX92" s="182" t="s">
        <v>76</v>
      </c>
      <c r="AY92" s="182" t="s">
        <v>245</v>
      </c>
    </row>
    <row r="93" spans="2:51" s="6" customFormat="1" ht="15.75" customHeight="1">
      <c r="B93" s="183"/>
      <c r="C93" s="184"/>
      <c r="D93" s="169" t="s">
        <v>255</v>
      </c>
      <c r="E93" s="184"/>
      <c r="F93" s="185" t="s">
        <v>257</v>
      </c>
      <c r="G93" s="184"/>
      <c r="H93" s="186">
        <v>2</v>
      </c>
      <c r="J93" s="184"/>
      <c r="K93" s="184"/>
      <c r="L93" s="187"/>
      <c r="M93" s="188"/>
      <c r="N93" s="184"/>
      <c r="O93" s="184"/>
      <c r="P93" s="184"/>
      <c r="Q93" s="184"/>
      <c r="R93" s="184"/>
      <c r="S93" s="184"/>
      <c r="T93" s="189"/>
      <c r="AT93" s="190" t="s">
        <v>255</v>
      </c>
      <c r="AU93" s="190" t="s">
        <v>262</v>
      </c>
      <c r="AV93" s="190" t="s">
        <v>251</v>
      </c>
      <c r="AW93" s="190" t="s">
        <v>218</v>
      </c>
      <c r="AX93" s="190" t="s">
        <v>21</v>
      </c>
      <c r="AY93" s="190" t="s">
        <v>245</v>
      </c>
    </row>
    <row r="94" spans="2:65" s="6" customFormat="1" ht="15.75" customHeight="1">
      <c r="B94" s="23"/>
      <c r="C94" s="192" t="s">
        <v>85</v>
      </c>
      <c r="D94" s="192" t="s">
        <v>441</v>
      </c>
      <c r="E94" s="193" t="s">
        <v>846</v>
      </c>
      <c r="F94" s="194" t="s">
        <v>847</v>
      </c>
      <c r="G94" s="195" t="s">
        <v>127</v>
      </c>
      <c r="H94" s="196">
        <v>2</v>
      </c>
      <c r="I94" s="197"/>
      <c r="J94" s="198">
        <f>ROUND($I$94*$H$94,2)</f>
        <v>0</v>
      </c>
      <c r="K94" s="194"/>
      <c r="L94" s="199"/>
      <c r="M94" s="200"/>
      <c r="N94" s="201" t="s">
        <v>47</v>
      </c>
      <c r="O94" s="24"/>
      <c r="P94" s="24"/>
      <c r="Q94" s="162">
        <v>49</v>
      </c>
      <c r="R94" s="162">
        <f>$Q$94*$H$94</f>
        <v>98</v>
      </c>
      <c r="S94" s="162">
        <v>0</v>
      </c>
      <c r="T94" s="163">
        <f>$S$94*$H$94</f>
        <v>0</v>
      </c>
      <c r="AR94" s="97" t="s">
        <v>848</v>
      </c>
      <c r="AT94" s="97" t="s">
        <v>441</v>
      </c>
      <c r="AU94" s="97" t="s">
        <v>262</v>
      </c>
      <c r="AY94" s="6" t="s">
        <v>245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21</v>
      </c>
      <c r="BK94" s="164">
        <f>ROUND($I$94*$H$94,2)</f>
        <v>0</v>
      </c>
      <c r="BL94" s="97" t="s">
        <v>595</v>
      </c>
      <c r="BM94" s="97" t="s">
        <v>849</v>
      </c>
    </row>
    <row r="95" spans="2:47" s="6" customFormat="1" ht="16.5" customHeight="1">
      <c r="B95" s="23"/>
      <c r="C95" s="24"/>
      <c r="D95" s="165" t="s">
        <v>253</v>
      </c>
      <c r="E95" s="24"/>
      <c r="F95" s="166" t="s">
        <v>850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253</v>
      </c>
      <c r="AU95" s="6" t="s">
        <v>262</v>
      </c>
    </row>
    <row r="96" spans="2:51" s="6" customFormat="1" ht="15.75" customHeight="1">
      <c r="B96" s="175"/>
      <c r="C96" s="176"/>
      <c r="D96" s="169" t="s">
        <v>255</v>
      </c>
      <c r="E96" s="176"/>
      <c r="F96" s="177" t="s">
        <v>117</v>
      </c>
      <c r="G96" s="176"/>
      <c r="H96" s="178">
        <v>2</v>
      </c>
      <c r="J96" s="176"/>
      <c r="K96" s="176"/>
      <c r="L96" s="179"/>
      <c r="M96" s="180"/>
      <c r="N96" s="176"/>
      <c r="O96" s="176"/>
      <c r="P96" s="176"/>
      <c r="Q96" s="176"/>
      <c r="R96" s="176"/>
      <c r="S96" s="176"/>
      <c r="T96" s="181"/>
      <c r="AT96" s="182" t="s">
        <v>255</v>
      </c>
      <c r="AU96" s="182" t="s">
        <v>262</v>
      </c>
      <c r="AV96" s="182" t="s">
        <v>85</v>
      </c>
      <c r="AW96" s="182" t="s">
        <v>218</v>
      </c>
      <c r="AX96" s="182" t="s">
        <v>76</v>
      </c>
      <c r="AY96" s="182" t="s">
        <v>245</v>
      </c>
    </row>
    <row r="97" spans="2:51" s="6" customFormat="1" ht="15.75" customHeight="1">
      <c r="B97" s="183"/>
      <c r="C97" s="184"/>
      <c r="D97" s="169" t="s">
        <v>255</v>
      </c>
      <c r="E97" s="184"/>
      <c r="F97" s="185" t="s">
        <v>257</v>
      </c>
      <c r="G97" s="184"/>
      <c r="H97" s="186">
        <v>2</v>
      </c>
      <c r="J97" s="184"/>
      <c r="K97" s="184"/>
      <c r="L97" s="187"/>
      <c r="M97" s="188"/>
      <c r="N97" s="184"/>
      <c r="O97" s="184"/>
      <c r="P97" s="184"/>
      <c r="Q97" s="184"/>
      <c r="R97" s="184"/>
      <c r="S97" s="184"/>
      <c r="T97" s="189"/>
      <c r="AT97" s="190" t="s">
        <v>255</v>
      </c>
      <c r="AU97" s="190" t="s">
        <v>262</v>
      </c>
      <c r="AV97" s="190" t="s">
        <v>251</v>
      </c>
      <c r="AW97" s="190" t="s">
        <v>218</v>
      </c>
      <c r="AX97" s="190" t="s">
        <v>21</v>
      </c>
      <c r="AY97" s="190" t="s">
        <v>245</v>
      </c>
    </row>
    <row r="98" spans="2:65" s="6" customFormat="1" ht="15.75" customHeight="1">
      <c r="B98" s="23"/>
      <c r="C98" s="153" t="s">
        <v>262</v>
      </c>
      <c r="D98" s="153" t="s">
        <v>247</v>
      </c>
      <c r="E98" s="154" t="s">
        <v>851</v>
      </c>
      <c r="F98" s="155" t="s">
        <v>852</v>
      </c>
      <c r="G98" s="156" t="s">
        <v>127</v>
      </c>
      <c r="H98" s="157">
        <v>2</v>
      </c>
      <c r="I98" s="158"/>
      <c r="J98" s="159">
        <f>ROUND($I$98*$H$98,2)</f>
        <v>0</v>
      </c>
      <c r="K98" s="155" t="s">
        <v>843</v>
      </c>
      <c r="L98" s="43"/>
      <c r="M98" s="160"/>
      <c r="N98" s="161" t="s">
        <v>47</v>
      </c>
      <c r="O98" s="24"/>
      <c r="P98" s="24"/>
      <c r="Q98" s="162">
        <v>0</v>
      </c>
      <c r="R98" s="162">
        <f>$Q$98*$H$98</f>
        <v>0</v>
      </c>
      <c r="S98" s="162">
        <v>0</v>
      </c>
      <c r="T98" s="163">
        <f>$S$98*$H$98</f>
        <v>0</v>
      </c>
      <c r="AR98" s="97" t="s">
        <v>595</v>
      </c>
      <c r="AT98" s="97" t="s">
        <v>247</v>
      </c>
      <c r="AU98" s="97" t="s">
        <v>262</v>
      </c>
      <c r="AY98" s="6" t="s">
        <v>245</v>
      </c>
      <c r="BE98" s="164">
        <f>IF($N$98="základní",$J$98,0)</f>
        <v>0</v>
      </c>
      <c r="BF98" s="164">
        <f>IF($N$98="snížená",$J$98,0)</f>
        <v>0</v>
      </c>
      <c r="BG98" s="164">
        <f>IF($N$98="zákl. přenesená",$J$98,0)</f>
        <v>0</v>
      </c>
      <c r="BH98" s="164">
        <f>IF($N$98="sníž. přenesená",$J$98,0)</f>
        <v>0</v>
      </c>
      <c r="BI98" s="164">
        <f>IF($N$98="nulová",$J$98,0)</f>
        <v>0</v>
      </c>
      <c r="BJ98" s="97" t="s">
        <v>21</v>
      </c>
      <c r="BK98" s="164">
        <f>ROUND($I$98*$H$98,2)</f>
        <v>0</v>
      </c>
      <c r="BL98" s="97" t="s">
        <v>595</v>
      </c>
      <c r="BM98" s="97" t="s">
        <v>853</v>
      </c>
    </row>
    <row r="99" spans="2:47" s="6" customFormat="1" ht="16.5" customHeight="1">
      <c r="B99" s="23"/>
      <c r="C99" s="24"/>
      <c r="D99" s="165" t="s">
        <v>253</v>
      </c>
      <c r="E99" s="24"/>
      <c r="F99" s="166" t="s">
        <v>854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253</v>
      </c>
      <c r="AU99" s="6" t="s">
        <v>262</v>
      </c>
    </row>
    <row r="100" spans="2:51" s="6" customFormat="1" ht="15.75" customHeight="1">
      <c r="B100" s="175"/>
      <c r="C100" s="176"/>
      <c r="D100" s="169" t="s">
        <v>255</v>
      </c>
      <c r="E100" s="176"/>
      <c r="F100" s="177" t="s">
        <v>117</v>
      </c>
      <c r="G100" s="176"/>
      <c r="H100" s="178">
        <v>2</v>
      </c>
      <c r="J100" s="176"/>
      <c r="K100" s="176"/>
      <c r="L100" s="179"/>
      <c r="M100" s="180"/>
      <c r="N100" s="176"/>
      <c r="O100" s="176"/>
      <c r="P100" s="176"/>
      <c r="Q100" s="176"/>
      <c r="R100" s="176"/>
      <c r="S100" s="176"/>
      <c r="T100" s="181"/>
      <c r="AT100" s="182" t="s">
        <v>255</v>
      </c>
      <c r="AU100" s="182" t="s">
        <v>262</v>
      </c>
      <c r="AV100" s="182" t="s">
        <v>85</v>
      </c>
      <c r="AW100" s="182" t="s">
        <v>218</v>
      </c>
      <c r="AX100" s="182" t="s">
        <v>76</v>
      </c>
      <c r="AY100" s="182" t="s">
        <v>245</v>
      </c>
    </row>
    <row r="101" spans="2:51" s="6" customFormat="1" ht="15.75" customHeight="1">
      <c r="B101" s="183"/>
      <c r="C101" s="184"/>
      <c r="D101" s="169" t="s">
        <v>255</v>
      </c>
      <c r="E101" s="184"/>
      <c r="F101" s="185" t="s">
        <v>257</v>
      </c>
      <c r="G101" s="184"/>
      <c r="H101" s="186">
        <v>2</v>
      </c>
      <c r="J101" s="184"/>
      <c r="K101" s="184"/>
      <c r="L101" s="187"/>
      <c r="M101" s="188"/>
      <c r="N101" s="184"/>
      <c r="O101" s="184"/>
      <c r="P101" s="184"/>
      <c r="Q101" s="184"/>
      <c r="R101" s="184"/>
      <c r="S101" s="184"/>
      <c r="T101" s="189"/>
      <c r="AT101" s="190" t="s">
        <v>255</v>
      </c>
      <c r="AU101" s="190" t="s">
        <v>262</v>
      </c>
      <c r="AV101" s="190" t="s">
        <v>251</v>
      </c>
      <c r="AW101" s="190" t="s">
        <v>218</v>
      </c>
      <c r="AX101" s="190" t="s">
        <v>21</v>
      </c>
      <c r="AY101" s="190" t="s">
        <v>245</v>
      </c>
    </row>
    <row r="102" spans="2:65" s="6" customFormat="1" ht="15.75" customHeight="1">
      <c r="B102" s="23"/>
      <c r="C102" s="192" t="s">
        <v>251</v>
      </c>
      <c r="D102" s="192" t="s">
        <v>441</v>
      </c>
      <c r="E102" s="193" t="s">
        <v>855</v>
      </c>
      <c r="F102" s="194" t="s">
        <v>856</v>
      </c>
      <c r="G102" s="195" t="s">
        <v>127</v>
      </c>
      <c r="H102" s="196">
        <v>2</v>
      </c>
      <c r="I102" s="197"/>
      <c r="J102" s="198">
        <f>ROUND($I$102*$H$102,2)</f>
        <v>0</v>
      </c>
      <c r="K102" s="194"/>
      <c r="L102" s="199"/>
      <c r="M102" s="200"/>
      <c r="N102" s="201" t="s">
        <v>47</v>
      </c>
      <c r="O102" s="24"/>
      <c r="P102" s="24"/>
      <c r="Q102" s="162">
        <v>18</v>
      </c>
      <c r="R102" s="162">
        <f>$Q$102*$H$102</f>
        <v>36</v>
      </c>
      <c r="S102" s="162">
        <v>0</v>
      </c>
      <c r="T102" s="163">
        <f>$S$102*$H$102</f>
        <v>0</v>
      </c>
      <c r="AR102" s="97" t="s">
        <v>848</v>
      </c>
      <c r="AT102" s="97" t="s">
        <v>441</v>
      </c>
      <c r="AU102" s="97" t="s">
        <v>262</v>
      </c>
      <c r="AY102" s="6" t="s">
        <v>245</v>
      </c>
      <c r="BE102" s="164">
        <f>IF($N$102="základní",$J$102,0)</f>
        <v>0</v>
      </c>
      <c r="BF102" s="164">
        <f>IF($N$102="snížená",$J$102,0)</f>
        <v>0</v>
      </c>
      <c r="BG102" s="164">
        <f>IF($N$102="zákl. přenesená",$J$102,0)</f>
        <v>0</v>
      </c>
      <c r="BH102" s="164">
        <f>IF($N$102="sníž. přenesená",$J$102,0)</f>
        <v>0</v>
      </c>
      <c r="BI102" s="164">
        <f>IF($N$102="nulová",$J$102,0)</f>
        <v>0</v>
      </c>
      <c r="BJ102" s="97" t="s">
        <v>21</v>
      </c>
      <c r="BK102" s="164">
        <f>ROUND($I$102*$H$102,2)</f>
        <v>0</v>
      </c>
      <c r="BL102" s="97" t="s">
        <v>595</v>
      </c>
      <c r="BM102" s="97" t="s">
        <v>857</v>
      </c>
    </row>
    <row r="103" spans="2:47" s="6" customFormat="1" ht="38.25" customHeight="1">
      <c r="B103" s="23"/>
      <c r="C103" s="24"/>
      <c r="D103" s="165" t="s">
        <v>253</v>
      </c>
      <c r="E103" s="24"/>
      <c r="F103" s="166" t="s">
        <v>858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253</v>
      </c>
      <c r="AU103" s="6" t="s">
        <v>262</v>
      </c>
    </row>
    <row r="104" spans="2:47" s="6" customFormat="1" ht="30.75" customHeight="1">
      <c r="B104" s="23"/>
      <c r="C104" s="24"/>
      <c r="D104" s="169" t="s">
        <v>306</v>
      </c>
      <c r="E104" s="24"/>
      <c r="F104" s="191" t="s">
        <v>859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306</v>
      </c>
      <c r="AU104" s="6" t="s">
        <v>262</v>
      </c>
    </row>
    <row r="105" spans="2:51" s="6" customFormat="1" ht="15.75" customHeight="1">
      <c r="B105" s="175"/>
      <c r="C105" s="176"/>
      <c r="D105" s="169" t="s">
        <v>255</v>
      </c>
      <c r="E105" s="176"/>
      <c r="F105" s="177" t="s">
        <v>117</v>
      </c>
      <c r="G105" s="176"/>
      <c r="H105" s="178">
        <v>2</v>
      </c>
      <c r="J105" s="176"/>
      <c r="K105" s="176"/>
      <c r="L105" s="179"/>
      <c r="M105" s="180"/>
      <c r="N105" s="176"/>
      <c r="O105" s="176"/>
      <c r="P105" s="176"/>
      <c r="Q105" s="176"/>
      <c r="R105" s="176"/>
      <c r="S105" s="176"/>
      <c r="T105" s="181"/>
      <c r="AT105" s="182" t="s">
        <v>255</v>
      </c>
      <c r="AU105" s="182" t="s">
        <v>262</v>
      </c>
      <c r="AV105" s="182" t="s">
        <v>85</v>
      </c>
      <c r="AW105" s="182" t="s">
        <v>218</v>
      </c>
      <c r="AX105" s="182" t="s">
        <v>76</v>
      </c>
      <c r="AY105" s="182" t="s">
        <v>245</v>
      </c>
    </row>
    <row r="106" spans="2:51" s="6" customFormat="1" ht="15.75" customHeight="1">
      <c r="B106" s="183"/>
      <c r="C106" s="184"/>
      <c r="D106" s="169" t="s">
        <v>255</v>
      </c>
      <c r="E106" s="184"/>
      <c r="F106" s="185" t="s">
        <v>257</v>
      </c>
      <c r="G106" s="184"/>
      <c r="H106" s="186">
        <v>2</v>
      </c>
      <c r="J106" s="184"/>
      <c r="K106" s="184"/>
      <c r="L106" s="187"/>
      <c r="M106" s="188"/>
      <c r="N106" s="184"/>
      <c r="O106" s="184"/>
      <c r="P106" s="184"/>
      <c r="Q106" s="184"/>
      <c r="R106" s="184"/>
      <c r="S106" s="184"/>
      <c r="T106" s="189"/>
      <c r="AT106" s="190" t="s">
        <v>255</v>
      </c>
      <c r="AU106" s="190" t="s">
        <v>262</v>
      </c>
      <c r="AV106" s="190" t="s">
        <v>251</v>
      </c>
      <c r="AW106" s="190" t="s">
        <v>218</v>
      </c>
      <c r="AX106" s="190" t="s">
        <v>21</v>
      </c>
      <c r="AY106" s="190" t="s">
        <v>245</v>
      </c>
    </row>
    <row r="107" spans="2:65" s="6" customFormat="1" ht="15.75" customHeight="1">
      <c r="B107" s="23"/>
      <c r="C107" s="153" t="s">
        <v>143</v>
      </c>
      <c r="D107" s="153" t="s">
        <v>247</v>
      </c>
      <c r="E107" s="154" t="s">
        <v>860</v>
      </c>
      <c r="F107" s="155" t="s">
        <v>861</v>
      </c>
      <c r="G107" s="156" t="s">
        <v>127</v>
      </c>
      <c r="H107" s="157">
        <v>2</v>
      </c>
      <c r="I107" s="158"/>
      <c r="J107" s="159">
        <f>ROUND($I$107*$H$107,2)</f>
        <v>0</v>
      </c>
      <c r="K107" s="155" t="s">
        <v>843</v>
      </c>
      <c r="L107" s="43"/>
      <c r="M107" s="160"/>
      <c r="N107" s="161" t="s">
        <v>47</v>
      </c>
      <c r="O107" s="24"/>
      <c r="P107" s="24"/>
      <c r="Q107" s="162">
        <v>0</v>
      </c>
      <c r="R107" s="162">
        <f>$Q$107*$H$107</f>
        <v>0</v>
      </c>
      <c r="S107" s="162">
        <v>0</v>
      </c>
      <c r="T107" s="163">
        <f>$S$107*$H$107</f>
        <v>0</v>
      </c>
      <c r="AR107" s="97" t="s">
        <v>595</v>
      </c>
      <c r="AT107" s="97" t="s">
        <v>247</v>
      </c>
      <c r="AU107" s="97" t="s">
        <v>262</v>
      </c>
      <c r="AY107" s="6" t="s">
        <v>245</v>
      </c>
      <c r="BE107" s="164">
        <f>IF($N$107="základní",$J$107,0)</f>
        <v>0</v>
      </c>
      <c r="BF107" s="164">
        <f>IF($N$107="snížená",$J$107,0)</f>
        <v>0</v>
      </c>
      <c r="BG107" s="164">
        <f>IF($N$107="zákl. přenesená",$J$107,0)</f>
        <v>0</v>
      </c>
      <c r="BH107" s="164">
        <f>IF($N$107="sníž. přenesená",$J$107,0)</f>
        <v>0</v>
      </c>
      <c r="BI107" s="164">
        <f>IF($N$107="nulová",$J$107,0)</f>
        <v>0</v>
      </c>
      <c r="BJ107" s="97" t="s">
        <v>21</v>
      </c>
      <c r="BK107" s="164">
        <f>ROUND($I$107*$H$107,2)</f>
        <v>0</v>
      </c>
      <c r="BL107" s="97" t="s">
        <v>595</v>
      </c>
      <c r="BM107" s="97" t="s">
        <v>862</v>
      </c>
    </row>
    <row r="108" spans="2:47" s="6" customFormat="1" ht="16.5" customHeight="1">
      <c r="B108" s="23"/>
      <c r="C108" s="24"/>
      <c r="D108" s="165" t="s">
        <v>253</v>
      </c>
      <c r="E108" s="24"/>
      <c r="F108" s="166" t="s">
        <v>863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253</v>
      </c>
      <c r="AU108" s="6" t="s">
        <v>262</v>
      </c>
    </row>
    <row r="109" spans="2:51" s="6" customFormat="1" ht="15.75" customHeight="1">
      <c r="B109" s="175"/>
      <c r="C109" s="176"/>
      <c r="D109" s="169" t="s">
        <v>255</v>
      </c>
      <c r="E109" s="176"/>
      <c r="F109" s="177" t="s">
        <v>117</v>
      </c>
      <c r="G109" s="176"/>
      <c r="H109" s="178">
        <v>2</v>
      </c>
      <c r="J109" s="176"/>
      <c r="K109" s="176"/>
      <c r="L109" s="179"/>
      <c r="M109" s="180"/>
      <c r="N109" s="176"/>
      <c r="O109" s="176"/>
      <c r="P109" s="176"/>
      <c r="Q109" s="176"/>
      <c r="R109" s="176"/>
      <c r="S109" s="176"/>
      <c r="T109" s="181"/>
      <c r="AT109" s="182" t="s">
        <v>255</v>
      </c>
      <c r="AU109" s="182" t="s">
        <v>262</v>
      </c>
      <c r="AV109" s="182" t="s">
        <v>85</v>
      </c>
      <c r="AW109" s="182" t="s">
        <v>218</v>
      </c>
      <c r="AX109" s="182" t="s">
        <v>76</v>
      </c>
      <c r="AY109" s="182" t="s">
        <v>245</v>
      </c>
    </row>
    <row r="110" spans="2:51" s="6" customFormat="1" ht="15.75" customHeight="1">
      <c r="B110" s="183"/>
      <c r="C110" s="184"/>
      <c r="D110" s="169" t="s">
        <v>255</v>
      </c>
      <c r="E110" s="184"/>
      <c r="F110" s="185" t="s">
        <v>257</v>
      </c>
      <c r="G110" s="184"/>
      <c r="H110" s="186">
        <v>2</v>
      </c>
      <c r="J110" s="184"/>
      <c r="K110" s="184"/>
      <c r="L110" s="187"/>
      <c r="M110" s="188"/>
      <c r="N110" s="184"/>
      <c r="O110" s="184"/>
      <c r="P110" s="184"/>
      <c r="Q110" s="184"/>
      <c r="R110" s="184"/>
      <c r="S110" s="184"/>
      <c r="T110" s="189"/>
      <c r="AT110" s="190" t="s">
        <v>255</v>
      </c>
      <c r="AU110" s="190" t="s">
        <v>262</v>
      </c>
      <c r="AV110" s="190" t="s">
        <v>251</v>
      </c>
      <c r="AW110" s="190" t="s">
        <v>218</v>
      </c>
      <c r="AX110" s="190" t="s">
        <v>21</v>
      </c>
      <c r="AY110" s="190" t="s">
        <v>245</v>
      </c>
    </row>
    <row r="111" spans="2:65" s="6" customFormat="1" ht="27" customHeight="1">
      <c r="B111" s="23"/>
      <c r="C111" s="192" t="s">
        <v>277</v>
      </c>
      <c r="D111" s="192" t="s">
        <v>441</v>
      </c>
      <c r="E111" s="193" t="s">
        <v>864</v>
      </c>
      <c r="F111" s="194" t="s">
        <v>865</v>
      </c>
      <c r="G111" s="195" t="s">
        <v>127</v>
      </c>
      <c r="H111" s="196">
        <v>2</v>
      </c>
      <c r="I111" s="197"/>
      <c r="J111" s="198">
        <f>ROUND($I$111*$H$111,2)</f>
        <v>0</v>
      </c>
      <c r="K111" s="194"/>
      <c r="L111" s="199"/>
      <c r="M111" s="200"/>
      <c r="N111" s="201" t="s">
        <v>47</v>
      </c>
      <c r="O111" s="24"/>
      <c r="P111" s="24"/>
      <c r="Q111" s="162">
        <v>0.384</v>
      </c>
      <c r="R111" s="162">
        <f>$Q$111*$H$111</f>
        <v>0.768</v>
      </c>
      <c r="S111" s="162">
        <v>0</v>
      </c>
      <c r="T111" s="163">
        <f>$S$111*$H$111</f>
        <v>0</v>
      </c>
      <c r="AR111" s="97" t="s">
        <v>848</v>
      </c>
      <c r="AT111" s="97" t="s">
        <v>441</v>
      </c>
      <c r="AU111" s="97" t="s">
        <v>262</v>
      </c>
      <c r="AY111" s="6" t="s">
        <v>245</v>
      </c>
      <c r="BE111" s="164">
        <f>IF($N$111="základní",$J$111,0)</f>
        <v>0</v>
      </c>
      <c r="BF111" s="164">
        <f>IF($N$111="snížená",$J$111,0)</f>
        <v>0</v>
      </c>
      <c r="BG111" s="164">
        <f>IF($N$111="zákl. přenesená",$J$111,0)</f>
        <v>0</v>
      </c>
      <c r="BH111" s="164">
        <f>IF($N$111="sníž. přenesená",$J$111,0)</f>
        <v>0</v>
      </c>
      <c r="BI111" s="164">
        <f>IF($N$111="nulová",$J$111,0)</f>
        <v>0</v>
      </c>
      <c r="BJ111" s="97" t="s">
        <v>21</v>
      </c>
      <c r="BK111" s="164">
        <f>ROUND($I$111*$H$111,2)</f>
        <v>0</v>
      </c>
      <c r="BL111" s="97" t="s">
        <v>595</v>
      </c>
      <c r="BM111" s="97" t="s">
        <v>866</v>
      </c>
    </row>
    <row r="112" spans="2:47" s="6" customFormat="1" ht="16.5" customHeight="1">
      <c r="B112" s="23"/>
      <c r="C112" s="24"/>
      <c r="D112" s="165" t="s">
        <v>253</v>
      </c>
      <c r="E112" s="24"/>
      <c r="F112" s="166" t="s">
        <v>865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253</v>
      </c>
      <c r="AU112" s="6" t="s">
        <v>262</v>
      </c>
    </row>
    <row r="113" spans="2:51" s="6" customFormat="1" ht="15.75" customHeight="1">
      <c r="B113" s="175"/>
      <c r="C113" s="176"/>
      <c r="D113" s="169" t="s">
        <v>255</v>
      </c>
      <c r="E113" s="176"/>
      <c r="F113" s="177" t="s">
        <v>117</v>
      </c>
      <c r="G113" s="176"/>
      <c r="H113" s="178">
        <v>2</v>
      </c>
      <c r="J113" s="176"/>
      <c r="K113" s="176"/>
      <c r="L113" s="179"/>
      <c r="M113" s="180"/>
      <c r="N113" s="176"/>
      <c r="O113" s="176"/>
      <c r="P113" s="176"/>
      <c r="Q113" s="176"/>
      <c r="R113" s="176"/>
      <c r="S113" s="176"/>
      <c r="T113" s="181"/>
      <c r="AT113" s="182" t="s">
        <v>255</v>
      </c>
      <c r="AU113" s="182" t="s">
        <v>262</v>
      </c>
      <c r="AV113" s="182" t="s">
        <v>85</v>
      </c>
      <c r="AW113" s="182" t="s">
        <v>218</v>
      </c>
      <c r="AX113" s="182" t="s">
        <v>76</v>
      </c>
      <c r="AY113" s="182" t="s">
        <v>245</v>
      </c>
    </row>
    <row r="114" spans="2:51" s="6" customFormat="1" ht="15.75" customHeight="1">
      <c r="B114" s="183"/>
      <c r="C114" s="184"/>
      <c r="D114" s="169" t="s">
        <v>255</v>
      </c>
      <c r="E114" s="184"/>
      <c r="F114" s="185" t="s">
        <v>257</v>
      </c>
      <c r="G114" s="184"/>
      <c r="H114" s="186">
        <v>2</v>
      </c>
      <c r="J114" s="184"/>
      <c r="K114" s="184"/>
      <c r="L114" s="187"/>
      <c r="M114" s="188"/>
      <c r="N114" s="184"/>
      <c r="O114" s="184"/>
      <c r="P114" s="184"/>
      <c r="Q114" s="184"/>
      <c r="R114" s="184"/>
      <c r="S114" s="184"/>
      <c r="T114" s="189"/>
      <c r="AT114" s="190" t="s">
        <v>255</v>
      </c>
      <c r="AU114" s="190" t="s">
        <v>262</v>
      </c>
      <c r="AV114" s="190" t="s">
        <v>251</v>
      </c>
      <c r="AW114" s="190" t="s">
        <v>218</v>
      </c>
      <c r="AX114" s="190" t="s">
        <v>21</v>
      </c>
      <c r="AY114" s="190" t="s">
        <v>245</v>
      </c>
    </row>
    <row r="115" spans="2:65" s="6" customFormat="1" ht="15.75" customHeight="1">
      <c r="B115" s="23"/>
      <c r="C115" s="153" t="s">
        <v>169</v>
      </c>
      <c r="D115" s="153" t="s">
        <v>247</v>
      </c>
      <c r="E115" s="154" t="s">
        <v>867</v>
      </c>
      <c r="F115" s="155" t="s">
        <v>868</v>
      </c>
      <c r="G115" s="156" t="s">
        <v>127</v>
      </c>
      <c r="H115" s="157">
        <v>2</v>
      </c>
      <c r="I115" s="158"/>
      <c r="J115" s="159">
        <f>ROUND($I$115*$H$115,2)</f>
        <v>0</v>
      </c>
      <c r="K115" s="155" t="s">
        <v>843</v>
      </c>
      <c r="L115" s="43"/>
      <c r="M115" s="160"/>
      <c r="N115" s="161" t="s">
        <v>47</v>
      </c>
      <c r="O115" s="24"/>
      <c r="P115" s="24"/>
      <c r="Q115" s="162">
        <v>0</v>
      </c>
      <c r="R115" s="162">
        <f>$Q$115*$H$115</f>
        <v>0</v>
      </c>
      <c r="S115" s="162">
        <v>0</v>
      </c>
      <c r="T115" s="163">
        <f>$S$115*$H$115</f>
        <v>0</v>
      </c>
      <c r="AR115" s="97" t="s">
        <v>595</v>
      </c>
      <c r="AT115" s="97" t="s">
        <v>247</v>
      </c>
      <c r="AU115" s="97" t="s">
        <v>262</v>
      </c>
      <c r="AY115" s="6" t="s">
        <v>245</v>
      </c>
      <c r="BE115" s="164">
        <f>IF($N$115="základní",$J$115,0)</f>
        <v>0</v>
      </c>
      <c r="BF115" s="164">
        <f>IF($N$115="snížená",$J$115,0)</f>
        <v>0</v>
      </c>
      <c r="BG115" s="164">
        <f>IF($N$115="zákl. přenesená",$J$115,0)</f>
        <v>0</v>
      </c>
      <c r="BH115" s="164">
        <f>IF($N$115="sníž. přenesená",$J$115,0)</f>
        <v>0</v>
      </c>
      <c r="BI115" s="164">
        <f>IF($N$115="nulová",$J$115,0)</f>
        <v>0</v>
      </c>
      <c r="BJ115" s="97" t="s">
        <v>21</v>
      </c>
      <c r="BK115" s="164">
        <f>ROUND($I$115*$H$115,2)</f>
        <v>0</v>
      </c>
      <c r="BL115" s="97" t="s">
        <v>595</v>
      </c>
      <c r="BM115" s="97" t="s">
        <v>869</v>
      </c>
    </row>
    <row r="116" spans="2:47" s="6" customFormat="1" ht="16.5" customHeight="1">
      <c r="B116" s="23"/>
      <c r="C116" s="24"/>
      <c r="D116" s="165" t="s">
        <v>253</v>
      </c>
      <c r="E116" s="24"/>
      <c r="F116" s="166" t="s">
        <v>870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253</v>
      </c>
      <c r="AU116" s="6" t="s">
        <v>262</v>
      </c>
    </row>
    <row r="117" spans="2:51" s="6" customFormat="1" ht="15.75" customHeight="1">
      <c r="B117" s="175"/>
      <c r="C117" s="176"/>
      <c r="D117" s="169" t="s">
        <v>255</v>
      </c>
      <c r="E117" s="176"/>
      <c r="F117" s="177" t="s">
        <v>117</v>
      </c>
      <c r="G117" s="176"/>
      <c r="H117" s="178">
        <v>2</v>
      </c>
      <c r="J117" s="176"/>
      <c r="K117" s="176"/>
      <c r="L117" s="179"/>
      <c r="M117" s="180"/>
      <c r="N117" s="176"/>
      <c r="O117" s="176"/>
      <c r="P117" s="176"/>
      <c r="Q117" s="176"/>
      <c r="R117" s="176"/>
      <c r="S117" s="176"/>
      <c r="T117" s="181"/>
      <c r="AT117" s="182" t="s">
        <v>255</v>
      </c>
      <c r="AU117" s="182" t="s">
        <v>262</v>
      </c>
      <c r="AV117" s="182" t="s">
        <v>85</v>
      </c>
      <c r="AW117" s="182" t="s">
        <v>218</v>
      </c>
      <c r="AX117" s="182" t="s">
        <v>76</v>
      </c>
      <c r="AY117" s="182" t="s">
        <v>245</v>
      </c>
    </row>
    <row r="118" spans="2:51" s="6" customFormat="1" ht="15.75" customHeight="1">
      <c r="B118" s="183"/>
      <c r="C118" s="184"/>
      <c r="D118" s="169" t="s">
        <v>255</v>
      </c>
      <c r="E118" s="184"/>
      <c r="F118" s="185" t="s">
        <v>257</v>
      </c>
      <c r="G118" s="184"/>
      <c r="H118" s="186">
        <v>2</v>
      </c>
      <c r="J118" s="184"/>
      <c r="K118" s="184"/>
      <c r="L118" s="187"/>
      <c r="M118" s="188"/>
      <c r="N118" s="184"/>
      <c r="O118" s="184"/>
      <c r="P118" s="184"/>
      <c r="Q118" s="184"/>
      <c r="R118" s="184"/>
      <c r="S118" s="184"/>
      <c r="T118" s="189"/>
      <c r="AT118" s="190" t="s">
        <v>255</v>
      </c>
      <c r="AU118" s="190" t="s">
        <v>262</v>
      </c>
      <c r="AV118" s="190" t="s">
        <v>251</v>
      </c>
      <c r="AW118" s="190" t="s">
        <v>218</v>
      </c>
      <c r="AX118" s="190" t="s">
        <v>21</v>
      </c>
      <c r="AY118" s="190" t="s">
        <v>245</v>
      </c>
    </row>
    <row r="119" spans="2:65" s="6" customFormat="1" ht="27" customHeight="1">
      <c r="B119" s="23"/>
      <c r="C119" s="192" t="s">
        <v>288</v>
      </c>
      <c r="D119" s="192" t="s">
        <v>441</v>
      </c>
      <c r="E119" s="193" t="s">
        <v>871</v>
      </c>
      <c r="F119" s="194" t="s">
        <v>872</v>
      </c>
      <c r="G119" s="195" t="s">
        <v>826</v>
      </c>
      <c r="H119" s="196">
        <v>2</v>
      </c>
      <c r="I119" s="197"/>
      <c r="J119" s="198">
        <f>ROUND($I$119*$H$119,2)</f>
        <v>0</v>
      </c>
      <c r="K119" s="194"/>
      <c r="L119" s="199"/>
      <c r="M119" s="200"/>
      <c r="N119" s="201" t="s">
        <v>47</v>
      </c>
      <c r="O119" s="24"/>
      <c r="P119" s="24"/>
      <c r="Q119" s="162">
        <v>5.4</v>
      </c>
      <c r="R119" s="162">
        <f>$Q$119*$H$119</f>
        <v>10.8</v>
      </c>
      <c r="S119" s="162">
        <v>0</v>
      </c>
      <c r="T119" s="163">
        <f>$S$119*$H$119</f>
        <v>0</v>
      </c>
      <c r="AR119" s="97" t="s">
        <v>848</v>
      </c>
      <c r="AT119" s="97" t="s">
        <v>441</v>
      </c>
      <c r="AU119" s="97" t="s">
        <v>262</v>
      </c>
      <c r="AY119" s="6" t="s">
        <v>245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21</v>
      </c>
      <c r="BK119" s="164">
        <f>ROUND($I$119*$H$119,2)</f>
        <v>0</v>
      </c>
      <c r="BL119" s="97" t="s">
        <v>595</v>
      </c>
      <c r="BM119" s="97" t="s">
        <v>873</v>
      </c>
    </row>
    <row r="120" spans="2:47" s="6" customFormat="1" ht="16.5" customHeight="1">
      <c r="B120" s="23"/>
      <c r="C120" s="24"/>
      <c r="D120" s="165" t="s">
        <v>253</v>
      </c>
      <c r="E120" s="24"/>
      <c r="F120" s="166" t="s">
        <v>872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253</v>
      </c>
      <c r="AU120" s="6" t="s">
        <v>262</v>
      </c>
    </row>
    <row r="121" spans="2:51" s="6" customFormat="1" ht="15.75" customHeight="1">
      <c r="B121" s="175"/>
      <c r="C121" s="176"/>
      <c r="D121" s="169" t="s">
        <v>255</v>
      </c>
      <c r="E121" s="176"/>
      <c r="F121" s="177" t="s">
        <v>117</v>
      </c>
      <c r="G121" s="176"/>
      <c r="H121" s="178">
        <v>2</v>
      </c>
      <c r="J121" s="176"/>
      <c r="K121" s="176"/>
      <c r="L121" s="179"/>
      <c r="M121" s="180"/>
      <c r="N121" s="176"/>
      <c r="O121" s="176"/>
      <c r="P121" s="176"/>
      <c r="Q121" s="176"/>
      <c r="R121" s="176"/>
      <c r="S121" s="176"/>
      <c r="T121" s="181"/>
      <c r="AT121" s="182" t="s">
        <v>255</v>
      </c>
      <c r="AU121" s="182" t="s">
        <v>262</v>
      </c>
      <c r="AV121" s="182" t="s">
        <v>85</v>
      </c>
      <c r="AW121" s="182" t="s">
        <v>218</v>
      </c>
      <c r="AX121" s="182" t="s">
        <v>76</v>
      </c>
      <c r="AY121" s="182" t="s">
        <v>245</v>
      </c>
    </row>
    <row r="122" spans="2:51" s="6" customFormat="1" ht="15.75" customHeight="1">
      <c r="B122" s="183"/>
      <c r="C122" s="184"/>
      <c r="D122" s="169" t="s">
        <v>255</v>
      </c>
      <c r="E122" s="184"/>
      <c r="F122" s="185" t="s">
        <v>257</v>
      </c>
      <c r="G122" s="184"/>
      <c r="H122" s="186">
        <v>2</v>
      </c>
      <c r="J122" s="184"/>
      <c r="K122" s="184"/>
      <c r="L122" s="187"/>
      <c r="M122" s="188"/>
      <c r="N122" s="184"/>
      <c r="O122" s="184"/>
      <c r="P122" s="184"/>
      <c r="Q122" s="184"/>
      <c r="R122" s="184"/>
      <c r="S122" s="184"/>
      <c r="T122" s="189"/>
      <c r="AT122" s="190" t="s">
        <v>255</v>
      </c>
      <c r="AU122" s="190" t="s">
        <v>262</v>
      </c>
      <c r="AV122" s="190" t="s">
        <v>251</v>
      </c>
      <c r="AW122" s="190" t="s">
        <v>218</v>
      </c>
      <c r="AX122" s="190" t="s">
        <v>21</v>
      </c>
      <c r="AY122" s="190" t="s">
        <v>245</v>
      </c>
    </row>
    <row r="123" spans="2:65" s="6" customFormat="1" ht="15.75" customHeight="1">
      <c r="B123" s="23"/>
      <c r="C123" s="192" t="s">
        <v>295</v>
      </c>
      <c r="D123" s="192" t="s">
        <v>441</v>
      </c>
      <c r="E123" s="193" t="s">
        <v>874</v>
      </c>
      <c r="F123" s="194" t="s">
        <v>875</v>
      </c>
      <c r="G123" s="195" t="s">
        <v>826</v>
      </c>
      <c r="H123" s="196">
        <v>2</v>
      </c>
      <c r="I123" s="197"/>
      <c r="J123" s="198">
        <f>ROUND($I$123*$H$123,2)</f>
        <v>0</v>
      </c>
      <c r="K123" s="194"/>
      <c r="L123" s="199"/>
      <c r="M123" s="200"/>
      <c r="N123" s="201" t="s">
        <v>47</v>
      </c>
      <c r="O123" s="24"/>
      <c r="P123" s="24"/>
      <c r="Q123" s="162">
        <v>0</v>
      </c>
      <c r="R123" s="162">
        <f>$Q$123*$H$123</f>
        <v>0</v>
      </c>
      <c r="S123" s="162">
        <v>0</v>
      </c>
      <c r="T123" s="163">
        <f>$S$123*$H$123</f>
        <v>0</v>
      </c>
      <c r="AR123" s="97" t="s">
        <v>848</v>
      </c>
      <c r="AT123" s="97" t="s">
        <v>441</v>
      </c>
      <c r="AU123" s="97" t="s">
        <v>262</v>
      </c>
      <c r="AY123" s="6" t="s">
        <v>245</v>
      </c>
      <c r="BE123" s="164">
        <f>IF($N$123="základní",$J$123,0)</f>
        <v>0</v>
      </c>
      <c r="BF123" s="164">
        <f>IF($N$123="snížená",$J$123,0)</f>
        <v>0</v>
      </c>
      <c r="BG123" s="164">
        <f>IF($N$123="zákl. přenesená",$J$123,0)</f>
        <v>0</v>
      </c>
      <c r="BH123" s="164">
        <f>IF($N$123="sníž. přenesená",$J$123,0)</f>
        <v>0</v>
      </c>
      <c r="BI123" s="164">
        <f>IF($N$123="nulová",$J$123,0)</f>
        <v>0</v>
      </c>
      <c r="BJ123" s="97" t="s">
        <v>21</v>
      </c>
      <c r="BK123" s="164">
        <f>ROUND($I$123*$H$123,2)</f>
        <v>0</v>
      </c>
      <c r="BL123" s="97" t="s">
        <v>595</v>
      </c>
      <c r="BM123" s="97" t="s">
        <v>876</v>
      </c>
    </row>
    <row r="124" spans="2:47" s="6" customFormat="1" ht="16.5" customHeight="1">
      <c r="B124" s="23"/>
      <c r="C124" s="24"/>
      <c r="D124" s="165" t="s">
        <v>253</v>
      </c>
      <c r="E124" s="24"/>
      <c r="F124" s="166" t="s">
        <v>877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253</v>
      </c>
      <c r="AU124" s="6" t="s">
        <v>262</v>
      </c>
    </row>
    <row r="125" spans="2:51" s="6" customFormat="1" ht="15.75" customHeight="1">
      <c r="B125" s="175"/>
      <c r="C125" s="176"/>
      <c r="D125" s="169" t="s">
        <v>255</v>
      </c>
      <c r="E125" s="176"/>
      <c r="F125" s="177" t="s">
        <v>117</v>
      </c>
      <c r="G125" s="176"/>
      <c r="H125" s="178">
        <v>2</v>
      </c>
      <c r="J125" s="176"/>
      <c r="K125" s="176"/>
      <c r="L125" s="179"/>
      <c r="M125" s="180"/>
      <c r="N125" s="176"/>
      <c r="O125" s="176"/>
      <c r="P125" s="176"/>
      <c r="Q125" s="176"/>
      <c r="R125" s="176"/>
      <c r="S125" s="176"/>
      <c r="T125" s="181"/>
      <c r="AT125" s="182" t="s">
        <v>255</v>
      </c>
      <c r="AU125" s="182" t="s">
        <v>262</v>
      </c>
      <c r="AV125" s="182" t="s">
        <v>85</v>
      </c>
      <c r="AW125" s="182" t="s">
        <v>218</v>
      </c>
      <c r="AX125" s="182" t="s">
        <v>76</v>
      </c>
      <c r="AY125" s="182" t="s">
        <v>245</v>
      </c>
    </row>
    <row r="126" spans="2:51" s="6" customFormat="1" ht="15.75" customHeight="1">
      <c r="B126" s="183"/>
      <c r="C126" s="184"/>
      <c r="D126" s="169" t="s">
        <v>255</v>
      </c>
      <c r="E126" s="184"/>
      <c r="F126" s="185" t="s">
        <v>257</v>
      </c>
      <c r="G126" s="184"/>
      <c r="H126" s="186">
        <v>2</v>
      </c>
      <c r="J126" s="184"/>
      <c r="K126" s="184"/>
      <c r="L126" s="187"/>
      <c r="M126" s="188"/>
      <c r="N126" s="184"/>
      <c r="O126" s="184"/>
      <c r="P126" s="184"/>
      <c r="Q126" s="184"/>
      <c r="R126" s="184"/>
      <c r="S126" s="184"/>
      <c r="T126" s="189"/>
      <c r="AT126" s="190" t="s">
        <v>255</v>
      </c>
      <c r="AU126" s="190" t="s">
        <v>262</v>
      </c>
      <c r="AV126" s="190" t="s">
        <v>251</v>
      </c>
      <c r="AW126" s="190" t="s">
        <v>218</v>
      </c>
      <c r="AX126" s="190" t="s">
        <v>21</v>
      </c>
      <c r="AY126" s="190" t="s">
        <v>245</v>
      </c>
    </row>
    <row r="127" spans="2:65" s="6" customFormat="1" ht="15.75" customHeight="1">
      <c r="B127" s="23"/>
      <c r="C127" s="153" t="s">
        <v>26</v>
      </c>
      <c r="D127" s="153" t="s">
        <v>247</v>
      </c>
      <c r="E127" s="154" t="s">
        <v>878</v>
      </c>
      <c r="F127" s="155" t="s">
        <v>879</v>
      </c>
      <c r="G127" s="156" t="s">
        <v>136</v>
      </c>
      <c r="H127" s="157">
        <v>73</v>
      </c>
      <c r="I127" s="158"/>
      <c r="J127" s="159">
        <f>ROUND($I$127*$H$127,2)</f>
        <v>0</v>
      </c>
      <c r="K127" s="155" t="s">
        <v>843</v>
      </c>
      <c r="L127" s="43"/>
      <c r="M127" s="160"/>
      <c r="N127" s="161" t="s">
        <v>47</v>
      </c>
      <c r="O127" s="24"/>
      <c r="P127" s="24"/>
      <c r="Q127" s="162">
        <v>0</v>
      </c>
      <c r="R127" s="162">
        <f>$Q$127*$H$127</f>
        <v>0</v>
      </c>
      <c r="S127" s="162">
        <v>0</v>
      </c>
      <c r="T127" s="163">
        <f>$S$127*$H$127</f>
        <v>0</v>
      </c>
      <c r="AR127" s="97" t="s">
        <v>595</v>
      </c>
      <c r="AT127" s="97" t="s">
        <v>247</v>
      </c>
      <c r="AU127" s="97" t="s">
        <v>262</v>
      </c>
      <c r="AY127" s="6" t="s">
        <v>245</v>
      </c>
      <c r="BE127" s="164">
        <f>IF($N$127="základní",$J$127,0)</f>
        <v>0</v>
      </c>
      <c r="BF127" s="164">
        <f>IF($N$127="snížená",$J$127,0)</f>
        <v>0</v>
      </c>
      <c r="BG127" s="164">
        <f>IF($N$127="zákl. přenesená",$J$127,0)</f>
        <v>0</v>
      </c>
      <c r="BH127" s="164">
        <f>IF($N$127="sníž. přenesená",$J$127,0)</f>
        <v>0</v>
      </c>
      <c r="BI127" s="164">
        <f>IF($N$127="nulová",$J$127,0)</f>
        <v>0</v>
      </c>
      <c r="BJ127" s="97" t="s">
        <v>21</v>
      </c>
      <c r="BK127" s="164">
        <f>ROUND($I$127*$H$127,2)</f>
        <v>0</v>
      </c>
      <c r="BL127" s="97" t="s">
        <v>595</v>
      </c>
      <c r="BM127" s="97" t="s">
        <v>880</v>
      </c>
    </row>
    <row r="128" spans="2:47" s="6" customFormat="1" ht="27" customHeight="1">
      <c r="B128" s="23"/>
      <c r="C128" s="24"/>
      <c r="D128" s="165" t="s">
        <v>253</v>
      </c>
      <c r="E128" s="24"/>
      <c r="F128" s="166" t="s">
        <v>881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253</v>
      </c>
      <c r="AU128" s="6" t="s">
        <v>262</v>
      </c>
    </row>
    <row r="129" spans="2:51" s="6" customFormat="1" ht="15.75" customHeight="1">
      <c r="B129" s="167"/>
      <c r="C129" s="168"/>
      <c r="D129" s="169" t="s">
        <v>255</v>
      </c>
      <c r="E129" s="168"/>
      <c r="F129" s="170" t="s">
        <v>293</v>
      </c>
      <c r="G129" s="168"/>
      <c r="H129" s="168"/>
      <c r="J129" s="168"/>
      <c r="K129" s="168"/>
      <c r="L129" s="171"/>
      <c r="M129" s="172"/>
      <c r="N129" s="168"/>
      <c r="O129" s="168"/>
      <c r="P129" s="168"/>
      <c r="Q129" s="168"/>
      <c r="R129" s="168"/>
      <c r="S129" s="168"/>
      <c r="T129" s="173"/>
      <c r="AT129" s="174" t="s">
        <v>255</v>
      </c>
      <c r="AU129" s="174" t="s">
        <v>262</v>
      </c>
      <c r="AV129" s="174" t="s">
        <v>21</v>
      </c>
      <c r="AW129" s="174" t="s">
        <v>218</v>
      </c>
      <c r="AX129" s="174" t="s">
        <v>76</v>
      </c>
      <c r="AY129" s="174" t="s">
        <v>245</v>
      </c>
    </row>
    <row r="130" spans="2:51" s="6" customFormat="1" ht="15.75" customHeight="1">
      <c r="B130" s="175"/>
      <c r="C130" s="176"/>
      <c r="D130" s="169" t="s">
        <v>255</v>
      </c>
      <c r="E130" s="176"/>
      <c r="F130" s="177" t="s">
        <v>657</v>
      </c>
      <c r="G130" s="176"/>
      <c r="H130" s="178">
        <v>73</v>
      </c>
      <c r="J130" s="176"/>
      <c r="K130" s="176"/>
      <c r="L130" s="179"/>
      <c r="M130" s="180"/>
      <c r="N130" s="176"/>
      <c r="O130" s="176"/>
      <c r="P130" s="176"/>
      <c r="Q130" s="176"/>
      <c r="R130" s="176"/>
      <c r="S130" s="176"/>
      <c r="T130" s="181"/>
      <c r="AT130" s="182" t="s">
        <v>255</v>
      </c>
      <c r="AU130" s="182" t="s">
        <v>262</v>
      </c>
      <c r="AV130" s="182" t="s">
        <v>85</v>
      </c>
      <c r="AW130" s="182" t="s">
        <v>218</v>
      </c>
      <c r="AX130" s="182" t="s">
        <v>76</v>
      </c>
      <c r="AY130" s="182" t="s">
        <v>245</v>
      </c>
    </row>
    <row r="131" spans="2:51" s="6" customFormat="1" ht="15.75" customHeight="1">
      <c r="B131" s="183"/>
      <c r="C131" s="184"/>
      <c r="D131" s="169" t="s">
        <v>255</v>
      </c>
      <c r="E131" s="184"/>
      <c r="F131" s="185" t="s">
        <v>257</v>
      </c>
      <c r="G131" s="184"/>
      <c r="H131" s="186">
        <v>73</v>
      </c>
      <c r="J131" s="184"/>
      <c r="K131" s="184"/>
      <c r="L131" s="187"/>
      <c r="M131" s="188"/>
      <c r="N131" s="184"/>
      <c r="O131" s="184"/>
      <c r="P131" s="184"/>
      <c r="Q131" s="184"/>
      <c r="R131" s="184"/>
      <c r="S131" s="184"/>
      <c r="T131" s="189"/>
      <c r="AT131" s="190" t="s">
        <v>255</v>
      </c>
      <c r="AU131" s="190" t="s">
        <v>262</v>
      </c>
      <c r="AV131" s="190" t="s">
        <v>251</v>
      </c>
      <c r="AW131" s="190" t="s">
        <v>218</v>
      </c>
      <c r="AX131" s="190" t="s">
        <v>21</v>
      </c>
      <c r="AY131" s="190" t="s">
        <v>245</v>
      </c>
    </row>
    <row r="132" spans="2:65" s="6" customFormat="1" ht="15.75" customHeight="1">
      <c r="B132" s="23"/>
      <c r="C132" s="192" t="s">
        <v>310</v>
      </c>
      <c r="D132" s="192" t="s">
        <v>441</v>
      </c>
      <c r="E132" s="193" t="s">
        <v>882</v>
      </c>
      <c r="F132" s="194" t="s">
        <v>883</v>
      </c>
      <c r="G132" s="195" t="s">
        <v>136</v>
      </c>
      <c r="H132" s="196">
        <v>73</v>
      </c>
      <c r="I132" s="197"/>
      <c r="J132" s="198">
        <f>ROUND($I$132*$H$132,2)</f>
        <v>0</v>
      </c>
      <c r="K132" s="194" t="s">
        <v>843</v>
      </c>
      <c r="L132" s="199"/>
      <c r="M132" s="200"/>
      <c r="N132" s="201" t="s">
        <v>47</v>
      </c>
      <c r="O132" s="24"/>
      <c r="P132" s="24"/>
      <c r="Q132" s="162">
        <v>0.000906</v>
      </c>
      <c r="R132" s="162">
        <f>$Q$132*$H$132</f>
        <v>0.066138</v>
      </c>
      <c r="S132" s="162">
        <v>0</v>
      </c>
      <c r="T132" s="163">
        <f>$S$132*$H$132</f>
        <v>0</v>
      </c>
      <c r="AR132" s="97" t="s">
        <v>848</v>
      </c>
      <c r="AT132" s="97" t="s">
        <v>441</v>
      </c>
      <c r="AU132" s="97" t="s">
        <v>262</v>
      </c>
      <c r="AY132" s="6" t="s">
        <v>245</v>
      </c>
      <c r="BE132" s="164">
        <f>IF($N$132="základní",$J$132,0)</f>
        <v>0</v>
      </c>
      <c r="BF132" s="164">
        <f>IF($N$132="snížená",$J$132,0)</f>
        <v>0</v>
      </c>
      <c r="BG132" s="164">
        <f>IF($N$132="zákl. přenesená",$J$132,0)</f>
        <v>0</v>
      </c>
      <c r="BH132" s="164">
        <f>IF($N$132="sníž. přenesená",$J$132,0)</f>
        <v>0</v>
      </c>
      <c r="BI132" s="164">
        <f>IF($N$132="nulová",$J$132,0)</f>
        <v>0</v>
      </c>
      <c r="BJ132" s="97" t="s">
        <v>21</v>
      </c>
      <c r="BK132" s="164">
        <f>ROUND($I$132*$H$132,2)</f>
        <v>0</v>
      </c>
      <c r="BL132" s="97" t="s">
        <v>595</v>
      </c>
      <c r="BM132" s="97" t="s">
        <v>884</v>
      </c>
    </row>
    <row r="133" spans="2:47" s="6" customFormat="1" ht="27" customHeight="1">
      <c r="B133" s="23"/>
      <c r="C133" s="24"/>
      <c r="D133" s="165" t="s">
        <v>253</v>
      </c>
      <c r="E133" s="24"/>
      <c r="F133" s="166" t="s">
        <v>885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253</v>
      </c>
      <c r="AU133" s="6" t="s">
        <v>262</v>
      </c>
    </row>
    <row r="134" spans="2:51" s="6" customFormat="1" ht="15.75" customHeight="1">
      <c r="B134" s="167"/>
      <c r="C134" s="168"/>
      <c r="D134" s="169" t="s">
        <v>255</v>
      </c>
      <c r="E134" s="168"/>
      <c r="F134" s="170" t="s">
        <v>293</v>
      </c>
      <c r="G134" s="168"/>
      <c r="H134" s="168"/>
      <c r="J134" s="168"/>
      <c r="K134" s="168"/>
      <c r="L134" s="171"/>
      <c r="M134" s="172"/>
      <c r="N134" s="168"/>
      <c r="O134" s="168"/>
      <c r="P134" s="168"/>
      <c r="Q134" s="168"/>
      <c r="R134" s="168"/>
      <c r="S134" s="168"/>
      <c r="T134" s="173"/>
      <c r="AT134" s="174" t="s">
        <v>255</v>
      </c>
      <c r="AU134" s="174" t="s">
        <v>262</v>
      </c>
      <c r="AV134" s="174" t="s">
        <v>21</v>
      </c>
      <c r="AW134" s="174" t="s">
        <v>218</v>
      </c>
      <c r="AX134" s="174" t="s">
        <v>76</v>
      </c>
      <c r="AY134" s="174" t="s">
        <v>245</v>
      </c>
    </row>
    <row r="135" spans="2:51" s="6" customFormat="1" ht="15.75" customHeight="1">
      <c r="B135" s="175"/>
      <c r="C135" s="176"/>
      <c r="D135" s="169" t="s">
        <v>255</v>
      </c>
      <c r="E135" s="176"/>
      <c r="F135" s="177" t="s">
        <v>657</v>
      </c>
      <c r="G135" s="176"/>
      <c r="H135" s="178">
        <v>73</v>
      </c>
      <c r="J135" s="176"/>
      <c r="K135" s="176"/>
      <c r="L135" s="179"/>
      <c r="M135" s="180"/>
      <c r="N135" s="176"/>
      <c r="O135" s="176"/>
      <c r="P135" s="176"/>
      <c r="Q135" s="176"/>
      <c r="R135" s="176"/>
      <c r="S135" s="176"/>
      <c r="T135" s="181"/>
      <c r="AT135" s="182" t="s">
        <v>255</v>
      </c>
      <c r="AU135" s="182" t="s">
        <v>262</v>
      </c>
      <c r="AV135" s="182" t="s">
        <v>85</v>
      </c>
      <c r="AW135" s="182" t="s">
        <v>218</v>
      </c>
      <c r="AX135" s="182" t="s">
        <v>76</v>
      </c>
      <c r="AY135" s="182" t="s">
        <v>245</v>
      </c>
    </row>
    <row r="136" spans="2:51" s="6" customFormat="1" ht="15.75" customHeight="1">
      <c r="B136" s="183"/>
      <c r="C136" s="184"/>
      <c r="D136" s="169" t="s">
        <v>255</v>
      </c>
      <c r="E136" s="184"/>
      <c r="F136" s="185" t="s">
        <v>257</v>
      </c>
      <c r="G136" s="184"/>
      <c r="H136" s="186">
        <v>73</v>
      </c>
      <c r="J136" s="184"/>
      <c r="K136" s="184"/>
      <c r="L136" s="187"/>
      <c r="M136" s="188"/>
      <c r="N136" s="184"/>
      <c r="O136" s="184"/>
      <c r="P136" s="184"/>
      <c r="Q136" s="184"/>
      <c r="R136" s="184"/>
      <c r="S136" s="184"/>
      <c r="T136" s="189"/>
      <c r="AT136" s="190" t="s">
        <v>255</v>
      </c>
      <c r="AU136" s="190" t="s">
        <v>262</v>
      </c>
      <c r="AV136" s="190" t="s">
        <v>251</v>
      </c>
      <c r="AW136" s="190" t="s">
        <v>218</v>
      </c>
      <c r="AX136" s="190" t="s">
        <v>21</v>
      </c>
      <c r="AY136" s="190" t="s">
        <v>245</v>
      </c>
    </row>
    <row r="137" spans="2:65" s="6" customFormat="1" ht="15.75" customHeight="1">
      <c r="B137" s="23"/>
      <c r="C137" s="153" t="s">
        <v>313</v>
      </c>
      <c r="D137" s="153" t="s">
        <v>247</v>
      </c>
      <c r="E137" s="154" t="s">
        <v>886</v>
      </c>
      <c r="F137" s="155" t="s">
        <v>887</v>
      </c>
      <c r="G137" s="156" t="s">
        <v>136</v>
      </c>
      <c r="H137" s="157">
        <v>16</v>
      </c>
      <c r="I137" s="158"/>
      <c r="J137" s="159">
        <f>ROUND($I$137*$H$137,2)</f>
        <v>0</v>
      </c>
      <c r="K137" s="155" t="s">
        <v>843</v>
      </c>
      <c r="L137" s="43"/>
      <c r="M137" s="160"/>
      <c r="N137" s="161" t="s">
        <v>47</v>
      </c>
      <c r="O137" s="24"/>
      <c r="P137" s="24"/>
      <c r="Q137" s="162">
        <v>0</v>
      </c>
      <c r="R137" s="162">
        <f>$Q$137*$H$137</f>
        <v>0</v>
      </c>
      <c r="S137" s="162">
        <v>0</v>
      </c>
      <c r="T137" s="163">
        <f>$S$137*$H$137</f>
        <v>0</v>
      </c>
      <c r="AR137" s="97" t="s">
        <v>595</v>
      </c>
      <c r="AT137" s="97" t="s">
        <v>247</v>
      </c>
      <c r="AU137" s="97" t="s">
        <v>262</v>
      </c>
      <c r="AY137" s="6" t="s">
        <v>245</v>
      </c>
      <c r="BE137" s="164">
        <f>IF($N$137="základní",$J$137,0)</f>
        <v>0</v>
      </c>
      <c r="BF137" s="164">
        <f>IF($N$137="snížená",$J$137,0)</f>
        <v>0</v>
      </c>
      <c r="BG137" s="164">
        <f>IF($N$137="zákl. přenesená",$J$137,0)</f>
        <v>0</v>
      </c>
      <c r="BH137" s="164">
        <f>IF($N$137="sníž. přenesená",$J$137,0)</f>
        <v>0</v>
      </c>
      <c r="BI137" s="164">
        <f>IF($N$137="nulová",$J$137,0)</f>
        <v>0</v>
      </c>
      <c r="BJ137" s="97" t="s">
        <v>21</v>
      </c>
      <c r="BK137" s="164">
        <f>ROUND($I$137*$H$137,2)</f>
        <v>0</v>
      </c>
      <c r="BL137" s="97" t="s">
        <v>595</v>
      </c>
      <c r="BM137" s="97" t="s">
        <v>888</v>
      </c>
    </row>
    <row r="138" spans="2:47" s="6" customFormat="1" ht="27" customHeight="1">
      <c r="B138" s="23"/>
      <c r="C138" s="24"/>
      <c r="D138" s="165" t="s">
        <v>253</v>
      </c>
      <c r="E138" s="24"/>
      <c r="F138" s="166" t="s">
        <v>889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253</v>
      </c>
      <c r="AU138" s="6" t="s">
        <v>262</v>
      </c>
    </row>
    <row r="139" spans="2:51" s="6" customFormat="1" ht="15.75" customHeight="1">
      <c r="B139" s="167"/>
      <c r="C139" s="168"/>
      <c r="D139" s="169" t="s">
        <v>255</v>
      </c>
      <c r="E139" s="168"/>
      <c r="F139" s="170" t="s">
        <v>890</v>
      </c>
      <c r="G139" s="168"/>
      <c r="H139" s="168"/>
      <c r="J139" s="168"/>
      <c r="K139" s="168"/>
      <c r="L139" s="171"/>
      <c r="M139" s="172"/>
      <c r="N139" s="168"/>
      <c r="O139" s="168"/>
      <c r="P139" s="168"/>
      <c r="Q139" s="168"/>
      <c r="R139" s="168"/>
      <c r="S139" s="168"/>
      <c r="T139" s="173"/>
      <c r="AT139" s="174" t="s">
        <v>255</v>
      </c>
      <c r="AU139" s="174" t="s">
        <v>262</v>
      </c>
      <c r="AV139" s="174" t="s">
        <v>21</v>
      </c>
      <c r="AW139" s="174" t="s">
        <v>218</v>
      </c>
      <c r="AX139" s="174" t="s">
        <v>76</v>
      </c>
      <c r="AY139" s="174" t="s">
        <v>245</v>
      </c>
    </row>
    <row r="140" spans="2:51" s="6" customFormat="1" ht="15.75" customHeight="1">
      <c r="B140" s="175"/>
      <c r="C140" s="176"/>
      <c r="D140" s="169" t="s">
        <v>255</v>
      </c>
      <c r="E140" s="176"/>
      <c r="F140" s="177" t="s">
        <v>331</v>
      </c>
      <c r="G140" s="176"/>
      <c r="H140" s="178">
        <v>16</v>
      </c>
      <c r="J140" s="176"/>
      <c r="K140" s="176"/>
      <c r="L140" s="179"/>
      <c r="M140" s="180"/>
      <c r="N140" s="176"/>
      <c r="O140" s="176"/>
      <c r="P140" s="176"/>
      <c r="Q140" s="176"/>
      <c r="R140" s="176"/>
      <c r="S140" s="176"/>
      <c r="T140" s="181"/>
      <c r="AT140" s="182" t="s">
        <v>255</v>
      </c>
      <c r="AU140" s="182" t="s">
        <v>262</v>
      </c>
      <c r="AV140" s="182" t="s">
        <v>85</v>
      </c>
      <c r="AW140" s="182" t="s">
        <v>218</v>
      </c>
      <c r="AX140" s="182" t="s">
        <v>76</v>
      </c>
      <c r="AY140" s="182" t="s">
        <v>245</v>
      </c>
    </row>
    <row r="141" spans="2:51" s="6" customFormat="1" ht="15.75" customHeight="1">
      <c r="B141" s="183"/>
      <c r="C141" s="184"/>
      <c r="D141" s="169" t="s">
        <v>255</v>
      </c>
      <c r="E141" s="184"/>
      <c r="F141" s="185" t="s">
        <v>257</v>
      </c>
      <c r="G141" s="184"/>
      <c r="H141" s="186">
        <v>16</v>
      </c>
      <c r="J141" s="184"/>
      <c r="K141" s="184"/>
      <c r="L141" s="187"/>
      <c r="M141" s="188"/>
      <c r="N141" s="184"/>
      <c r="O141" s="184"/>
      <c r="P141" s="184"/>
      <c r="Q141" s="184"/>
      <c r="R141" s="184"/>
      <c r="S141" s="184"/>
      <c r="T141" s="189"/>
      <c r="AT141" s="190" t="s">
        <v>255</v>
      </c>
      <c r="AU141" s="190" t="s">
        <v>262</v>
      </c>
      <c r="AV141" s="190" t="s">
        <v>251</v>
      </c>
      <c r="AW141" s="190" t="s">
        <v>218</v>
      </c>
      <c r="AX141" s="190" t="s">
        <v>21</v>
      </c>
      <c r="AY141" s="190" t="s">
        <v>245</v>
      </c>
    </row>
    <row r="142" spans="2:65" s="6" customFormat="1" ht="15.75" customHeight="1">
      <c r="B142" s="23"/>
      <c r="C142" s="192" t="s">
        <v>318</v>
      </c>
      <c r="D142" s="192" t="s">
        <v>441</v>
      </c>
      <c r="E142" s="193" t="s">
        <v>891</v>
      </c>
      <c r="F142" s="194" t="s">
        <v>892</v>
      </c>
      <c r="G142" s="195" t="s">
        <v>136</v>
      </c>
      <c r="H142" s="196">
        <v>16</v>
      </c>
      <c r="I142" s="197"/>
      <c r="J142" s="198">
        <f>ROUND($I$142*$H$142,2)</f>
        <v>0</v>
      </c>
      <c r="K142" s="194" t="s">
        <v>843</v>
      </c>
      <c r="L142" s="199"/>
      <c r="M142" s="200"/>
      <c r="N142" s="201" t="s">
        <v>47</v>
      </c>
      <c r="O142" s="24"/>
      <c r="P142" s="24"/>
      <c r="Q142" s="162">
        <v>0.000119</v>
      </c>
      <c r="R142" s="162">
        <f>$Q$142*$H$142</f>
        <v>0.001904</v>
      </c>
      <c r="S142" s="162">
        <v>0</v>
      </c>
      <c r="T142" s="163">
        <f>$S$142*$H$142</f>
        <v>0</v>
      </c>
      <c r="AR142" s="97" t="s">
        <v>848</v>
      </c>
      <c r="AT142" s="97" t="s">
        <v>441</v>
      </c>
      <c r="AU142" s="97" t="s">
        <v>262</v>
      </c>
      <c r="AY142" s="6" t="s">
        <v>245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21</v>
      </c>
      <c r="BK142" s="164">
        <f>ROUND($I$142*$H$142,2)</f>
        <v>0</v>
      </c>
      <c r="BL142" s="97" t="s">
        <v>595</v>
      </c>
      <c r="BM142" s="97" t="s">
        <v>893</v>
      </c>
    </row>
    <row r="143" spans="2:47" s="6" customFormat="1" ht="27" customHeight="1">
      <c r="B143" s="23"/>
      <c r="C143" s="24"/>
      <c r="D143" s="165" t="s">
        <v>253</v>
      </c>
      <c r="E143" s="24"/>
      <c r="F143" s="166" t="s">
        <v>894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253</v>
      </c>
      <c r="AU143" s="6" t="s">
        <v>262</v>
      </c>
    </row>
    <row r="144" spans="2:51" s="6" customFormat="1" ht="15.75" customHeight="1">
      <c r="B144" s="167"/>
      <c r="C144" s="168"/>
      <c r="D144" s="169" t="s">
        <v>255</v>
      </c>
      <c r="E144" s="168"/>
      <c r="F144" s="170" t="s">
        <v>890</v>
      </c>
      <c r="G144" s="168"/>
      <c r="H144" s="168"/>
      <c r="J144" s="168"/>
      <c r="K144" s="168"/>
      <c r="L144" s="171"/>
      <c r="M144" s="172"/>
      <c r="N144" s="168"/>
      <c r="O144" s="168"/>
      <c r="P144" s="168"/>
      <c r="Q144" s="168"/>
      <c r="R144" s="168"/>
      <c r="S144" s="168"/>
      <c r="T144" s="173"/>
      <c r="AT144" s="174" t="s">
        <v>255</v>
      </c>
      <c r="AU144" s="174" t="s">
        <v>262</v>
      </c>
      <c r="AV144" s="174" t="s">
        <v>21</v>
      </c>
      <c r="AW144" s="174" t="s">
        <v>218</v>
      </c>
      <c r="AX144" s="174" t="s">
        <v>76</v>
      </c>
      <c r="AY144" s="174" t="s">
        <v>245</v>
      </c>
    </row>
    <row r="145" spans="2:51" s="6" customFormat="1" ht="15.75" customHeight="1">
      <c r="B145" s="175"/>
      <c r="C145" s="176"/>
      <c r="D145" s="169" t="s">
        <v>255</v>
      </c>
      <c r="E145" s="176"/>
      <c r="F145" s="177" t="s">
        <v>331</v>
      </c>
      <c r="G145" s="176"/>
      <c r="H145" s="178">
        <v>16</v>
      </c>
      <c r="J145" s="176"/>
      <c r="K145" s="176"/>
      <c r="L145" s="179"/>
      <c r="M145" s="180"/>
      <c r="N145" s="176"/>
      <c r="O145" s="176"/>
      <c r="P145" s="176"/>
      <c r="Q145" s="176"/>
      <c r="R145" s="176"/>
      <c r="S145" s="176"/>
      <c r="T145" s="181"/>
      <c r="AT145" s="182" t="s">
        <v>255</v>
      </c>
      <c r="AU145" s="182" t="s">
        <v>262</v>
      </c>
      <c r="AV145" s="182" t="s">
        <v>85</v>
      </c>
      <c r="AW145" s="182" t="s">
        <v>218</v>
      </c>
      <c r="AX145" s="182" t="s">
        <v>76</v>
      </c>
      <c r="AY145" s="182" t="s">
        <v>245</v>
      </c>
    </row>
    <row r="146" spans="2:51" s="6" customFormat="1" ht="15.75" customHeight="1">
      <c r="B146" s="183"/>
      <c r="C146" s="184"/>
      <c r="D146" s="169" t="s">
        <v>255</v>
      </c>
      <c r="E146" s="184"/>
      <c r="F146" s="185" t="s">
        <v>257</v>
      </c>
      <c r="G146" s="184"/>
      <c r="H146" s="186">
        <v>16</v>
      </c>
      <c r="J146" s="184"/>
      <c r="K146" s="184"/>
      <c r="L146" s="187"/>
      <c r="M146" s="188"/>
      <c r="N146" s="184"/>
      <c r="O146" s="184"/>
      <c r="P146" s="184"/>
      <c r="Q146" s="184"/>
      <c r="R146" s="184"/>
      <c r="S146" s="184"/>
      <c r="T146" s="189"/>
      <c r="AT146" s="190" t="s">
        <v>255</v>
      </c>
      <c r="AU146" s="190" t="s">
        <v>262</v>
      </c>
      <c r="AV146" s="190" t="s">
        <v>251</v>
      </c>
      <c r="AW146" s="190" t="s">
        <v>218</v>
      </c>
      <c r="AX146" s="190" t="s">
        <v>21</v>
      </c>
      <c r="AY146" s="190" t="s">
        <v>245</v>
      </c>
    </row>
    <row r="147" spans="2:65" s="6" customFormat="1" ht="15.75" customHeight="1">
      <c r="B147" s="23"/>
      <c r="C147" s="153" t="s">
        <v>320</v>
      </c>
      <c r="D147" s="153" t="s">
        <v>247</v>
      </c>
      <c r="E147" s="154" t="s">
        <v>895</v>
      </c>
      <c r="F147" s="155" t="s">
        <v>896</v>
      </c>
      <c r="G147" s="156" t="s">
        <v>127</v>
      </c>
      <c r="H147" s="157">
        <v>16</v>
      </c>
      <c r="I147" s="158"/>
      <c r="J147" s="159">
        <f>ROUND($I$147*$H$147,2)</f>
        <v>0</v>
      </c>
      <c r="K147" s="155" t="s">
        <v>843</v>
      </c>
      <c r="L147" s="43"/>
      <c r="M147" s="160"/>
      <c r="N147" s="161" t="s">
        <v>47</v>
      </c>
      <c r="O147" s="24"/>
      <c r="P147" s="24"/>
      <c r="Q147" s="162">
        <v>0</v>
      </c>
      <c r="R147" s="162">
        <f>$Q$147*$H$147</f>
        <v>0</v>
      </c>
      <c r="S147" s="162">
        <v>0</v>
      </c>
      <c r="T147" s="163">
        <f>$S$147*$H$147</f>
        <v>0</v>
      </c>
      <c r="AR147" s="97" t="s">
        <v>595</v>
      </c>
      <c r="AT147" s="97" t="s">
        <v>247</v>
      </c>
      <c r="AU147" s="97" t="s">
        <v>262</v>
      </c>
      <c r="AY147" s="6" t="s">
        <v>245</v>
      </c>
      <c r="BE147" s="164">
        <f>IF($N$147="základní",$J$147,0)</f>
        <v>0</v>
      </c>
      <c r="BF147" s="164">
        <f>IF($N$147="snížená",$J$147,0)</f>
        <v>0</v>
      </c>
      <c r="BG147" s="164">
        <f>IF($N$147="zákl. přenesená",$J$147,0)</f>
        <v>0</v>
      </c>
      <c r="BH147" s="164">
        <f>IF($N$147="sníž. přenesená",$J$147,0)</f>
        <v>0</v>
      </c>
      <c r="BI147" s="164">
        <f>IF($N$147="nulová",$J$147,0)</f>
        <v>0</v>
      </c>
      <c r="BJ147" s="97" t="s">
        <v>21</v>
      </c>
      <c r="BK147" s="164">
        <f>ROUND($I$147*$H$147,2)</f>
        <v>0</v>
      </c>
      <c r="BL147" s="97" t="s">
        <v>595</v>
      </c>
      <c r="BM147" s="97" t="s">
        <v>897</v>
      </c>
    </row>
    <row r="148" spans="2:47" s="6" customFormat="1" ht="27" customHeight="1">
      <c r="B148" s="23"/>
      <c r="C148" s="24"/>
      <c r="D148" s="165" t="s">
        <v>253</v>
      </c>
      <c r="E148" s="24"/>
      <c r="F148" s="166" t="s">
        <v>898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253</v>
      </c>
      <c r="AU148" s="6" t="s">
        <v>262</v>
      </c>
    </row>
    <row r="149" spans="2:51" s="6" customFormat="1" ht="15.75" customHeight="1">
      <c r="B149" s="167"/>
      <c r="C149" s="168"/>
      <c r="D149" s="169" t="s">
        <v>255</v>
      </c>
      <c r="E149" s="168"/>
      <c r="F149" s="170" t="s">
        <v>256</v>
      </c>
      <c r="G149" s="168"/>
      <c r="H149" s="168"/>
      <c r="J149" s="168"/>
      <c r="K149" s="168"/>
      <c r="L149" s="171"/>
      <c r="M149" s="172"/>
      <c r="N149" s="168"/>
      <c r="O149" s="168"/>
      <c r="P149" s="168"/>
      <c r="Q149" s="168"/>
      <c r="R149" s="168"/>
      <c r="S149" s="168"/>
      <c r="T149" s="173"/>
      <c r="AT149" s="174" t="s">
        <v>255</v>
      </c>
      <c r="AU149" s="174" t="s">
        <v>262</v>
      </c>
      <c r="AV149" s="174" t="s">
        <v>21</v>
      </c>
      <c r="AW149" s="174" t="s">
        <v>218</v>
      </c>
      <c r="AX149" s="174" t="s">
        <v>76</v>
      </c>
      <c r="AY149" s="174" t="s">
        <v>245</v>
      </c>
    </row>
    <row r="150" spans="2:51" s="6" customFormat="1" ht="15.75" customHeight="1">
      <c r="B150" s="175"/>
      <c r="C150" s="176"/>
      <c r="D150" s="169" t="s">
        <v>255</v>
      </c>
      <c r="E150" s="176"/>
      <c r="F150" s="177" t="s">
        <v>331</v>
      </c>
      <c r="G150" s="176"/>
      <c r="H150" s="178">
        <v>16</v>
      </c>
      <c r="J150" s="176"/>
      <c r="K150" s="176"/>
      <c r="L150" s="179"/>
      <c r="M150" s="180"/>
      <c r="N150" s="176"/>
      <c r="O150" s="176"/>
      <c r="P150" s="176"/>
      <c r="Q150" s="176"/>
      <c r="R150" s="176"/>
      <c r="S150" s="176"/>
      <c r="T150" s="181"/>
      <c r="AT150" s="182" t="s">
        <v>255</v>
      </c>
      <c r="AU150" s="182" t="s">
        <v>262</v>
      </c>
      <c r="AV150" s="182" t="s">
        <v>85</v>
      </c>
      <c r="AW150" s="182" t="s">
        <v>218</v>
      </c>
      <c r="AX150" s="182" t="s">
        <v>76</v>
      </c>
      <c r="AY150" s="182" t="s">
        <v>245</v>
      </c>
    </row>
    <row r="151" spans="2:51" s="6" customFormat="1" ht="15.75" customHeight="1">
      <c r="B151" s="183"/>
      <c r="C151" s="184"/>
      <c r="D151" s="169" t="s">
        <v>255</v>
      </c>
      <c r="E151" s="184"/>
      <c r="F151" s="185" t="s">
        <v>257</v>
      </c>
      <c r="G151" s="184"/>
      <c r="H151" s="186">
        <v>16</v>
      </c>
      <c r="J151" s="184"/>
      <c r="K151" s="184"/>
      <c r="L151" s="187"/>
      <c r="M151" s="188"/>
      <c r="N151" s="184"/>
      <c r="O151" s="184"/>
      <c r="P151" s="184"/>
      <c r="Q151" s="184"/>
      <c r="R151" s="184"/>
      <c r="S151" s="184"/>
      <c r="T151" s="189"/>
      <c r="AT151" s="190" t="s">
        <v>255</v>
      </c>
      <c r="AU151" s="190" t="s">
        <v>262</v>
      </c>
      <c r="AV151" s="190" t="s">
        <v>251</v>
      </c>
      <c r="AW151" s="190" t="s">
        <v>218</v>
      </c>
      <c r="AX151" s="190" t="s">
        <v>21</v>
      </c>
      <c r="AY151" s="190" t="s">
        <v>245</v>
      </c>
    </row>
    <row r="152" spans="2:65" s="6" customFormat="1" ht="15.75" customHeight="1">
      <c r="B152" s="23"/>
      <c r="C152" s="153" t="s">
        <v>7</v>
      </c>
      <c r="D152" s="153" t="s">
        <v>247</v>
      </c>
      <c r="E152" s="154" t="s">
        <v>899</v>
      </c>
      <c r="F152" s="155" t="s">
        <v>900</v>
      </c>
      <c r="G152" s="156" t="s">
        <v>127</v>
      </c>
      <c r="H152" s="157">
        <v>12</v>
      </c>
      <c r="I152" s="158"/>
      <c r="J152" s="159">
        <f>ROUND($I$152*$H$152,2)</f>
        <v>0</v>
      </c>
      <c r="K152" s="155" t="s">
        <v>843</v>
      </c>
      <c r="L152" s="43"/>
      <c r="M152" s="160"/>
      <c r="N152" s="161" t="s">
        <v>47</v>
      </c>
      <c r="O152" s="24"/>
      <c r="P152" s="24"/>
      <c r="Q152" s="162">
        <v>0</v>
      </c>
      <c r="R152" s="162">
        <f>$Q$152*$H$152</f>
        <v>0</v>
      </c>
      <c r="S152" s="162">
        <v>0</v>
      </c>
      <c r="T152" s="163">
        <f>$S$152*$H$152</f>
        <v>0</v>
      </c>
      <c r="AR152" s="97" t="s">
        <v>595</v>
      </c>
      <c r="AT152" s="97" t="s">
        <v>247</v>
      </c>
      <c r="AU152" s="97" t="s">
        <v>262</v>
      </c>
      <c r="AY152" s="6" t="s">
        <v>245</v>
      </c>
      <c r="BE152" s="164">
        <f>IF($N$152="základní",$J$152,0)</f>
        <v>0</v>
      </c>
      <c r="BF152" s="164">
        <f>IF($N$152="snížená",$J$152,0)</f>
        <v>0</v>
      </c>
      <c r="BG152" s="164">
        <f>IF($N$152="zákl. přenesená",$J$152,0)</f>
        <v>0</v>
      </c>
      <c r="BH152" s="164">
        <f>IF($N$152="sníž. přenesená",$J$152,0)</f>
        <v>0</v>
      </c>
      <c r="BI152" s="164">
        <f>IF($N$152="nulová",$J$152,0)</f>
        <v>0</v>
      </c>
      <c r="BJ152" s="97" t="s">
        <v>21</v>
      </c>
      <c r="BK152" s="164">
        <f>ROUND($I$152*$H$152,2)</f>
        <v>0</v>
      </c>
      <c r="BL152" s="97" t="s">
        <v>595</v>
      </c>
      <c r="BM152" s="97" t="s">
        <v>901</v>
      </c>
    </row>
    <row r="153" spans="2:47" s="6" customFormat="1" ht="27" customHeight="1">
      <c r="B153" s="23"/>
      <c r="C153" s="24"/>
      <c r="D153" s="165" t="s">
        <v>253</v>
      </c>
      <c r="E153" s="24"/>
      <c r="F153" s="166" t="s">
        <v>902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253</v>
      </c>
      <c r="AU153" s="6" t="s">
        <v>262</v>
      </c>
    </row>
    <row r="154" spans="2:51" s="6" customFormat="1" ht="15.75" customHeight="1">
      <c r="B154" s="167"/>
      <c r="C154" s="168"/>
      <c r="D154" s="169" t="s">
        <v>255</v>
      </c>
      <c r="E154" s="168"/>
      <c r="F154" s="170" t="s">
        <v>256</v>
      </c>
      <c r="G154" s="168"/>
      <c r="H154" s="168"/>
      <c r="J154" s="168"/>
      <c r="K154" s="168"/>
      <c r="L154" s="171"/>
      <c r="M154" s="172"/>
      <c r="N154" s="168"/>
      <c r="O154" s="168"/>
      <c r="P154" s="168"/>
      <c r="Q154" s="168"/>
      <c r="R154" s="168"/>
      <c r="S154" s="168"/>
      <c r="T154" s="173"/>
      <c r="AT154" s="174" t="s">
        <v>255</v>
      </c>
      <c r="AU154" s="174" t="s">
        <v>262</v>
      </c>
      <c r="AV154" s="174" t="s">
        <v>21</v>
      </c>
      <c r="AW154" s="174" t="s">
        <v>218</v>
      </c>
      <c r="AX154" s="174" t="s">
        <v>76</v>
      </c>
      <c r="AY154" s="174" t="s">
        <v>245</v>
      </c>
    </row>
    <row r="155" spans="2:51" s="6" customFormat="1" ht="15.75" customHeight="1">
      <c r="B155" s="175"/>
      <c r="C155" s="176"/>
      <c r="D155" s="169" t="s">
        <v>255</v>
      </c>
      <c r="E155" s="176"/>
      <c r="F155" s="177" t="s">
        <v>313</v>
      </c>
      <c r="G155" s="176"/>
      <c r="H155" s="178">
        <v>12</v>
      </c>
      <c r="J155" s="176"/>
      <c r="K155" s="176"/>
      <c r="L155" s="179"/>
      <c r="M155" s="180"/>
      <c r="N155" s="176"/>
      <c r="O155" s="176"/>
      <c r="P155" s="176"/>
      <c r="Q155" s="176"/>
      <c r="R155" s="176"/>
      <c r="S155" s="176"/>
      <c r="T155" s="181"/>
      <c r="AT155" s="182" t="s">
        <v>255</v>
      </c>
      <c r="AU155" s="182" t="s">
        <v>262</v>
      </c>
      <c r="AV155" s="182" t="s">
        <v>85</v>
      </c>
      <c r="AW155" s="182" t="s">
        <v>218</v>
      </c>
      <c r="AX155" s="182" t="s">
        <v>76</v>
      </c>
      <c r="AY155" s="182" t="s">
        <v>245</v>
      </c>
    </row>
    <row r="156" spans="2:51" s="6" customFormat="1" ht="15.75" customHeight="1">
      <c r="B156" s="183"/>
      <c r="C156" s="184"/>
      <c r="D156" s="169" t="s">
        <v>255</v>
      </c>
      <c r="E156" s="184"/>
      <c r="F156" s="185" t="s">
        <v>257</v>
      </c>
      <c r="G156" s="184"/>
      <c r="H156" s="186">
        <v>12</v>
      </c>
      <c r="J156" s="184"/>
      <c r="K156" s="184"/>
      <c r="L156" s="187"/>
      <c r="M156" s="188"/>
      <c r="N156" s="184"/>
      <c r="O156" s="184"/>
      <c r="P156" s="184"/>
      <c r="Q156" s="184"/>
      <c r="R156" s="184"/>
      <c r="S156" s="184"/>
      <c r="T156" s="189"/>
      <c r="AT156" s="190" t="s">
        <v>255</v>
      </c>
      <c r="AU156" s="190" t="s">
        <v>262</v>
      </c>
      <c r="AV156" s="190" t="s">
        <v>251</v>
      </c>
      <c r="AW156" s="190" t="s">
        <v>218</v>
      </c>
      <c r="AX156" s="190" t="s">
        <v>21</v>
      </c>
      <c r="AY156" s="190" t="s">
        <v>245</v>
      </c>
    </row>
    <row r="157" spans="2:63" s="140" customFormat="1" ht="23.25" customHeight="1">
      <c r="B157" s="141"/>
      <c r="C157" s="142"/>
      <c r="D157" s="142" t="s">
        <v>75</v>
      </c>
      <c r="E157" s="151" t="s">
        <v>903</v>
      </c>
      <c r="F157" s="151" t="s">
        <v>904</v>
      </c>
      <c r="G157" s="142"/>
      <c r="H157" s="142"/>
      <c r="J157" s="152">
        <f>$BK$157</f>
        <v>0</v>
      </c>
      <c r="K157" s="142"/>
      <c r="L157" s="145"/>
      <c r="M157" s="146"/>
      <c r="N157" s="142"/>
      <c r="O157" s="142"/>
      <c r="P157" s="147">
        <f>SUM($P$158:$P$297)</f>
        <v>0</v>
      </c>
      <c r="Q157" s="142"/>
      <c r="R157" s="147">
        <f>SUM($R$158:$R$297)</f>
        <v>8.75304338</v>
      </c>
      <c r="S157" s="142"/>
      <c r="T157" s="148">
        <f>SUM($T$158:$T$297)</f>
        <v>0</v>
      </c>
      <c r="AR157" s="149" t="s">
        <v>262</v>
      </c>
      <c r="AT157" s="149" t="s">
        <v>75</v>
      </c>
      <c r="AU157" s="149" t="s">
        <v>85</v>
      </c>
      <c r="AY157" s="149" t="s">
        <v>245</v>
      </c>
      <c r="BK157" s="150">
        <f>SUM($BK$158:$BK$297)</f>
        <v>0</v>
      </c>
    </row>
    <row r="158" spans="2:65" s="6" customFormat="1" ht="15.75" customHeight="1">
      <c r="B158" s="23"/>
      <c r="C158" s="153" t="s">
        <v>331</v>
      </c>
      <c r="D158" s="153" t="s">
        <v>247</v>
      </c>
      <c r="E158" s="154" t="s">
        <v>905</v>
      </c>
      <c r="F158" s="155" t="s">
        <v>906</v>
      </c>
      <c r="G158" s="156" t="s">
        <v>907</v>
      </c>
      <c r="H158" s="157">
        <v>0.061</v>
      </c>
      <c r="I158" s="158"/>
      <c r="J158" s="159">
        <f>ROUND($I$158*$H$158,2)</f>
        <v>0</v>
      </c>
      <c r="K158" s="155" t="s">
        <v>843</v>
      </c>
      <c r="L158" s="43"/>
      <c r="M158" s="160"/>
      <c r="N158" s="161" t="s">
        <v>47</v>
      </c>
      <c r="O158" s="24"/>
      <c r="P158" s="24"/>
      <c r="Q158" s="162">
        <v>0.0088</v>
      </c>
      <c r="R158" s="162">
        <f>$Q$158*$H$158</f>
        <v>0.0005368</v>
      </c>
      <c r="S158" s="162">
        <v>0</v>
      </c>
      <c r="T158" s="163">
        <f>$S$158*$H$158</f>
        <v>0</v>
      </c>
      <c r="AR158" s="97" t="s">
        <v>595</v>
      </c>
      <c r="AT158" s="97" t="s">
        <v>247</v>
      </c>
      <c r="AU158" s="97" t="s">
        <v>262</v>
      </c>
      <c r="AY158" s="6" t="s">
        <v>245</v>
      </c>
      <c r="BE158" s="164">
        <f>IF($N$158="základní",$J$158,0)</f>
        <v>0</v>
      </c>
      <c r="BF158" s="164">
        <f>IF($N$158="snížená",$J$158,0)</f>
        <v>0</v>
      </c>
      <c r="BG158" s="164">
        <f>IF($N$158="zákl. přenesená",$J$158,0)</f>
        <v>0</v>
      </c>
      <c r="BH158" s="164">
        <f>IF($N$158="sníž. přenesená",$J$158,0)</f>
        <v>0</v>
      </c>
      <c r="BI158" s="164">
        <f>IF($N$158="nulová",$J$158,0)</f>
        <v>0</v>
      </c>
      <c r="BJ158" s="97" t="s">
        <v>21</v>
      </c>
      <c r="BK158" s="164">
        <f>ROUND($I$158*$H$158,2)</f>
        <v>0</v>
      </c>
      <c r="BL158" s="97" t="s">
        <v>595</v>
      </c>
      <c r="BM158" s="97" t="s">
        <v>908</v>
      </c>
    </row>
    <row r="159" spans="2:47" s="6" customFormat="1" ht="16.5" customHeight="1">
      <c r="B159" s="23"/>
      <c r="C159" s="24"/>
      <c r="D159" s="165" t="s">
        <v>253</v>
      </c>
      <c r="E159" s="24"/>
      <c r="F159" s="166" t="s">
        <v>906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253</v>
      </c>
      <c r="AU159" s="6" t="s">
        <v>262</v>
      </c>
    </row>
    <row r="160" spans="2:51" s="6" customFormat="1" ht="15.75" customHeight="1">
      <c r="B160" s="167"/>
      <c r="C160" s="168"/>
      <c r="D160" s="169" t="s">
        <v>255</v>
      </c>
      <c r="E160" s="168"/>
      <c r="F160" s="170" t="s">
        <v>293</v>
      </c>
      <c r="G160" s="168"/>
      <c r="H160" s="168"/>
      <c r="J160" s="168"/>
      <c r="K160" s="168"/>
      <c r="L160" s="171"/>
      <c r="M160" s="172"/>
      <c r="N160" s="168"/>
      <c r="O160" s="168"/>
      <c r="P160" s="168"/>
      <c r="Q160" s="168"/>
      <c r="R160" s="168"/>
      <c r="S160" s="168"/>
      <c r="T160" s="173"/>
      <c r="AT160" s="174" t="s">
        <v>255</v>
      </c>
      <c r="AU160" s="174" t="s">
        <v>262</v>
      </c>
      <c r="AV160" s="174" t="s">
        <v>21</v>
      </c>
      <c r="AW160" s="174" t="s">
        <v>218</v>
      </c>
      <c r="AX160" s="174" t="s">
        <v>76</v>
      </c>
      <c r="AY160" s="174" t="s">
        <v>245</v>
      </c>
    </row>
    <row r="161" spans="2:51" s="6" customFormat="1" ht="15.75" customHeight="1">
      <c r="B161" s="175"/>
      <c r="C161" s="176"/>
      <c r="D161" s="169" t="s">
        <v>255</v>
      </c>
      <c r="E161" s="176"/>
      <c r="F161" s="177" t="s">
        <v>909</v>
      </c>
      <c r="G161" s="176"/>
      <c r="H161" s="178">
        <v>0.061</v>
      </c>
      <c r="J161" s="176"/>
      <c r="K161" s="176"/>
      <c r="L161" s="179"/>
      <c r="M161" s="180"/>
      <c r="N161" s="176"/>
      <c r="O161" s="176"/>
      <c r="P161" s="176"/>
      <c r="Q161" s="176"/>
      <c r="R161" s="176"/>
      <c r="S161" s="176"/>
      <c r="T161" s="181"/>
      <c r="AT161" s="182" t="s">
        <v>255</v>
      </c>
      <c r="AU161" s="182" t="s">
        <v>262</v>
      </c>
      <c r="AV161" s="182" t="s">
        <v>85</v>
      </c>
      <c r="AW161" s="182" t="s">
        <v>218</v>
      </c>
      <c r="AX161" s="182" t="s">
        <v>76</v>
      </c>
      <c r="AY161" s="182" t="s">
        <v>245</v>
      </c>
    </row>
    <row r="162" spans="2:51" s="6" customFormat="1" ht="15.75" customHeight="1">
      <c r="B162" s="183"/>
      <c r="C162" s="184"/>
      <c r="D162" s="169" t="s">
        <v>255</v>
      </c>
      <c r="E162" s="184"/>
      <c r="F162" s="185" t="s">
        <v>257</v>
      </c>
      <c r="G162" s="184"/>
      <c r="H162" s="186">
        <v>0.061</v>
      </c>
      <c r="J162" s="184"/>
      <c r="K162" s="184"/>
      <c r="L162" s="187"/>
      <c r="M162" s="188"/>
      <c r="N162" s="184"/>
      <c r="O162" s="184"/>
      <c r="P162" s="184"/>
      <c r="Q162" s="184"/>
      <c r="R162" s="184"/>
      <c r="S162" s="184"/>
      <c r="T162" s="189"/>
      <c r="AT162" s="190" t="s">
        <v>255</v>
      </c>
      <c r="AU162" s="190" t="s">
        <v>262</v>
      </c>
      <c r="AV162" s="190" t="s">
        <v>251</v>
      </c>
      <c r="AW162" s="190" t="s">
        <v>218</v>
      </c>
      <c r="AX162" s="190" t="s">
        <v>21</v>
      </c>
      <c r="AY162" s="190" t="s">
        <v>245</v>
      </c>
    </row>
    <row r="163" spans="2:65" s="6" customFormat="1" ht="15.75" customHeight="1">
      <c r="B163" s="23"/>
      <c r="C163" s="192" t="s">
        <v>338</v>
      </c>
      <c r="D163" s="192" t="s">
        <v>441</v>
      </c>
      <c r="E163" s="193" t="s">
        <v>910</v>
      </c>
      <c r="F163" s="194" t="s">
        <v>911</v>
      </c>
      <c r="G163" s="195" t="s">
        <v>826</v>
      </c>
      <c r="H163" s="196">
        <v>2</v>
      </c>
      <c r="I163" s="197"/>
      <c r="J163" s="198">
        <f>ROUND($I$163*$H$163,2)</f>
        <v>0</v>
      </c>
      <c r="K163" s="194"/>
      <c r="L163" s="199"/>
      <c r="M163" s="200"/>
      <c r="N163" s="201" t="s">
        <v>47</v>
      </c>
      <c r="O163" s="24"/>
      <c r="P163" s="24"/>
      <c r="Q163" s="162">
        <v>0</v>
      </c>
      <c r="R163" s="162">
        <f>$Q$163*$H$163</f>
        <v>0</v>
      </c>
      <c r="S163" s="162">
        <v>0</v>
      </c>
      <c r="T163" s="163">
        <f>$S$163*$H$163</f>
        <v>0</v>
      </c>
      <c r="AR163" s="97" t="s">
        <v>848</v>
      </c>
      <c r="AT163" s="97" t="s">
        <v>441</v>
      </c>
      <c r="AU163" s="97" t="s">
        <v>262</v>
      </c>
      <c r="AY163" s="6" t="s">
        <v>245</v>
      </c>
      <c r="BE163" s="164">
        <f>IF($N$163="základní",$J$163,0)</f>
        <v>0</v>
      </c>
      <c r="BF163" s="164">
        <f>IF($N$163="snížená",$J$163,0)</f>
        <v>0</v>
      </c>
      <c r="BG163" s="164">
        <f>IF($N$163="zákl. přenesená",$J$163,0)</f>
        <v>0</v>
      </c>
      <c r="BH163" s="164">
        <f>IF($N$163="sníž. přenesená",$J$163,0)</f>
        <v>0</v>
      </c>
      <c r="BI163" s="164">
        <f>IF($N$163="nulová",$J$163,0)</f>
        <v>0</v>
      </c>
      <c r="BJ163" s="97" t="s">
        <v>21</v>
      </c>
      <c r="BK163" s="164">
        <f>ROUND($I$163*$H$163,2)</f>
        <v>0</v>
      </c>
      <c r="BL163" s="97" t="s">
        <v>595</v>
      </c>
      <c r="BM163" s="97" t="s">
        <v>912</v>
      </c>
    </row>
    <row r="164" spans="2:47" s="6" customFormat="1" ht="16.5" customHeight="1">
      <c r="B164" s="23"/>
      <c r="C164" s="24"/>
      <c r="D164" s="165" t="s">
        <v>253</v>
      </c>
      <c r="E164" s="24"/>
      <c r="F164" s="166" t="s">
        <v>911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253</v>
      </c>
      <c r="AU164" s="6" t="s">
        <v>262</v>
      </c>
    </row>
    <row r="165" spans="2:51" s="6" customFormat="1" ht="15.75" customHeight="1">
      <c r="B165" s="167"/>
      <c r="C165" s="168"/>
      <c r="D165" s="169" t="s">
        <v>255</v>
      </c>
      <c r="E165" s="168"/>
      <c r="F165" s="170" t="s">
        <v>256</v>
      </c>
      <c r="G165" s="168"/>
      <c r="H165" s="168"/>
      <c r="J165" s="168"/>
      <c r="K165" s="168"/>
      <c r="L165" s="171"/>
      <c r="M165" s="172"/>
      <c r="N165" s="168"/>
      <c r="O165" s="168"/>
      <c r="P165" s="168"/>
      <c r="Q165" s="168"/>
      <c r="R165" s="168"/>
      <c r="S165" s="168"/>
      <c r="T165" s="173"/>
      <c r="AT165" s="174" t="s">
        <v>255</v>
      </c>
      <c r="AU165" s="174" t="s">
        <v>262</v>
      </c>
      <c r="AV165" s="174" t="s">
        <v>21</v>
      </c>
      <c r="AW165" s="174" t="s">
        <v>218</v>
      </c>
      <c r="AX165" s="174" t="s">
        <v>76</v>
      </c>
      <c r="AY165" s="174" t="s">
        <v>245</v>
      </c>
    </row>
    <row r="166" spans="2:51" s="6" customFormat="1" ht="15.75" customHeight="1">
      <c r="B166" s="175"/>
      <c r="C166" s="176"/>
      <c r="D166" s="169" t="s">
        <v>255</v>
      </c>
      <c r="E166" s="176" t="s">
        <v>117</v>
      </c>
      <c r="F166" s="177" t="s">
        <v>85</v>
      </c>
      <c r="G166" s="176"/>
      <c r="H166" s="178">
        <v>2</v>
      </c>
      <c r="J166" s="176"/>
      <c r="K166" s="176"/>
      <c r="L166" s="179"/>
      <c r="M166" s="180"/>
      <c r="N166" s="176"/>
      <c r="O166" s="176"/>
      <c r="P166" s="176"/>
      <c r="Q166" s="176"/>
      <c r="R166" s="176"/>
      <c r="S166" s="176"/>
      <c r="T166" s="181"/>
      <c r="AT166" s="182" t="s">
        <v>255</v>
      </c>
      <c r="AU166" s="182" t="s">
        <v>262</v>
      </c>
      <c r="AV166" s="182" t="s">
        <v>85</v>
      </c>
      <c r="AW166" s="182" t="s">
        <v>218</v>
      </c>
      <c r="AX166" s="182" t="s">
        <v>76</v>
      </c>
      <c r="AY166" s="182" t="s">
        <v>245</v>
      </c>
    </row>
    <row r="167" spans="2:51" s="6" customFormat="1" ht="15.75" customHeight="1">
      <c r="B167" s="183"/>
      <c r="C167" s="184"/>
      <c r="D167" s="169" t="s">
        <v>255</v>
      </c>
      <c r="E167" s="184"/>
      <c r="F167" s="185" t="s">
        <v>257</v>
      </c>
      <c r="G167" s="184"/>
      <c r="H167" s="186">
        <v>2</v>
      </c>
      <c r="J167" s="184"/>
      <c r="K167" s="184"/>
      <c r="L167" s="187"/>
      <c r="M167" s="188"/>
      <c r="N167" s="184"/>
      <c r="O167" s="184"/>
      <c r="P167" s="184"/>
      <c r="Q167" s="184"/>
      <c r="R167" s="184"/>
      <c r="S167" s="184"/>
      <c r="T167" s="189"/>
      <c r="AT167" s="190" t="s">
        <v>255</v>
      </c>
      <c r="AU167" s="190" t="s">
        <v>262</v>
      </c>
      <c r="AV167" s="190" t="s">
        <v>251</v>
      </c>
      <c r="AW167" s="190" t="s">
        <v>218</v>
      </c>
      <c r="AX167" s="190" t="s">
        <v>21</v>
      </c>
      <c r="AY167" s="190" t="s">
        <v>245</v>
      </c>
    </row>
    <row r="168" spans="2:65" s="6" customFormat="1" ht="15.75" customHeight="1">
      <c r="B168" s="23"/>
      <c r="C168" s="153" t="s">
        <v>343</v>
      </c>
      <c r="D168" s="153" t="s">
        <v>247</v>
      </c>
      <c r="E168" s="154" t="s">
        <v>913</v>
      </c>
      <c r="F168" s="155" t="s">
        <v>914</v>
      </c>
      <c r="G168" s="156" t="s">
        <v>136</v>
      </c>
      <c r="H168" s="157">
        <v>47.5</v>
      </c>
      <c r="I168" s="158"/>
      <c r="J168" s="159">
        <f>ROUND($I$168*$H$168,2)</f>
        <v>0</v>
      </c>
      <c r="K168" s="155" t="s">
        <v>843</v>
      </c>
      <c r="L168" s="43"/>
      <c r="M168" s="160"/>
      <c r="N168" s="161" t="s">
        <v>47</v>
      </c>
      <c r="O168" s="24"/>
      <c r="P168" s="24"/>
      <c r="Q168" s="162">
        <v>0</v>
      </c>
      <c r="R168" s="162">
        <f>$Q$168*$H$168</f>
        <v>0</v>
      </c>
      <c r="S168" s="162">
        <v>0</v>
      </c>
      <c r="T168" s="163">
        <f>$S$168*$H$168</f>
        <v>0</v>
      </c>
      <c r="AR168" s="97" t="s">
        <v>595</v>
      </c>
      <c r="AT168" s="97" t="s">
        <v>247</v>
      </c>
      <c r="AU168" s="97" t="s">
        <v>262</v>
      </c>
      <c r="AY168" s="6" t="s">
        <v>245</v>
      </c>
      <c r="BE168" s="164">
        <f>IF($N$168="základní",$J$168,0)</f>
        <v>0</v>
      </c>
      <c r="BF168" s="164">
        <f>IF($N$168="snížená",$J$168,0)</f>
        <v>0</v>
      </c>
      <c r="BG168" s="164">
        <f>IF($N$168="zákl. přenesená",$J$168,0)</f>
        <v>0</v>
      </c>
      <c r="BH168" s="164">
        <f>IF($N$168="sníž. přenesená",$J$168,0)</f>
        <v>0</v>
      </c>
      <c r="BI168" s="164">
        <f>IF($N$168="nulová",$J$168,0)</f>
        <v>0</v>
      </c>
      <c r="BJ168" s="97" t="s">
        <v>21</v>
      </c>
      <c r="BK168" s="164">
        <f>ROUND($I$168*$H$168,2)</f>
        <v>0</v>
      </c>
      <c r="BL168" s="97" t="s">
        <v>595</v>
      </c>
      <c r="BM168" s="97" t="s">
        <v>915</v>
      </c>
    </row>
    <row r="169" spans="2:47" s="6" customFormat="1" ht="27" customHeight="1">
      <c r="B169" s="23"/>
      <c r="C169" s="24"/>
      <c r="D169" s="165" t="s">
        <v>253</v>
      </c>
      <c r="E169" s="24"/>
      <c r="F169" s="166" t="s">
        <v>916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253</v>
      </c>
      <c r="AU169" s="6" t="s">
        <v>262</v>
      </c>
    </row>
    <row r="170" spans="2:51" s="6" customFormat="1" ht="15.75" customHeight="1">
      <c r="B170" s="167"/>
      <c r="C170" s="168"/>
      <c r="D170" s="169" t="s">
        <v>255</v>
      </c>
      <c r="E170" s="168"/>
      <c r="F170" s="170" t="s">
        <v>293</v>
      </c>
      <c r="G170" s="168"/>
      <c r="H170" s="168"/>
      <c r="J170" s="168"/>
      <c r="K170" s="168"/>
      <c r="L170" s="171"/>
      <c r="M170" s="172"/>
      <c r="N170" s="168"/>
      <c r="O170" s="168"/>
      <c r="P170" s="168"/>
      <c r="Q170" s="168"/>
      <c r="R170" s="168"/>
      <c r="S170" s="168"/>
      <c r="T170" s="173"/>
      <c r="AT170" s="174" t="s">
        <v>255</v>
      </c>
      <c r="AU170" s="174" t="s">
        <v>262</v>
      </c>
      <c r="AV170" s="174" t="s">
        <v>21</v>
      </c>
      <c r="AW170" s="174" t="s">
        <v>218</v>
      </c>
      <c r="AX170" s="174" t="s">
        <v>76</v>
      </c>
      <c r="AY170" s="174" t="s">
        <v>245</v>
      </c>
    </row>
    <row r="171" spans="2:51" s="6" customFormat="1" ht="15.75" customHeight="1">
      <c r="B171" s="175"/>
      <c r="C171" s="176"/>
      <c r="D171" s="169" t="s">
        <v>255</v>
      </c>
      <c r="E171" s="176"/>
      <c r="F171" s="177" t="s">
        <v>917</v>
      </c>
      <c r="G171" s="176"/>
      <c r="H171" s="178">
        <v>47.5</v>
      </c>
      <c r="J171" s="176"/>
      <c r="K171" s="176"/>
      <c r="L171" s="179"/>
      <c r="M171" s="180"/>
      <c r="N171" s="176"/>
      <c r="O171" s="176"/>
      <c r="P171" s="176"/>
      <c r="Q171" s="176"/>
      <c r="R171" s="176"/>
      <c r="S171" s="176"/>
      <c r="T171" s="181"/>
      <c r="AT171" s="182" t="s">
        <v>255</v>
      </c>
      <c r="AU171" s="182" t="s">
        <v>262</v>
      </c>
      <c r="AV171" s="182" t="s">
        <v>85</v>
      </c>
      <c r="AW171" s="182" t="s">
        <v>218</v>
      </c>
      <c r="AX171" s="182" t="s">
        <v>76</v>
      </c>
      <c r="AY171" s="182" t="s">
        <v>245</v>
      </c>
    </row>
    <row r="172" spans="2:51" s="6" customFormat="1" ht="15.75" customHeight="1">
      <c r="B172" s="183"/>
      <c r="C172" s="184"/>
      <c r="D172" s="169" t="s">
        <v>255</v>
      </c>
      <c r="E172" s="184"/>
      <c r="F172" s="185" t="s">
        <v>257</v>
      </c>
      <c r="G172" s="184"/>
      <c r="H172" s="186">
        <v>47.5</v>
      </c>
      <c r="J172" s="184"/>
      <c r="K172" s="184"/>
      <c r="L172" s="187"/>
      <c r="M172" s="188"/>
      <c r="N172" s="184"/>
      <c r="O172" s="184"/>
      <c r="P172" s="184"/>
      <c r="Q172" s="184"/>
      <c r="R172" s="184"/>
      <c r="S172" s="184"/>
      <c r="T172" s="189"/>
      <c r="AT172" s="190" t="s">
        <v>255</v>
      </c>
      <c r="AU172" s="190" t="s">
        <v>262</v>
      </c>
      <c r="AV172" s="190" t="s">
        <v>251</v>
      </c>
      <c r="AW172" s="190" t="s">
        <v>218</v>
      </c>
      <c r="AX172" s="190" t="s">
        <v>21</v>
      </c>
      <c r="AY172" s="190" t="s">
        <v>245</v>
      </c>
    </row>
    <row r="173" spans="2:65" s="6" customFormat="1" ht="15.75" customHeight="1">
      <c r="B173" s="23"/>
      <c r="C173" s="153" t="s">
        <v>348</v>
      </c>
      <c r="D173" s="153" t="s">
        <v>247</v>
      </c>
      <c r="E173" s="154" t="s">
        <v>918</v>
      </c>
      <c r="F173" s="155" t="s">
        <v>919</v>
      </c>
      <c r="G173" s="156" t="s">
        <v>136</v>
      </c>
      <c r="H173" s="157">
        <v>13.5</v>
      </c>
      <c r="I173" s="158"/>
      <c r="J173" s="159">
        <f>ROUND($I$173*$H$173,2)</f>
        <v>0</v>
      </c>
      <c r="K173" s="155" t="s">
        <v>843</v>
      </c>
      <c r="L173" s="43"/>
      <c r="M173" s="160"/>
      <c r="N173" s="161" t="s">
        <v>47</v>
      </c>
      <c r="O173" s="24"/>
      <c r="P173" s="24"/>
      <c r="Q173" s="162">
        <v>0</v>
      </c>
      <c r="R173" s="162">
        <f>$Q$173*$H$173</f>
        <v>0</v>
      </c>
      <c r="S173" s="162">
        <v>0</v>
      </c>
      <c r="T173" s="163">
        <f>$S$173*$H$173</f>
        <v>0</v>
      </c>
      <c r="AR173" s="97" t="s">
        <v>595</v>
      </c>
      <c r="AT173" s="97" t="s">
        <v>247</v>
      </c>
      <c r="AU173" s="97" t="s">
        <v>262</v>
      </c>
      <c r="AY173" s="6" t="s">
        <v>245</v>
      </c>
      <c r="BE173" s="164">
        <f>IF($N$173="základní",$J$173,0)</f>
        <v>0</v>
      </c>
      <c r="BF173" s="164">
        <f>IF($N$173="snížená",$J$173,0)</f>
        <v>0</v>
      </c>
      <c r="BG173" s="164">
        <f>IF($N$173="zákl. přenesená",$J$173,0)</f>
        <v>0</v>
      </c>
      <c r="BH173" s="164">
        <f>IF($N$173="sníž. přenesená",$J$173,0)</f>
        <v>0</v>
      </c>
      <c r="BI173" s="164">
        <f>IF($N$173="nulová",$J$173,0)</f>
        <v>0</v>
      </c>
      <c r="BJ173" s="97" t="s">
        <v>21</v>
      </c>
      <c r="BK173" s="164">
        <f>ROUND($I$173*$H$173,2)</f>
        <v>0</v>
      </c>
      <c r="BL173" s="97" t="s">
        <v>595</v>
      </c>
      <c r="BM173" s="97" t="s">
        <v>920</v>
      </c>
    </row>
    <row r="174" spans="2:47" s="6" customFormat="1" ht="27" customHeight="1">
      <c r="B174" s="23"/>
      <c r="C174" s="24"/>
      <c r="D174" s="165" t="s">
        <v>253</v>
      </c>
      <c r="E174" s="24"/>
      <c r="F174" s="166" t="s">
        <v>921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253</v>
      </c>
      <c r="AU174" s="6" t="s">
        <v>262</v>
      </c>
    </row>
    <row r="175" spans="2:51" s="6" customFormat="1" ht="15.75" customHeight="1">
      <c r="B175" s="167"/>
      <c r="C175" s="168"/>
      <c r="D175" s="169" t="s">
        <v>255</v>
      </c>
      <c r="E175" s="168"/>
      <c r="F175" s="170" t="s">
        <v>293</v>
      </c>
      <c r="G175" s="168"/>
      <c r="H175" s="168"/>
      <c r="J175" s="168"/>
      <c r="K175" s="168"/>
      <c r="L175" s="171"/>
      <c r="M175" s="172"/>
      <c r="N175" s="168"/>
      <c r="O175" s="168"/>
      <c r="P175" s="168"/>
      <c r="Q175" s="168"/>
      <c r="R175" s="168"/>
      <c r="S175" s="168"/>
      <c r="T175" s="173"/>
      <c r="AT175" s="174" t="s">
        <v>255</v>
      </c>
      <c r="AU175" s="174" t="s">
        <v>262</v>
      </c>
      <c r="AV175" s="174" t="s">
        <v>21</v>
      </c>
      <c r="AW175" s="174" t="s">
        <v>218</v>
      </c>
      <c r="AX175" s="174" t="s">
        <v>76</v>
      </c>
      <c r="AY175" s="174" t="s">
        <v>245</v>
      </c>
    </row>
    <row r="176" spans="2:51" s="6" customFormat="1" ht="15.75" customHeight="1">
      <c r="B176" s="175"/>
      <c r="C176" s="176"/>
      <c r="D176" s="169" t="s">
        <v>255</v>
      </c>
      <c r="E176" s="176"/>
      <c r="F176" s="177" t="s">
        <v>922</v>
      </c>
      <c r="G176" s="176"/>
      <c r="H176" s="178">
        <v>13.5</v>
      </c>
      <c r="J176" s="176"/>
      <c r="K176" s="176"/>
      <c r="L176" s="179"/>
      <c r="M176" s="180"/>
      <c r="N176" s="176"/>
      <c r="O176" s="176"/>
      <c r="P176" s="176"/>
      <c r="Q176" s="176"/>
      <c r="R176" s="176"/>
      <c r="S176" s="176"/>
      <c r="T176" s="181"/>
      <c r="AT176" s="182" t="s">
        <v>255</v>
      </c>
      <c r="AU176" s="182" t="s">
        <v>262</v>
      </c>
      <c r="AV176" s="182" t="s">
        <v>85</v>
      </c>
      <c r="AW176" s="182" t="s">
        <v>218</v>
      </c>
      <c r="AX176" s="182" t="s">
        <v>76</v>
      </c>
      <c r="AY176" s="182" t="s">
        <v>245</v>
      </c>
    </row>
    <row r="177" spans="2:51" s="6" customFormat="1" ht="15.75" customHeight="1">
      <c r="B177" s="183"/>
      <c r="C177" s="184"/>
      <c r="D177" s="169" t="s">
        <v>255</v>
      </c>
      <c r="E177" s="184"/>
      <c r="F177" s="185" t="s">
        <v>257</v>
      </c>
      <c r="G177" s="184"/>
      <c r="H177" s="186">
        <v>13.5</v>
      </c>
      <c r="J177" s="184"/>
      <c r="K177" s="184"/>
      <c r="L177" s="187"/>
      <c r="M177" s="188"/>
      <c r="N177" s="184"/>
      <c r="O177" s="184"/>
      <c r="P177" s="184"/>
      <c r="Q177" s="184"/>
      <c r="R177" s="184"/>
      <c r="S177" s="184"/>
      <c r="T177" s="189"/>
      <c r="AT177" s="190" t="s">
        <v>255</v>
      </c>
      <c r="AU177" s="190" t="s">
        <v>262</v>
      </c>
      <c r="AV177" s="190" t="s">
        <v>251</v>
      </c>
      <c r="AW177" s="190" t="s">
        <v>218</v>
      </c>
      <c r="AX177" s="190" t="s">
        <v>21</v>
      </c>
      <c r="AY177" s="190" t="s">
        <v>245</v>
      </c>
    </row>
    <row r="178" spans="2:65" s="6" customFormat="1" ht="15.75" customHeight="1">
      <c r="B178" s="23"/>
      <c r="C178" s="153" t="s">
        <v>354</v>
      </c>
      <c r="D178" s="153" t="s">
        <v>247</v>
      </c>
      <c r="E178" s="154" t="s">
        <v>923</v>
      </c>
      <c r="F178" s="155" t="s">
        <v>924</v>
      </c>
      <c r="G178" s="156" t="s">
        <v>136</v>
      </c>
      <c r="H178" s="157">
        <v>13.5</v>
      </c>
      <c r="I178" s="158"/>
      <c r="J178" s="159">
        <f>ROUND($I$178*$H$178,2)</f>
        <v>0</v>
      </c>
      <c r="K178" s="155" t="s">
        <v>843</v>
      </c>
      <c r="L178" s="43"/>
      <c r="M178" s="160"/>
      <c r="N178" s="161" t="s">
        <v>47</v>
      </c>
      <c r="O178" s="24"/>
      <c r="P178" s="24"/>
      <c r="Q178" s="162">
        <v>0.05264</v>
      </c>
      <c r="R178" s="162">
        <f>$Q$178*$H$178</f>
        <v>0.7106399999999999</v>
      </c>
      <c r="S178" s="162">
        <v>0</v>
      </c>
      <c r="T178" s="163">
        <f>$S$178*$H$178</f>
        <v>0</v>
      </c>
      <c r="AR178" s="97" t="s">
        <v>595</v>
      </c>
      <c r="AT178" s="97" t="s">
        <v>247</v>
      </c>
      <c r="AU178" s="97" t="s">
        <v>262</v>
      </c>
      <c r="AY178" s="6" t="s">
        <v>245</v>
      </c>
      <c r="BE178" s="164">
        <f>IF($N$178="základní",$J$178,0)</f>
        <v>0</v>
      </c>
      <c r="BF178" s="164">
        <f>IF($N$178="snížená",$J$178,0)</f>
        <v>0</v>
      </c>
      <c r="BG178" s="164">
        <f>IF($N$178="zákl. přenesená",$J$178,0)</f>
        <v>0</v>
      </c>
      <c r="BH178" s="164">
        <f>IF($N$178="sníž. přenesená",$J$178,0)</f>
        <v>0</v>
      </c>
      <c r="BI178" s="164">
        <f>IF($N$178="nulová",$J$178,0)</f>
        <v>0</v>
      </c>
      <c r="BJ178" s="97" t="s">
        <v>21</v>
      </c>
      <c r="BK178" s="164">
        <f>ROUND($I$178*$H$178,2)</f>
        <v>0</v>
      </c>
      <c r="BL178" s="97" t="s">
        <v>595</v>
      </c>
      <c r="BM178" s="97" t="s">
        <v>925</v>
      </c>
    </row>
    <row r="179" spans="2:47" s="6" customFormat="1" ht="27" customHeight="1">
      <c r="B179" s="23"/>
      <c r="C179" s="24"/>
      <c r="D179" s="165" t="s">
        <v>253</v>
      </c>
      <c r="E179" s="24"/>
      <c r="F179" s="166" t="s">
        <v>926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253</v>
      </c>
      <c r="AU179" s="6" t="s">
        <v>262</v>
      </c>
    </row>
    <row r="180" spans="2:51" s="6" customFormat="1" ht="15.75" customHeight="1">
      <c r="B180" s="167"/>
      <c r="C180" s="168"/>
      <c r="D180" s="169" t="s">
        <v>255</v>
      </c>
      <c r="E180" s="168"/>
      <c r="F180" s="170" t="s">
        <v>293</v>
      </c>
      <c r="G180" s="168"/>
      <c r="H180" s="168"/>
      <c r="J180" s="168"/>
      <c r="K180" s="168"/>
      <c r="L180" s="171"/>
      <c r="M180" s="172"/>
      <c r="N180" s="168"/>
      <c r="O180" s="168"/>
      <c r="P180" s="168"/>
      <c r="Q180" s="168"/>
      <c r="R180" s="168"/>
      <c r="S180" s="168"/>
      <c r="T180" s="173"/>
      <c r="AT180" s="174" t="s">
        <v>255</v>
      </c>
      <c r="AU180" s="174" t="s">
        <v>262</v>
      </c>
      <c r="AV180" s="174" t="s">
        <v>21</v>
      </c>
      <c r="AW180" s="174" t="s">
        <v>218</v>
      </c>
      <c r="AX180" s="174" t="s">
        <v>76</v>
      </c>
      <c r="AY180" s="174" t="s">
        <v>245</v>
      </c>
    </row>
    <row r="181" spans="2:51" s="6" customFormat="1" ht="15.75" customHeight="1">
      <c r="B181" s="175"/>
      <c r="C181" s="176"/>
      <c r="D181" s="169" t="s">
        <v>255</v>
      </c>
      <c r="E181" s="176"/>
      <c r="F181" s="177" t="s">
        <v>922</v>
      </c>
      <c r="G181" s="176"/>
      <c r="H181" s="178">
        <v>13.5</v>
      </c>
      <c r="J181" s="176"/>
      <c r="K181" s="176"/>
      <c r="L181" s="179"/>
      <c r="M181" s="180"/>
      <c r="N181" s="176"/>
      <c r="O181" s="176"/>
      <c r="P181" s="176"/>
      <c r="Q181" s="176"/>
      <c r="R181" s="176"/>
      <c r="S181" s="176"/>
      <c r="T181" s="181"/>
      <c r="AT181" s="182" t="s">
        <v>255</v>
      </c>
      <c r="AU181" s="182" t="s">
        <v>262</v>
      </c>
      <c r="AV181" s="182" t="s">
        <v>85</v>
      </c>
      <c r="AW181" s="182" t="s">
        <v>218</v>
      </c>
      <c r="AX181" s="182" t="s">
        <v>76</v>
      </c>
      <c r="AY181" s="182" t="s">
        <v>245</v>
      </c>
    </row>
    <row r="182" spans="2:51" s="6" customFormat="1" ht="15.75" customHeight="1">
      <c r="B182" s="183"/>
      <c r="C182" s="184"/>
      <c r="D182" s="169" t="s">
        <v>255</v>
      </c>
      <c r="E182" s="184"/>
      <c r="F182" s="185" t="s">
        <v>257</v>
      </c>
      <c r="G182" s="184"/>
      <c r="H182" s="186">
        <v>13.5</v>
      </c>
      <c r="J182" s="184"/>
      <c r="K182" s="184"/>
      <c r="L182" s="187"/>
      <c r="M182" s="188"/>
      <c r="N182" s="184"/>
      <c r="O182" s="184"/>
      <c r="P182" s="184"/>
      <c r="Q182" s="184"/>
      <c r="R182" s="184"/>
      <c r="S182" s="184"/>
      <c r="T182" s="189"/>
      <c r="AT182" s="190" t="s">
        <v>255</v>
      </c>
      <c r="AU182" s="190" t="s">
        <v>262</v>
      </c>
      <c r="AV182" s="190" t="s">
        <v>251</v>
      </c>
      <c r="AW182" s="190" t="s">
        <v>218</v>
      </c>
      <c r="AX182" s="190" t="s">
        <v>21</v>
      </c>
      <c r="AY182" s="190" t="s">
        <v>245</v>
      </c>
    </row>
    <row r="183" spans="2:65" s="6" customFormat="1" ht="15.75" customHeight="1">
      <c r="B183" s="23"/>
      <c r="C183" s="153" t="s">
        <v>6</v>
      </c>
      <c r="D183" s="153" t="s">
        <v>247</v>
      </c>
      <c r="E183" s="154" t="s">
        <v>927</v>
      </c>
      <c r="F183" s="155" t="s">
        <v>928</v>
      </c>
      <c r="G183" s="156" t="s">
        <v>136</v>
      </c>
      <c r="H183" s="157">
        <v>64</v>
      </c>
      <c r="I183" s="158"/>
      <c r="J183" s="159">
        <f>ROUND($I$183*$H$183,2)</f>
        <v>0</v>
      </c>
      <c r="K183" s="155"/>
      <c r="L183" s="43"/>
      <c r="M183" s="160"/>
      <c r="N183" s="161" t="s">
        <v>47</v>
      </c>
      <c r="O183" s="24"/>
      <c r="P183" s="24"/>
      <c r="Q183" s="162">
        <v>0</v>
      </c>
      <c r="R183" s="162">
        <f>$Q$183*$H$183</f>
        <v>0</v>
      </c>
      <c r="S183" s="162">
        <v>0</v>
      </c>
      <c r="T183" s="163">
        <f>$S$183*$H$183</f>
        <v>0</v>
      </c>
      <c r="AR183" s="97" t="s">
        <v>929</v>
      </c>
      <c r="AT183" s="97" t="s">
        <v>247</v>
      </c>
      <c r="AU183" s="97" t="s">
        <v>262</v>
      </c>
      <c r="AY183" s="6" t="s">
        <v>245</v>
      </c>
      <c r="BE183" s="164">
        <f>IF($N$183="základní",$J$183,0)</f>
        <v>0</v>
      </c>
      <c r="BF183" s="164">
        <f>IF($N$183="snížená",$J$183,0)</f>
        <v>0</v>
      </c>
      <c r="BG183" s="164">
        <f>IF($N$183="zákl. přenesená",$J$183,0)</f>
        <v>0</v>
      </c>
      <c r="BH183" s="164">
        <f>IF($N$183="sníž. přenesená",$J$183,0)</f>
        <v>0</v>
      </c>
      <c r="BI183" s="164">
        <f>IF($N$183="nulová",$J$183,0)</f>
        <v>0</v>
      </c>
      <c r="BJ183" s="97" t="s">
        <v>21</v>
      </c>
      <c r="BK183" s="164">
        <f>ROUND($I$183*$H$183,2)</f>
        <v>0</v>
      </c>
      <c r="BL183" s="97" t="s">
        <v>929</v>
      </c>
      <c r="BM183" s="97" t="s">
        <v>930</v>
      </c>
    </row>
    <row r="184" spans="2:47" s="6" customFormat="1" ht="16.5" customHeight="1">
      <c r="B184" s="23"/>
      <c r="C184" s="24"/>
      <c r="D184" s="165" t="s">
        <v>253</v>
      </c>
      <c r="E184" s="24"/>
      <c r="F184" s="166" t="s">
        <v>931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253</v>
      </c>
      <c r="AU184" s="6" t="s">
        <v>262</v>
      </c>
    </row>
    <row r="185" spans="2:51" s="6" customFormat="1" ht="15.75" customHeight="1">
      <c r="B185" s="167"/>
      <c r="C185" s="168"/>
      <c r="D185" s="169" t="s">
        <v>255</v>
      </c>
      <c r="E185" s="168"/>
      <c r="F185" s="170" t="s">
        <v>293</v>
      </c>
      <c r="G185" s="168"/>
      <c r="H185" s="168"/>
      <c r="J185" s="168"/>
      <c r="K185" s="168"/>
      <c r="L185" s="171"/>
      <c r="M185" s="172"/>
      <c r="N185" s="168"/>
      <c r="O185" s="168"/>
      <c r="P185" s="168"/>
      <c r="Q185" s="168"/>
      <c r="R185" s="168"/>
      <c r="S185" s="168"/>
      <c r="T185" s="173"/>
      <c r="AT185" s="174" t="s">
        <v>255</v>
      </c>
      <c r="AU185" s="174" t="s">
        <v>262</v>
      </c>
      <c r="AV185" s="174" t="s">
        <v>21</v>
      </c>
      <c r="AW185" s="174" t="s">
        <v>218</v>
      </c>
      <c r="AX185" s="174" t="s">
        <v>76</v>
      </c>
      <c r="AY185" s="174" t="s">
        <v>245</v>
      </c>
    </row>
    <row r="186" spans="2:51" s="6" customFormat="1" ht="15.75" customHeight="1">
      <c r="B186" s="175"/>
      <c r="C186" s="176"/>
      <c r="D186" s="169" t="s">
        <v>255</v>
      </c>
      <c r="E186" s="176"/>
      <c r="F186" s="177" t="s">
        <v>595</v>
      </c>
      <c r="G186" s="176"/>
      <c r="H186" s="178">
        <v>64</v>
      </c>
      <c r="J186" s="176"/>
      <c r="K186" s="176"/>
      <c r="L186" s="179"/>
      <c r="M186" s="180"/>
      <c r="N186" s="176"/>
      <c r="O186" s="176"/>
      <c r="P186" s="176"/>
      <c r="Q186" s="176"/>
      <c r="R186" s="176"/>
      <c r="S186" s="176"/>
      <c r="T186" s="181"/>
      <c r="AT186" s="182" t="s">
        <v>255</v>
      </c>
      <c r="AU186" s="182" t="s">
        <v>262</v>
      </c>
      <c r="AV186" s="182" t="s">
        <v>85</v>
      </c>
      <c r="AW186" s="182" t="s">
        <v>218</v>
      </c>
      <c r="AX186" s="182" t="s">
        <v>76</v>
      </c>
      <c r="AY186" s="182" t="s">
        <v>245</v>
      </c>
    </row>
    <row r="187" spans="2:51" s="6" customFormat="1" ht="15.75" customHeight="1">
      <c r="B187" s="183"/>
      <c r="C187" s="184"/>
      <c r="D187" s="169" t="s">
        <v>255</v>
      </c>
      <c r="E187" s="184"/>
      <c r="F187" s="185" t="s">
        <v>257</v>
      </c>
      <c r="G187" s="184"/>
      <c r="H187" s="186">
        <v>64</v>
      </c>
      <c r="J187" s="184"/>
      <c r="K187" s="184"/>
      <c r="L187" s="187"/>
      <c r="M187" s="188"/>
      <c r="N187" s="184"/>
      <c r="O187" s="184"/>
      <c r="P187" s="184"/>
      <c r="Q187" s="184"/>
      <c r="R187" s="184"/>
      <c r="S187" s="184"/>
      <c r="T187" s="189"/>
      <c r="AT187" s="190" t="s">
        <v>255</v>
      </c>
      <c r="AU187" s="190" t="s">
        <v>262</v>
      </c>
      <c r="AV187" s="190" t="s">
        <v>251</v>
      </c>
      <c r="AW187" s="190" t="s">
        <v>218</v>
      </c>
      <c r="AX187" s="190" t="s">
        <v>21</v>
      </c>
      <c r="AY187" s="190" t="s">
        <v>245</v>
      </c>
    </row>
    <row r="188" spans="2:65" s="6" customFormat="1" ht="15.75" customHeight="1">
      <c r="B188" s="23"/>
      <c r="C188" s="192" t="s">
        <v>363</v>
      </c>
      <c r="D188" s="192" t="s">
        <v>441</v>
      </c>
      <c r="E188" s="193" t="s">
        <v>932</v>
      </c>
      <c r="F188" s="194" t="s">
        <v>933</v>
      </c>
      <c r="G188" s="195" t="s">
        <v>136</v>
      </c>
      <c r="H188" s="196">
        <v>64</v>
      </c>
      <c r="I188" s="197"/>
      <c r="J188" s="198">
        <f>ROUND($I$188*$H$188,2)</f>
        <v>0</v>
      </c>
      <c r="K188" s="194"/>
      <c r="L188" s="199"/>
      <c r="M188" s="200"/>
      <c r="N188" s="201" t="s">
        <v>47</v>
      </c>
      <c r="O188" s="24"/>
      <c r="P188" s="24"/>
      <c r="Q188" s="162">
        <v>0</v>
      </c>
      <c r="R188" s="162">
        <f>$Q$188*$H$188</f>
        <v>0</v>
      </c>
      <c r="S188" s="162">
        <v>0</v>
      </c>
      <c r="T188" s="163">
        <f>$S$188*$H$188</f>
        <v>0</v>
      </c>
      <c r="AR188" s="97" t="s">
        <v>929</v>
      </c>
      <c r="AT188" s="97" t="s">
        <v>441</v>
      </c>
      <c r="AU188" s="97" t="s">
        <v>262</v>
      </c>
      <c r="AY188" s="6" t="s">
        <v>245</v>
      </c>
      <c r="BE188" s="164">
        <f>IF($N$188="základní",$J$188,0)</f>
        <v>0</v>
      </c>
      <c r="BF188" s="164">
        <f>IF($N$188="snížená",$J$188,0)</f>
        <v>0</v>
      </c>
      <c r="BG188" s="164">
        <f>IF($N$188="zákl. přenesená",$J$188,0)</f>
        <v>0</v>
      </c>
      <c r="BH188" s="164">
        <f>IF($N$188="sníž. přenesená",$J$188,0)</f>
        <v>0</v>
      </c>
      <c r="BI188" s="164">
        <f>IF($N$188="nulová",$J$188,0)</f>
        <v>0</v>
      </c>
      <c r="BJ188" s="97" t="s">
        <v>21</v>
      </c>
      <c r="BK188" s="164">
        <f>ROUND($I$188*$H$188,2)</f>
        <v>0</v>
      </c>
      <c r="BL188" s="97" t="s">
        <v>929</v>
      </c>
      <c r="BM188" s="97" t="s">
        <v>934</v>
      </c>
    </row>
    <row r="189" spans="2:47" s="6" customFormat="1" ht="16.5" customHeight="1">
      <c r="B189" s="23"/>
      <c r="C189" s="24"/>
      <c r="D189" s="165" t="s">
        <v>253</v>
      </c>
      <c r="E189" s="24"/>
      <c r="F189" s="166" t="s">
        <v>935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253</v>
      </c>
      <c r="AU189" s="6" t="s">
        <v>262</v>
      </c>
    </row>
    <row r="190" spans="2:51" s="6" customFormat="1" ht="15.75" customHeight="1">
      <c r="B190" s="167"/>
      <c r="C190" s="168"/>
      <c r="D190" s="169" t="s">
        <v>255</v>
      </c>
      <c r="E190" s="168"/>
      <c r="F190" s="170" t="s">
        <v>293</v>
      </c>
      <c r="G190" s="168"/>
      <c r="H190" s="168"/>
      <c r="J190" s="168"/>
      <c r="K190" s="168"/>
      <c r="L190" s="171"/>
      <c r="M190" s="172"/>
      <c r="N190" s="168"/>
      <c r="O190" s="168"/>
      <c r="P190" s="168"/>
      <c r="Q190" s="168"/>
      <c r="R190" s="168"/>
      <c r="S190" s="168"/>
      <c r="T190" s="173"/>
      <c r="AT190" s="174" t="s">
        <v>255</v>
      </c>
      <c r="AU190" s="174" t="s">
        <v>262</v>
      </c>
      <c r="AV190" s="174" t="s">
        <v>21</v>
      </c>
      <c r="AW190" s="174" t="s">
        <v>218</v>
      </c>
      <c r="AX190" s="174" t="s">
        <v>76</v>
      </c>
      <c r="AY190" s="174" t="s">
        <v>245</v>
      </c>
    </row>
    <row r="191" spans="2:51" s="6" customFormat="1" ht="15.75" customHeight="1">
      <c r="B191" s="175"/>
      <c r="C191" s="176"/>
      <c r="D191" s="169" t="s">
        <v>255</v>
      </c>
      <c r="E191" s="176"/>
      <c r="F191" s="177" t="s">
        <v>595</v>
      </c>
      <c r="G191" s="176"/>
      <c r="H191" s="178">
        <v>64</v>
      </c>
      <c r="J191" s="176"/>
      <c r="K191" s="176"/>
      <c r="L191" s="179"/>
      <c r="M191" s="180"/>
      <c r="N191" s="176"/>
      <c r="O191" s="176"/>
      <c r="P191" s="176"/>
      <c r="Q191" s="176"/>
      <c r="R191" s="176"/>
      <c r="S191" s="176"/>
      <c r="T191" s="181"/>
      <c r="AT191" s="182" t="s">
        <v>255</v>
      </c>
      <c r="AU191" s="182" t="s">
        <v>262</v>
      </c>
      <c r="AV191" s="182" t="s">
        <v>85</v>
      </c>
      <c r="AW191" s="182" t="s">
        <v>218</v>
      </c>
      <c r="AX191" s="182" t="s">
        <v>76</v>
      </c>
      <c r="AY191" s="182" t="s">
        <v>245</v>
      </c>
    </row>
    <row r="192" spans="2:51" s="6" customFormat="1" ht="15.75" customHeight="1">
      <c r="B192" s="183"/>
      <c r="C192" s="184"/>
      <c r="D192" s="169" t="s">
        <v>255</v>
      </c>
      <c r="E192" s="184"/>
      <c r="F192" s="185" t="s">
        <v>257</v>
      </c>
      <c r="G192" s="184"/>
      <c r="H192" s="186">
        <v>64</v>
      </c>
      <c r="J192" s="184"/>
      <c r="K192" s="184"/>
      <c r="L192" s="187"/>
      <c r="M192" s="188"/>
      <c r="N192" s="184"/>
      <c r="O192" s="184"/>
      <c r="P192" s="184"/>
      <c r="Q192" s="184"/>
      <c r="R192" s="184"/>
      <c r="S192" s="184"/>
      <c r="T192" s="189"/>
      <c r="AT192" s="190" t="s">
        <v>255</v>
      </c>
      <c r="AU192" s="190" t="s">
        <v>262</v>
      </c>
      <c r="AV192" s="190" t="s">
        <v>251</v>
      </c>
      <c r="AW192" s="190" t="s">
        <v>218</v>
      </c>
      <c r="AX192" s="190" t="s">
        <v>21</v>
      </c>
      <c r="AY192" s="190" t="s">
        <v>245</v>
      </c>
    </row>
    <row r="193" spans="2:65" s="6" customFormat="1" ht="15.75" customHeight="1">
      <c r="B193" s="23"/>
      <c r="C193" s="153" t="s">
        <v>368</v>
      </c>
      <c r="D193" s="153" t="s">
        <v>247</v>
      </c>
      <c r="E193" s="154" t="s">
        <v>936</v>
      </c>
      <c r="F193" s="155" t="s">
        <v>937</v>
      </c>
      <c r="G193" s="156" t="s">
        <v>130</v>
      </c>
      <c r="H193" s="157">
        <v>2.85</v>
      </c>
      <c r="I193" s="158"/>
      <c r="J193" s="159">
        <f>ROUND($I$193*$H$193,2)</f>
        <v>0</v>
      </c>
      <c r="K193" s="155" t="s">
        <v>843</v>
      </c>
      <c r="L193" s="43"/>
      <c r="M193" s="160"/>
      <c r="N193" s="161" t="s">
        <v>47</v>
      </c>
      <c r="O193" s="24"/>
      <c r="P193" s="24"/>
      <c r="Q193" s="162">
        <v>2.25634</v>
      </c>
      <c r="R193" s="162">
        <f>$Q$193*$H$193</f>
        <v>6.430568999999999</v>
      </c>
      <c r="S193" s="162">
        <v>0</v>
      </c>
      <c r="T193" s="163">
        <f>$S$193*$H$193</f>
        <v>0</v>
      </c>
      <c r="AR193" s="97" t="s">
        <v>929</v>
      </c>
      <c r="AT193" s="97" t="s">
        <v>247</v>
      </c>
      <c r="AU193" s="97" t="s">
        <v>262</v>
      </c>
      <c r="AY193" s="6" t="s">
        <v>245</v>
      </c>
      <c r="BE193" s="164">
        <f>IF($N$193="základní",$J$193,0)</f>
        <v>0</v>
      </c>
      <c r="BF193" s="164">
        <f>IF($N$193="snížená",$J$193,0)</f>
        <v>0</v>
      </c>
      <c r="BG193" s="164">
        <f>IF($N$193="zákl. přenesená",$J$193,0)</f>
        <v>0</v>
      </c>
      <c r="BH193" s="164">
        <f>IF($N$193="sníž. přenesená",$J$193,0)</f>
        <v>0</v>
      </c>
      <c r="BI193" s="164">
        <f>IF($N$193="nulová",$J$193,0)</f>
        <v>0</v>
      </c>
      <c r="BJ193" s="97" t="s">
        <v>21</v>
      </c>
      <c r="BK193" s="164">
        <f>ROUND($I$193*$H$193,2)</f>
        <v>0</v>
      </c>
      <c r="BL193" s="97" t="s">
        <v>929</v>
      </c>
      <c r="BM193" s="97" t="s">
        <v>938</v>
      </c>
    </row>
    <row r="194" spans="2:47" s="6" customFormat="1" ht="16.5" customHeight="1">
      <c r="B194" s="23"/>
      <c r="C194" s="24"/>
      <c r="D194" s="165" t="s">
        <v>253</v>
      </c>
      <c r="E194" s="24"/>
      <c r="F194" s="166" t="s">
        <v>939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253</v>
      </c>
      <c r="AU194" s="6" t="s">
        <v>262</v>
      </c>
    </row>
    <row r="195" spans="2:51" s="6" customFormat="1" ht="15.75" customHeight="1">
      <c r="B195" s="167"/>
      <c r="C195" s="168"/>
      <c r="D195" s="169" t="s">
        <v>255</v>
      </c>
      <c r="E195" s="168"/>
      <c r="F195" s="170" t="s">
        <v>940</v>
      </c>
      <c r="G195" s="168"/>
      <c r="H195" s="168"/>
      <c r="J195" s="168"/>
      <c r="K195" s="168"/>
      <c r="L195" s="171"/>
      <c r="M195" s="172"/>
      <c r="N195" s="168"/>
      <c r="O195" s="168"/>
      <c r="P195" s="168"/>
      <c r="Q195" s="168"/>
      <c r="R195" s="168"/>
      <c r="S195" s="168"/>
      <c r="T195" s="173"/>
      <c r="AT195" s="174" t="s">
        <v>255</v>
      </c>
      <c r="AU195" s="174" t="s">
        <v>262</v>
      </c>
      <c r="AV195" s="174" t="s">
        <v>21</v>
      </c>
      <c r="AW195" s="174" t="s">
        <v>218</v>
      </c>
      <c r="AX195" s="174" t="s">
        <v>76</v>
      </c>
      <c r="AY195" s="174" t="s">
        <v>245</v>
      </c>
    </row>
    <row r="196" spans="2:51" s="6" customFormat="1" ht="15.75" customHeight="1">
      <c r="B196" s="175"/>
      <c r="C196" s="176"/>
      <c r="D196" s="169" t="s">
        <v>255</v>
      </c>
      <c r="E196" s="176"/>
      <c r="F196" s="177" t="s">
        <v>941</v>
      </c>
      <c r="G196" s="176"/>
      <c r="H196" s="178">
        <v>2.85</v>
      </c>
      <c r="J196" s="176"/>
      <c r="K196" s="176"/>
      <c r="L196" s="179"/>
      <c r="M196" s="180"/>
      <c r="N196" s="176"/>
      <c r="O196" s="176"/>
      <c r="P196" s="176"/>
      <c r="Q196" s="176"/>
      <c r="R196" s="176"/>
      <c r="S196" s="176"/>
      <c r="T196" s="181"/>
      <c r="AT196" s="182" t="s">
        <v>255</v>
      </c>
      <c r="AU196" s="182" t="s">
        <v>262</v>
      </c>
      <c r="AV196" s="182" t="s">
        <v>85</v>
      </c>
      <c r="AW196" s="182" t="s">
        <v>218</v>
      </c>
      <c r="AX196" s="182" t="s">
        <v>76</v>
      </c>
      <c r="AY196" s="182" t="s">
        <v>245</v>
      </c>
    </row>
    <row r="197" spans="2:51" s="6" customFormat="1" ht="15.75" customHeight="1">
      <c r="B197" s="183"/>
      <c r="C197" s="184"/>
      <c r="D197" s="169" t="s">
        <v>255</v>
      </c>
      <c r="E197" s="184"/>
      <c r="F197" s="185" t="s">
        <v>257</v>
      </c>
      <c r="G197" s="184"/>
      <c r="H197" s="186">
        <v>2.85</v>
      </c>
      <c r="J197" s="184"/>
      <c r="K197" s="184"/>
      <c r="L197" s="187"/>
      <c r="M197" s="188"/>
      <c r="N197" s="184"/>
      <c r="O197" s="184"/>
      <c r="P197" s="184"/>
      <c r="Q197" s="184"/>
      <c r="R197" s="184"/>
      <c r="S197" s="184"/>
      <c r="T197" s="189"/>
      <c r="AT197" s="190" t="s">
        <v>255</v>
      </c>
      <c r="AU197" s="190" t="s">
        <v>262</v>
      </c>
      <c r="AV197" s="190" t="s">
        <v>251</v>
      </c>
      <c r="AW197" s="190" t="s">
        <v>218</v>
      </c>
      <c r="AX197" s="190" t="s">
        <v>21</v>
      </c>
      <c r="AY197" s="190" t="s">
        <v>245</v>
      </c>
    </row>
    <row r="198" spans="2:65" s="6" customFormat="1" ht="15.75" customHeight="1">
      <c r="B198" s="23"/>
      <c r="C198" s="153" t="s">
        <v>140</v>
      </c>
      <c r="D198" s="153" t="s">
        <v>247</v>
      </c>
      <c r="E198" s="154" t="s">
        <v>942</v>
      </c>
      <c r="F198" s="155" t="s">
        <v>943</v>
      </c>
      <c r="G198" s="156" t="s">
        <v>136</v>
      </c>
      <c r="H198" s="157">
        <v>47.5</v>
      </c>
      <c r="I198" s="158"/>
      <c r="J198" s="159">
        <f>ROUND($I$198*$H$198,2)</f>
        <v>0</v>
      </c>
      <c r="K198" s="155" t="s">
        <v>843</v>
      </c>
      <c r="L198" s="43"/>
      <c r="M198" s="160"/>
      <c r="N198" s="161" t="s">
        <v>47</v>
      </c>
      <c r="O198" s="24"/>
      <c r="P198" s="24"/>
      <c r="Q198" s="162">
        <v>0</v>
      </c>
      <c r="R198" s="162">
        <f>$Q$198*$H$198</f>
        <v>0</v>
      </c>
      <c r="S198" s="162">
        <v>0</v>
      </c>
      <c r="T198" s="163">
        <f>$S$198*$H$198</f>
        <v>0</v>
      </c>
      <c r="AR198" s="97" t="s">
        <v>929</v>
      </c>
      <c r="AT198" s="97" t="s">
        <v>247</v>
      </c>
      <c r="AU198" s="97" t="s">
        <v>262</v>
      </c>
      <c r="AY198" s="6" t="s">
        <v>245</v>
      </c>
      <c r="BE198" s="164">
        <f>IF($N$198="základní",$J$198,0)</f>
        <v>0</v>
      </c>
      <c r="BF198" s="164">
        <f>IF($N$198="snížená",$J$198,0)</f>
        <v>0</v>
      </c>
      <c r="BG198" s="164">
        <f>IF($N$198="zákl. přenesená",$J$198,0)</f>
        <v>0</v>
      </c>
      <c r="BH198" s="164">
        <f>IF($N$198="sníž. přenesená",$J$198,0)</f>
        <v>0</v>
      </c>
      <c r="BI198" s="164">
        <f>IF($N$198="nulová",$J$198,0)</f>
        <v>0</v>
      </c>
      <c r="BJ198" s="97" t="s">
        <v>21</v>
      </c>
      <c r="BK198" s="164">
        <f>ROUND($I$198*$H$198,2)</f>
        <v>0</v>
      </c>
      <c r="BL198" s="97" t="s">
        <v>929</v>
      </c>
      <c r="BM198" s="97" t="s">
        <v>944</v>
      </c>
    </row>
    <row r="199" spans="2:47" s="6" customFormat="1" ht="16.5" customHeight="1">
      <c r="B199" s="23"/>
      <c r="C199" s="24"/>
      <c r="D199" s="165" t="s">
        <v>253</v>
      </c>
      <c r="E199" s="24"/>
      <c r="F199" s="166" t="s">
        <v>945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253</v>
      </c>
      <c r="AU199" s="6" t="s">
        <v>262</v>
      </c>
    </row>
    <row r="200" spans="2:51" s="6" customFormat="1" ht="15.75" customHeight="1">
      <c r="B200" s="167"/>
      <c r="C200" s="168"/>
      <c r="D200" s="169" t="s">
        <v>255</v>
      </c>
      <c r="E200" s="168"/>
      <c r="F200" s="170" t="s">
        <v>293</v>
      </c>
      <c r="G200" s="168"/>
      <c r="H200" s="168"/>
      <c r="J200" s="168"/>
      <c r="K200" s="168"/>
      <c r="L200" s="171"/>
      <c r="M200" s="172"/>
      <c r="N200" s="168"/>
      <c r="O200" s="168"/>
      <c r="P200" s="168"/>
      <c r="Q200" s="168"/>
      <c r="R200" s="168"/>
      <c r="S200" s="168"/>
      <c r="T200" s="173"/>
      <c r="AT200" s="174" t="s">
        <v>255</v>
      </c>
      <c r="AU200" s="174" t="s">
        <v>262</v>
      </c>
      <c r="AV200" s="174" t="s">
        <v>21</v>
      </c>
      <c r="AW200" s="174" t="s">
        <v>218</v>
      </c>
      <c r="AX200" s="174" t="s">
        <v>76</v>
      </c>
      <c r="AY200" s="174" t="s">
        <v>245</v>
      </c>
    </row>
    <row r="201" spans="2:51" s="6" customFormat="1" ht="15.75" customHeight="1">
      <c r="B201" s="175"/>
      <c r="C201" s="176"/>
      <c r="D201" s="169" t="s">
        <v>255</v>
      </c>
      <c r="E201" s="176"/>
      <c r="F201" s="177" t="s">
        <v>917</v>
      </c>
      <c r="G201" s="176"/>
      <c r="H201" s="178">
        <v>47.5</v>
      </c>
      <c r="J201" s="176"/>
      <c r="K201" s="176"/>
      <c r="L201" s="179"/>
      <c r="M201" s="180"/>
      <c r="N201" s="176"/>
      <c r="O201" s="176"/>
      <c r="P201" s="176"/>
      <c r="Q201" s="176"/>
      <c r="R201" s="176"/>
      <c r="S201" s="176"/>
      <c r="T201" s="181"/>
      <c r="AT201" s="182" t="s">
        <v>255</v>
      </c>
      <c r="AU201" s="182" t="s">
        <v>262</v>
      </c>
      <c r="AV201" s="182" t="s">
        <v>85</v>
      </c>
      <c r="AW201" s="182" t="s">
        <v>218</v>
      </c>
      <c r="AX201" s="182" t="s">
        <v>76</v>
      </c>
      <c r="AY201" s="182" t="s">
        <v>245</v>
      </c>
    </row>
    <row r="202" spans="2:51" s="6" customFormat="1" ht="15.75" customHeight="1">
      <c r="B202" s="183"/>
      <c r="C202" s="184"/>
      <c r="D202" s="169" t="s">
        <v>255</v>
      </c>
      <c r="E202" s="184"/>
      <c r="F202" s="185" t="s">
        <v>257</v>
      </c>
      <c r="G202" s="184"/>
      <c r="H202" s="186">
        <v>47.5</v>
      </c>
      <c r="J202" s="184"/>
      <c r="K202" s="184"/>
      <c r="L202" s="187"/>
      <c r="M202" s="188"/>
      <c r="N202" s="184"/>
      <c r="O202" s="184"/>
      <c r="P202" s="184"/>
      <c r="Q202" s="184"/>
      <c r="R202" s="184"/>
      <c r="S202" s="184"/>
      <c r="T202" s="189"/>
      <c r="AT202" s="190" t="s">
        <v>255</v>
      </c>
      <c r="AU202" s="190" t="s">
        <v>262</v>
      </c>
      <c r="AV202" s="190" t="s">
        <v>251</v>
      </c>
      <c r="AW202" s="190" t="s">
        <v>218</v>
      </c>
      <c r="AX202" s="190" t="s">
        <v>21</v>
      </c>
      <c r="AY202" s="190" t="s">
        <v>245</v>
      </c>
    </row>
    <row r="203" spans="2:65" s="6" customFormat="1" ht="15.75" customHeight="1">
      <c r="B203" s="23"/>
      <c r="C203" s="153" t="s">
        <v>377</v>
      </c>
      <c r="D203" s="153" t="s">
        <v>247</v>
      </c>
      <c r="E203" s="154" t="s">
        <v>946</v>
      </c>
      <c r="F203" s="155" t="s">
        <v>947</v>
      </c>
      <c r="G203" s="156" t="s">
        <v>136</v>
      </c>
      <c r="H203" s="157">
        <v>13.5</v>
      </c>
      <c r="I203" s="158"/>
      <c r="J203" s="159">
        <f>ROUND($I$203*$H$203,2)</f>
        <v>0</v>
      </c>
      <c r="K203" s="155" t="s">
        <v>843</v>
      </c>
      <c r="L203" s="43"/>
      <c r="M203" s="160"/>
      <c r="N203" s="161" t="s">
        <v>47</v>
      </c>
      <c r="O203" s="24"/>
      <c r="P203" s="24"/>
      <c r="Q203" s="162">
        <v>0</v>
      </c>
      <c r="R203" s="162">
        <f>$Q$203*$H$203</f>
        <v>0</v>
      </c>
      <c r="S203" s="162">
        <v>0</v>
      </c>
      <c r="T203" s="163">
        <f>$S$203*$H$203</f>
        <v>0</v>
      </c>
      <c r="AR203" s="97" t="s">
        <v>929</v>
      </c>
      <c r="AT203" s="97" t="s">
        <v>247</v>
      </c>
      <c r="AU203" s="97" t="s">
        <v>262</v>
      </c>
      <c r="AY203" s="6" t="s">
        <v>245</v>
      </c>
      <c r="BE203" s="164">
        <f>IF($N$203="základní",$J$203,0)</f>
        <v>0</v>
      </c>
      <c r="BF203" s="164">
        <f>IF($N$203="snížená",$J$203,0)</f>
        <v>0</v>
      </c>
      <c r="BG203" s="164">
        <f>IF($N$203="zákl. přenesená",$J$203,0)</f>
        <v>0</v>
      </c>
      <c r="BH203" s="164">
        <f>IF($N$203="sníž. přenesená",$J$203,0)</f>
        <v>0</v>
      </c>
      <c r="BI203" s="164">
        <f>IF($N$203="nulová",$J$203,0)</f>
        <v>0</v>
      </c>
      <c r="BJ203" s="97" t="s">
        <v>21</v>
      </c>
      <c r="BK203" s="164">
        <f>ROUND($I$203*$H$203,2)</f>
        <v>0</v>
      </c>
      <c r="BL203" s="97" t="s">
        <v>929</v>
      </c>
      <c r="BM203" s="97" t="s">
        <v>948</v>
      </c>
    </row>
    <row r="204" spans="2:47" s="6" customFormat="1" ht="16.5" customHeight="1">
      <c r="B204" s="23"/>
      <c r="C204" s="24"/>
      <c r="D204" s="165" t="s">
        <v>253</v>
      </c>
      <c r="E204" s="24"/>
      <c r="F204" s="166" t="s">
        <v>949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253</v>
      </c>
      <c r="AU204" s="6" t="s">
        <v>262</v>
      </c>
    </row>
    <row r="205" spans="2:51" s="6" customFormat="1" ht="15.75" customHeight="1">
      <c r="B205" s="167"/>
      <c r="C205" s="168"/>
      <c r="D205" s="169" t="s">
        <v>255</v>
      </c>
      <c r="E205" s="168"/>
      <c r="F205" s="170" t="s">
        <v>293</v>
      </c>
      <c r="G205" s="168"/>
      <c r="H205" s="168"/>
      <c r="J205" s="168"/>
      <c r="K205" s="168"/>
      <c r="L205" s="171"/>
      <c r="M205" s="172"/>
      <c r="N205" s="168"/>
      <c r="O205" s="168"/>
      <c r="P205" s="168"/>
      <c r="Q205" s="168"/>
      <c r="R205" s="168"/>
      <c r="S205" s="168"/>
      <c r="T205" s="173"/>
      <c r="AT205" s="174" t="s">
        <v>255</v>
      </c>
      <c r="AU205" s="174" t="s">
        <v>262</v>
      </c>
      <c r="AV205" s="174" t="s">
        <v>21</v>
      </c>
      <c r="AW205" s="174" t="s">
        <v>218</v>
      </c>
      <c r="AX205" s="174" t="s">
        <v>76</v>
      </c>
      <c r="AY205" s="174" t="s">
        <v>245</v>
      </c>
    </row>
    <row r="206" spans="2:51" s="6" customFormat="1" ht="15.75" customHeight="1">
      <c r="B206" s="175"/>
      <c r="C206" s="176"/>
      <c r="D206" s="169" t="s">
        <v>255</v>
      </c>
      <c r="E206" s="176"/>
      <c r="F206" s="177" t="s">
        <v>922</v>
      </c>
      <c r="G206" s="176"/>
      <c r="H206" s="178">
        <v>13.5</v>
      </c>
      <c r="J206" s="176"/>
      <c r="K206" s="176"/>
      <c r="L206" s="179"/>
      <c r="M206" s="180"/>
      <c r="N206" s="176"/>
      <c r="O206" s="176"/>
      <c r="P206" s="176"/>
      <c r="Q206" s="176"/>
      <c r="R206" s="176"/>
      <c r="S206" s="176"/>
      <c r="T206" s="181"/>
      <c r="AT206" s="182" t="s">
        <v>255</v>
      </c>
      <c r="AU206" s="182" t="s">
        <v>262</v>
      </c>
      <c r="AV206" s="182" t="s">
        <v>85</v>
      </c>
      <c r="AW206" s="182" t="s">
        <v>218</v>
      </c>
      <c r="AX206" s="182" t="s">
        <v>76</v>
      </c>
      <c r="AY206" s="182" t="s">
        <v>245</v>
      </c>
    </row>
    <row r="207" spans="2:51" s="6" customFormat="1" ht="15.75" customHeight="1">
      <c r="B207" s="183"/>
      <c r="C207" s="184"/>
      <c r="D207" s="169" t="s">
        <v>255</v>
      </c>
      <c r="E207" s="184"/>
      <c r="F207" s="185" t="s">
        <v>257</v>
      </c>
      <c r="G207" s="184"/>
      <c r="H207" s="186">
        <v>13.5</v>
      </c>
      <c r="J207" s="184"/>
      <c r="K207" s="184"/>
      <c r="L207" s="187"/>
      <c r="M207" s="188"/>
      <c r="N207" s="184"/>
      <c r="O207" s="184"/>
      <c r="P207" s="184"/>
      <c r="Q207" s="184"/>
      <c r="R207" s="184"/>
      <c r="S207" s="184"/>
      <c r="T207" s="189"/>
      <c r="AT207" s="190" t="s">
        <v>255</v>
      </c>
      <c r="AU207" s="190" t="s">
        <v>262</v>
      </c>
      <c r="AV207" s="190" t="s">
        <v>251</v>
      </c>
      <c r="AW207" s="190" t="s">
        <v>218</v>
      </c>
      <c r="AX207" s="190" t="s">
        <v>21</v>
      </c>
      <c r="AY207" s="190" t="s">
        <v>245</v>
      </c>
    </row>
    <row r="208" spans="2:65" s="6" customFormat="1" ht="15.75" customHeight="1">
      <c r="B208" s="23"/>
      <c r="C208" s="153" t="s">
        <v>382</v>
      </c>
      <c r="D208" s="153" t="s">
        <v>247</v>
      </c>
      <c r="E208" s="154" t="s">
        <v>950</v>
      </c>
      <c r="F208" s="155" t="s">
        <v>951</v>
      </c>
      <c r="G208" s="156" t="s">
        <v>130</v>
      </c>
      <c r="H208" s="157">
        <v>0.5</v>
      </c>
      <c r="I208" s="158"/>
      <c r="J208" s="159">
        <f>ROUND($I$208*$H$208,2)</f>
        <v>0</v>
      </c>
      <c r="K208" s="155" t="s">
        <v>843</v>
      </c>
      <c r="L208" s="43"/>
      <c r="M208" s="160"/>
      <c r="N208" s="161" t="s">
        <v>47</v>
      </c>
      <c r="O208" s="24"/>
      <c r="P208" s="24"/>
      <c r="Q208" s="162">
        <v>0</v>
      </c>
      <c r="R208" s="162">
        <f>$Q$208*$H$208</f>
        <v>0</v>
      </c>
      <c r="S208" s="162">
        <v>0</v>
      </c>
      <c r="T208" s="163">
        <f>$S$208*$H$208</f>
        <v>0</v>
      </c>
      <c r="AR208" s="97" t="s">
        <v>595</v>
      </c>
      <c r="AT208" s="97" t="s">
        <v>247</v>
      </c>
      <c r="AU208" s="97" t="s">
        <v>262</v>
      </c>
      <c r="AY208" s="6" t="s">
        <v>245</v>
      </c>
      <c r="BE208" s="164">
        <f>IF($N$208="základní",$J$208,0)</f>
        <v>0</v>
      </c>
      <c r="BF208" s="164">
        <f>IF($N$208="snížená",$J$208,0)</f>
        <v>0</v>
      </c>
      <c r="BG208" s="164">
        <f>IF($N$208="zákl. přenesená",$J$208,0)</f>
        <v>0</v>
      </c>
      <c r="BH208" s="164">
        <f>IF($N$208="sníž. přenesená",$J$208,0)</f>
        <v>0</v>
      </c>
      <c r="BI208" s="164">
        <f>IF($N$208="nulová",$J$208,0)</f>
        <v>0</v>
      </c>
      <c r="BJ208" s="97" t="s">
        <v>21</v>
      </c>
      <c r="BK208" s="164">
        <f>ROUND($I$208*$H$208,2)</f>
        <v>0</v>
      </c>
      <c r="BL208" s="97" t="s">
        <v>595</v>
      </c>
      <c r="BM208" s="97" t="s">
        <v>952</v>
      </c>
    </row>
    <row r="209" spans="2:47" s="6" customFormat="1" ht="16.5" customHeight="1">
      <c r="B209" s="23"/>
      <c r="C209" s="24"/>
      <c r="D209" s="165" t="s">
        <v>253</v>
      </c>
      <c r="E209" s="24"/>
      <c r="F209" s="166" t="s">
        <v>951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253</v>
      </c>
      <c r="AU209" s="6" t="s">
        <v>262</v>
      </c>
    </row>
    <row r="210" spans="2:51" s="6" customFormat="1" ht="15.75" customHeight="1">
      <c r="B210" s="167"/>
      <c r="C210" s="168"/>
      <c r="D210" s="169" t="s">
        <v>255</v>
      </c>
      <c r="E210" s="168"/>
      <c r="F210" s="170" t="s">
        <v>953</v>
      </c>
      <c r="G210" s="168"/>
      <c r="H210" s="168"/>
      <c r="J210" s="168"/>
      <c r="K210" s="168"/>
      <c r="L210" s="171"/>
      <c r="M210" s="172"/>
      <c r="N210" s="168"/>
      <c r="O210" s="168"/>
      <c r="P210" s="168"/>
      <c r="Q210" s="168"/>
      <c r="R210" s="168"/>
      <c r="S210" s="168"/>
      <c r="T210" s="173"/>
      <c r="AT210" s="174" t="s">
        <v>255</v>
      </c>
      <c r="AU210" s="174" t="s">
        <v>262</v>
      </c>
      <c r="AV210" s="174" t="s">
        <v>21</v>
      </c>
      <c r="AW210" s="174" t="s">
        <v>218</v>
      </c>
      <c r="AX210" s="174" t="s">
        <v>76</v>
      </c>
      <c r="AY210" s="174" t="s">
        <v>245</v>
      </c>
    </row>
    <row r="211" spans="2:51" s="6" customFormat="1" ht="15.75" customHeight="1">
      <c r="B211" s="175"/>
      <c r="C211" s="176"/>
      <c r="D211" s="169" t="s">
        <v>255</v>
      </c>
      <c r="E211" s="176"/>
      <c r="F211" s="177" t="s">
        <v>954</v>
      </c>
      <c r="G211" s="176"/>
      <c r="H211" s="178">
        <v>0.5</v>
      </c>
      <c r="J211" s="176"/>
      <c r="K211" s="176"/>
      <c r="L211" s="179"/>
      <c r="M211" s="180"/>
      <c r="N211" s="176"/>
      <c r="O211" s="176"/>
      <c r="P211" s="176"/>
      <c r="Q211" s="176"/>
      <c r="R211" s="176"/>
      <c r="S211" s="176"/>
      <c r="T211" s="181"/>
      <c r="AT211" s="182" t="s">
        <v>255</v>
      </c>
      <c r="AU211" s="182" t="s">
        <v>262</v>
      </c>
      <c r="AV211" s="182" t="s">
        <v>85</v>
      </c>
      <c r="AW211" s="182" t="s">
        <v>218</v>
      </c>
      <c r="AX211" s="182" t="s">
        <v>76</v>
      </c>
      <c r="AY211" s="182" t="s">
        <v>245</v>
      </c>
    </row>
    <row r="212" spans="2:51" s="6" customFormat="1" ht="15.75" customHeight="1">
      <c r="B212" s="183"/>
      <c r="C212" s="184"/>
      <c r="D212" s="169" t="s">
        <v>255</v>
      </c>
      <c r="E212" s="184"/>
      <c r="F212" s="185" t="s">
        <v>257</v>
      </c>
      <c r="G212" s="184"/>
      <c r="H212" s="186">
        <v>0.5</v>
      </c>
      <c r="J212" s="184"/>
      <c r="K212" s="184"/>
      <c r="L212" s="187"/>
      <c r="M212" s="188"/>
      <c r="N212" s="184"/>
      <c r="O212" s="184"/>
      <c r="P212" s="184"/>
      <c r="Q212" s="184"/>
      <c r="R212" s="184"/>
      <c r="S212" s="184"/>
      <c r="T212" s="189"/>
      <c r="AT212" s="190" t="s">
        <v>255</v>
      </c>
      <c r="AU212" s="190" t="s">
        <v>262</v>
      </c>
      <c r="AV212" s="190" t="s">
        <v>251</v>
      </c>
      <c r="AW212" s="190" t="s">
        <v>218</v>
      </c>
      <c r="AX212" s="190" t="s">
        <v>21</v>
      </c>
      <c r="AY212" s="190" t="s">
        <v>245</v>
      </c>
    </row>
    <row r="213" spans="2:65" s="6" customFormat="1" ht="15.75" customHeight="1">
      <c r="B213" s="23"/>
      <c r="C213" s="153" t="s">
        <v>388</v>
      </c>
      <c r="D213" s="153" t="s">
        <v>247</v>
      </c>
      <c r="E213" s="154" t="s">
        <v>955</v>
      </c>
      <c r="F213" s="155" t="s">
        <v>956</v>
      </c>
      <c r="G213" s="156" t="s">
        <v>130</v>
      </c>
      <c r="H213" s="157">
        <v>0.5</v>
      </c>
      <c r="I213" s="158"/>
      <c r="J213" s="159">
        <f>ROUND($I$213*$H$213,2)</f>
        <v>0</v>
      </c>
      <c r="K213" s="155" t="s">
        <v>843</v>
      </c>
      <c r="L213" s="43"/>
      <c r="M213" s="160"/>
      <c r="N213" s="161" t="s">
        <v>47</v>
      </c>
      <c r="O213" s="24"/>
      <c r="P213" s="24"/>
      <c r="Q213" s="162">
        <v>0</v>
      </c>
      <c r="R213" s="162">
        <f>$Q$213*$H$213</f>
        <v>0</v>
      </c>
      <c r="S213" s="162">
        <v>0</v>
      </c>
      <c r="T213" s="163">
        <f>$S$213*$H$213</f>
        <v>0</v>
      </c>
      <c r="AR213" s="97" t="s">
        <v>929</v>
      </c>
      <c r="AT213" s="97" t="s">
        <v>247</v>
      </c>
      <c r="AU213" s="97" t="s">
        <v>262</v>
      </c>
      <c r="AY213" s="6" t="s">
        <v>245</v>
      </c>
      <c r="BE213" s="164">
        <f>IF($N$213="základní",$J$213,0)</f>
        <v>0</v>
      </c>
      <c r="BF213" s="164">
        <f>IF($N$213="snížená",$J$213,0)</f>
        <v>0</v>
      </c>
      <c r="BG213" s="164">
        <f>IF($N$213="zákl. přenesená",$J$213,0)</f>
        <v>0</v>
      </c>
      <c r="BH213" s="164">
        <f>IF($N$213="sníž. přenesená",$J$213,0)</f>
        <v>0</v>
      </c>
      <c r="BI213" s="164">
        <f>IF($N$213="nulová",$J$213,0)</f>
        <v>0</v>
      </c>
      <c r="BJ213" s="97" t="s">
        <v>21</v>
      </c>
      <c r="BK213" s="164">
        <f>ROUND($I$213*$H$213,2)</f>
        <v>0</v>
      </c>
      <c r="BL213" s="97" t="s">
        <v>929</v>
      </c>
      <c r="BM213" s="97" t="s">
        <v>957</v>
      </c>
    </row>
    <row r="214" spans="2:47" s="6" customFormat="1" ht="16.5" customHeight="1">
      <c r="B214" s="23"/>
      <c r="C214" s="24"/>
      <c r="D214" s="165" t="s">
        <v>253</v>
      </c>
      <c r="E214" s="24"/>
      <c r="F214" s="166" t="s">
        <v>956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253</v>
      </c>
      <c r="AU214" s="6" t="s">
        <v>262</v>
      </c>
    </row>
    <row r="215" spans="2:51" s="6" customFormat="1" ht="15.75" customHeight="1">
      <c r="B215" s="167"/>
      <c r="C215" s="168"/>
      <c r="D215" s="169" t="s">
        <v>255</v>
      </c>
      <c r="E215" s="168"/>
      <c r="F215" s="170" t="s">
        <v>953</v>
      </c>
      <c r="G215" s="168"/>
      <c r="H215" s="168"/>
      <c r="J215" s="168"/>
      <c r="K215" s="168"/>
      <c r="L215" s="171"/>
      <c r="M215" s="172"/>
      <c r="N215" s="168"/>
      <c r="O215" s="168"/>
      <c r="P215" s="168"/>
      <c r="Q215" s="168"/>
      <c r="R215" s="168"/>
      <c r="S215" s="168"/>
      <c r="T215" s="173"/>
      <c r="AT215" s="174" t="s">
        <v>255</v>
      </c>
      <c r="AU215" s="174" t="s">
        <v>262</v>
      </c>
      <c r="AV215" s="174" t="s">
        <v>21</v>
      </c>
      <c r="AW215" s="174" t="s">
        <v>218</v>
      </c>
      <c r="AX215" s="174" t="s">
        <v>76</v>
      </c>
      <c r="AY215" s="174" t="s">
        <v>245</v>
      </c>
    </row>
    <row r="216" spans="2:51" s="6" customFormat="1" ht="15.75" customHeight="1">
      <c r="B216" s="175"/>
      <c r="C216" s="176"/>
      <c r="D216" s="169" t="s">
        <v>255</v>
      </c>
      <c r="E216" s="176"/>
      <c r="F216" s="177" t="s">
        <v>954</v>
      </c>
      <c r="G216" s="176"/>
      <c r="H216" s="178">
        <v>0.5</v>
      </c>
      <c r="J216" s="176"/>
      <c r="K216" s="176"/>
      <c r="L216" s="179"/>
      <c r="M216" s="180"/>
      <c r="N216" s="176"/>
      <c r="O216" s="176"/>
      <c r="P216" s="176"/>
      <c r="Q216" s="176"/>
      <c r="R216" s="176"/>
      <c r="S216" s="176"/>
      <c r="T216" s="181"/>
      <c r="AT216" s="182" t="s">
        <v>255</v>
      </c>
      <c r="AU216" s="182" t="s">
        <v>262</v>
      </c>
      <c r="AV216" s="182" t="s">
        <v>85</v>
      </c>
      <c r="AW216" s="182" t="s">
        <v>218</v>
      </c>
      <c r="AX216" s="182" t="s">
        <v>76</v>
      </c>
      <c r="AY216" s="182" t="s">
        <v>245</v>
      </c>
    </row>
    <row r="217" spans="2:51" s="6" customFormat="1" ht="15.75" customHeight="1">
      <c r="B217" s="183"/>
      <c r="C217" s="184"/>
      <c r="D217" s="169" t="s">
        <v>255</v>
      </c>
      <c r="E217" s="184"/>
      <c r="F217" s="185" t="s">
        <v>257</v>
      </c>
      <c r="G217" s="184"/>
      <c r="H217" s="186">
        <v>0.5</v>
      </c>
      <c r="J217" s="184"/>
      <c r="K217" s="184"/>
      <c r="L217" s="187"/>
      <c r="M217" s="188"/>
      <c r="N217" s="184"/>
      <c r="O217" s="184"/>
      <c r="P217" s="184"/>
      <c r="Q217" s="184"/>
      <c r="R217" s="184"/>
      <c r="S217" s="184"/>
      <c r="T217" s="189"/>
      <c r="AT217" s="190" t="s">
        <v>255</v>
      </c>
      <c r="AU217" s="190" t="s">
        <v>262</v>
      </c>
      <c r="AV217" s="190" t="s">
        <v>251</v>
      </c>
      <c r="AW217" s="190" t="s">
        <v>218</v>
      </c>
      <c r="AX217" s="190" t="s">
        <v>21</v>
      </c>
      <c r="AY217" s="190" t="s">
        <v>245</v>
      </c>
    </row>
    <row r="218" spans="2:65" s="6" customFormat="1" ht="15.75" customHeight="1">
      <c r="B218" s="23"/>
      <c r="C218" s="153" t="s">
        <v>390</v>
      </c>
      <c r="D218" s="153" t="s">
        <v>247</v>
      </c>
      <c r="E218" s="154" t="s">
        <v>958</v>
      </c>
      <c r="F218" s="155" t="s">
        <v>959</v>
      </c>
      <c r="G218" s="156" t="s">
        <v>127</v>
      </c>
      <c r="H218" s="157">
        <v>2</v>
      </c>
      <c r="I218" s="158"/>
      <c r="J218" s="159">
        <f>ROUND($I$218*$H$218,2)</f>
        <v>0</v>
      </c>
      <c r="K218" s="155" t="s">
        <v>843</v>
      </c>
      <c r="L218" s="43"/>
      <c r="M218" s="160"/>
      <c r="N218" s="161" t="s">
        <v>47</v>
      </c>
      <c r="O218" s="24"/>
      <c r="P218" s="24"/>
      <c r="Q218" s="162">
        <v>0</v>
      </c>
      <c r="R218" s="162">
        <f>$Q$218*$H$218</f>
        <v>0</v>
      </c>
      <c r="S218" s="162">
        <v>0</v>
      </c>
      <c r="T218" s="163">
        <f>$S$218*$H$218</f>
        <v>0</v>
      </c>
      <c r="AR218" s="97" t="s">
        <v>929</v>
      </c>
      <c r="AT218" s="97" t="s">
        <v>247</v>
      </c>
      <c r="AU218" s="97" t="s">
        <v>262</v>
      </c>
      <c r="AY218" s="6" t="s">
        <v>245</v>
      </c>
      <c r="BE218" s="164">
        <f>IF($N$218="základní",$J$218,0)</f>
        <v>0</v>
      </c>
      <c r="BF218" s="164">
        <f>IF($N$218="snížená",$J$218,0)</f>
        <v>0</v>
      </c>
      <c r="BG218" s="164">
        <f>IF($N$218="zákl. přenesená",$J$218,0)</f>
        <v>0</v>
      </c>
      <c r="BH218" s="164">
        <f>IF($N$218="sníž. přenesená",$J$218,0)</f>
        <v>0</v>
      </c>
      <c r="BI218" s="164">
        <f>IF($N$218="nulová",$J$218,0)</f>
        <v>0</v>
      </c>
      <c r="BJ218" s="97" t="s">
        <v>21</v>
      </c>
      <c r="BK218" s="164">
        <f>ROUND($I$218*$H$218,2)</f>
        <v>0</v>
      </c>
      <c r="BL218" s="97" t="s">
        <v>929</v>
      </c>
      <c r="BM218" s="97" t="s">
        <v>960</v>
      </c>
    </row>
    <row r="219" spans="2:47" s="6" customFormat="1" ht="38.25" customHeight="1">
      <c r="B219" s="23"/>
      <c r="C219" s="24"/>
      <c r="D219" s="165" t="s">
        <v>253</v>
      </c>
      <c r="E219" s="24"/>
      <c r="F219" s="166" t="s">
        <v>961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253</v>
      </c>
      <c r="AU219" s="6" t="s">
        <v>262</v>
      </c>
    </row>
    <row r="220" spans="2:51" s="6" customFormat="1" ht="15.75" customHeight="1">
      <c r="B220" s="175"/>
      <c r="C220" s="176"/>
      <c r="D220" s="169" t="s">
        <v>255</v>
      </c>
      <c r="E220" s="176"/>
      <c r="F220" s="177" t="s">
        <v>117</v>
      </c>
      <c r="G220" s="176"/>
      <c r="H220" s="178">
        <v>2</v>
      </c>
      <c r="J220" s="176"/>
      <c r="K220" s="176"/>
      <c r="L220" s="179"/>
      <c r="M220" s="180"/>
      <c r="N220" s="176"/>
      <c r="O220" s="176"/>
      <c r="P220" s="176"/>
      <c r="Q220" s="176"/>
      <c r="R220" s="176"/>
      <c r="S220" s="176"/>
      <c r="T220" s="181"/>
      <c r="AT220" s="182" t="s">
        <v>255</v>
      </c>
      <c r="AU220" s="182" t="s">
        <v>262</v>
      </c>
      <c r="AV220" s="182" t="s">
        <v>85</v>
      </c>
      <c r="AW220" s="182" t="s">
        <v>218</v>
      </c>
      <c r="AX220" s="182" t="s">
        <v>76</v>
      </c>
      <c r="AY220" s="182" t="s">
        <v>245</v>
      </c>
    </row>
    <row r="221" spans="2:51" s="6" customFormat="1" ht="15.75" customHeight="1">
      <c r="B221" s="183"/>
      <c r="C221" s="184"/>
      <c r="D221" s="169" t="s">
        <v>255</v>
      </c>
      <c r="E221" s="184"/>
      <c r="F221" s="185" t="s">
        <v>257</v>
      </c>
      <c r="G221" s="184"/>
      <c r="H221" s="186">
        <v>2</v>
      </c>
      <c r="J221" s="184"/>
      <c r="K221" s="184"/>
      <c r="L221" s="187"/>
      <c r="M221" s="188"/>
      <c r="N221" s="184"/>
      <c r="O221" s="184"/>
      <c r="P221" s="184"/>
      <c r="Q221" s="184"/>
      <c r="R221" s="184"/>
      <c r="S221" s="184"/>
      <c r="T221" s="189"/>
      <c r="AT221" s="190" t="s">
        <v>255</v>
      </c>
      <c r="AU221" s="190" t="s">
        <v>262</v>
      </c>
      <c r="AV221" s="190" t="s">
        <v>251</v>
      </c>
      <c r="AW221" s="190" t="s">
        <v>218</v>
      </c>
      <c r="AX221" s="190" t="s">
        <v>21</v>
      </c>
      <c r="AY221" s="190" t="s">
        <v>245</v>
      </c>
    </row>
    <row r="222" spans="2:65" s="6" customFormat="1" ht="15.75" customHeight="1">
      <c r="B222" s="23"/>
      <c r="C222" s="153" t="s">
        <v>396</v>
      </c>
      <c r="D222" s="153" t="s">
        <v>247</v>
      </c>
      <c r="E222" s="154" t="s">
        <v>962</v>
      </c>
      <c r="F222" s="155" t="s">
        <v>963</v>
      </c>
      <c r="G222" s="156" t="s">
        <v>130</v>
      </c>
      <c r="H222" s="157">
        <v>0.487</v>
      </c>
      <c r="I222" s="158"/>
      <c r="J222" s="159">
        <f>ROUND($I$222*$H$222,2)</f>
        <v>0</v>
      </c>
      <c r="K222" s="155" t="s">
        <v>843</v>
      </c>
      <c r="L222" s="43"/>
      <c r="M222" s="160"/>
      <c r="N222" s="161" t="s">
        <v>47</v>
      </c>
      <c r="O222" s="24"/>
      <c r="P222" s="24"/>
      <c r="Q222" s="162">
        <v>2.25634</v>
      </c>
      <c r="R222" s="162">
        <f>$Q$222*$H$222</f>
        <v>1.0988375799999999</v>
      </c>
      <c r="S222" s="162">
        <v>0</v>
      </c>
      <c r="T222" s="163">
        <f>$S$222*$H$222</f>
        <v>0</v>
      </c>
      <c r="AR222" s="97" t="s">
        <v>929</v>
      </c>
      <c r="AT222" s="97" t="s">
        <v>247</v>
      </c>
      <c r="AU222" s="97" t="s">
        <v>262</v>
      </c>
      <c r="AY222" s="6" t="s">
        <v>245</v>
      </c>
      <c r="BE222" s="164">
        <f>IF($N$222="základní",$J$222,0)</f>
        <v>0</v>
      </c>
      <c r="BF222" s="164">
        <f>IF($N$222="snížená",$J$222,0)</f>
        <v>0</v>
      </c>
      <c r="BG222" s="164">
        <f>IF($N$222="zákl. přenesená",$J$222,0)</f>
        <v>0</v>
      </c>
      <c r="BH222" s="164">
        <f>IF($N$222="sníž. přenesená",$J$222,0)</f>
        <v>0</v>
      </c>
      <c r="BI222" s="164">
        <f>IF($N$222="nulová",$J$222,0)</f>
        <v>0</v>
      </c>
      <c r="BJ222" s="97" t="s">
        <v>21</v>
      </c>
      <c r="BK222" s="164">
        <f>ROUND($I$222*$H$222,2)</f>
        <v>0</v>
      </c>
      <c r="BL222" s="97" t="s">
        <v>929</v>
      </c>
      <c r="BM222" s="97" t="s">
        <v>964</v>
      </c>
    </row>
    <row r="223" spans="2:47" s="6" customFormat="1" ht="16.5" customHeight="1">
      <c r="B223" s="23"/>
      <c r="C223" s="24"/>
      <c r="D223" s="165" t="s">
        <v>253</v>
      </c>
      <c r="E223" s="24"/>
      <c r="F223" s="166" t="s">
        <v>965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253</v>
      </c>
      <c r="AU223" s="6" t="s">
        <v>262</v>
      </c>
    </row>
    <row r="224" spans="2:51" s="6" customFormat="1" ht="15.75" customHeight="1">
      <c r="B224" s="167"/>
      <c r="C224" s="168"/>
      <c r="D224" s="169" t="s">
        <v>255</v>
      </c>
      <c r="E224" s="168"/>
      <c r="F224" s="170" t="s">
        <v>966</v>
      </c>
      <c r="G224" s="168"/>
      <c r="H224" s="168"/>
      <c r="J224" s="168"/>
      <c r="K224" s="168"/>
      <c r="L224" s="171"/>
      <c r="M224" s="172"/>
      <c r="N224" s="168"/>
      <c r="O224" s="168"/>
      <c r="P224" s="168"/>
      <c r="Q224" s="168"/>
      <c r="R224" s="168"/>
      <c r="S224" s="168"/>
      <c r="T224" s="173"/>
      <c r="AT224" s="174" t="s">
        <v>255</v>
      </c>
      <c r="AU224" s="174" t="s">
        <v>262</v>
      </c>
      <c r="AV224" s="174" t="s">
        <v>21</v>
      </c>
      <c r="AW224" s="174" t="s">
        <v>218</v>
      </c>
      <c r="AX224" s="174" t="s">
        <v>76</v>
      </c>
      <c r="AY224" s="174" t="s">
        <v>245</v>
      </c>
    </row>
    <row r="225" spans="2:51" s="6" customFormat="1" ht="15.75" customHeight="1">
      <c r="B225" s="175"/>
      <c r="C225" s="176"/>
      <c r="D225" s="169" t="s">
        <v>255</v>
      </c>
      <c r="E225" s="176"/>
      <c r="F225" s="177" t="s">
        <v>967</v>
      </c>
      <c r="G225" s="176"/>
      <c r="H225" s="178">
        <v>0.487</v>
      </c>
      <c r="J225" s="176"/>
      <c r="K225" s="176"/>
      <c r="L225" s="179"/>
      <c r="M225" s="180"/>
      <c r="N225" s="176"/>
      <c r="O225" s="176"/>
      <c r="P225" s="176"/>
      <c r="Q225" s="176"/>
      <c r="R225" s="176"/>
      <c r="S225" s="176"/>
      <c r="T225" s="181"/>
      <c r="AT225" s="182" t="s">
        <v>255</v>
      </c>
      <c r="AU225" s="182" t="s">
        <v>262</v>
      </c>
      <c r="AV225" s="182" t="s">
        <v>85</v>
      </c>
      <c r="AW225" s="182" t="s">
        <v>218</v>
      </c>
      <c r="AX225" s="182" t="s">
        <v>76</v>
      </c>
      <c r="AY225" s="182" t="s">
        <v>245</v>
      </c>
    </row>
    <row r="226" spans="2:51" s="6" customFormat="1" ht="15.75" customHeight="1">
      <c r="B226" s="183"/>
      <c r="C226" s="184"/>
      <c r="D226" s="169" t="s">
        <v>255</v>
      </c>
      <c r="E226" s="184"/>
      <c r="F226" s="185" t="s">
        <v>257</v>
      </c>
      <c r="G226" s="184"/>
      <c r="H226" s="186">
        <v>0.487</v>
      </c>
      <c r="J226" s="184"/>
      <c r="K226" s="184"/>
      <c r="L226" s="187"/>
      <c r="M226" s="188"/>
      <c r="N226" s="184"/>
      <c r="O226" s="184"/>
      <c r="P226" s="184"/>
      <c r="Q226" s="184"/>
      <c r="R226" s="184"/>
      <c r="S226" s="184"/>
      <c r="T226" s="189"/>
      <c r="AT226" s="190" t="s">
        <v>255</v>
      </c>
      <c r="AU226" s="190" t="s">
        <v>262</v>
      </c>
      <c r="AV226" s="190" t="s">
        <v>251</v>
      </c>
      <c r="AW226" s="190" t="s">
        <v>218</v>
      </c>
      <c r="AX226" s="190" t="s">
        <v>21</v>
      </c>
      <c r="AY226" s="190" t="s">
        <v>245</v>
      </c>
    </row>
    <row r="227" spans="2:65" s="6" customFormat="1" ht="15.75" customHeight="1">
      <c r="B227" s="23"/>
      <c r="C227" s="192" t="s">
        <v>401</v>
      </c>
      <c r="D227" s="192" t="s">
        <v>441</v>
      </c>
      <c r="E227" s="193" t="s">
        <v>968</v>
      </c>
      <c r="F227" s="194" t="s">
        <v>969</v>
      </c>
      <c r="G227" s="195" t="s">
        <v>826</v>
      </c>
      <c r="H227" s="196">
        <v>2</v>
      </c>
      <c r="I227" s="197"/>
      <c r="J227" s="198">
        <f>ROUND($I$227*$H$227,2)</f>
        <v>0</v>
      </c>
      <c r="K227" s="194"/>
      <c r="L227" s="199"/>
      <c r="M227" s="200"/>
      <c r="N227" s="201" t="s">
        <v>47</v>
      </c>
      <c r="O227" s="24"/>
      <c r="P227" s="24"/>
      <c r="Q227" s="162">
        <v>0</v>
      </c>
      <c r="R227" s="162">
        <f>$Q$227*$H$227</f>
        <v>0</v>
      </c>
      <c r="S227" s="162">
        <v>0</v>
      </c>
      <c r="T227" s="163">
        <f>$S$227*$H$227</f>
        <v>0</v>
      </c>
      <c r="AR227" s="97" t="s">
        <v>848</v>
      </c>
      <c r="AT227" s="97" t="s">
        <v>441</v>
      </c>
      <c r="AU227" s="97" t="s">
        <v>262</v>
      </c>
      <c r="AY227" s="6" t="s">
        <v>245</v>
      </c>
      <c r="BE227" s="164">
        <f>IF($N$227="základní",$J$227,0)</f>
        <v>0</v>
      </c>
      <c r="BF227" s="164">
        <f>IF($N$227="snížená",$J$227,0)</f>
        <v>0</v>
      </c>
      <c r="BG227" s="164">
        <f>IF($N$227="zákl. přenesená",$J$227,0)</f>
        <v>0</v>
      </c>
      <c r="BH227" s="164">
        <f>IF($N$227="sníž. přenesená",$J$227,0)</f>
        <v>0</v>
      </c>
      <c r="BI227" s="164">
        <f>IF($N$227="nulová",$J$227,0)</f>
        <v>0</v>
      </c>
      <c r="BJ227" s="97" t="s">
        <v>21</v>
      </c>
      <c r="BK227" s="164">
        <f>ROUND($I$227*$H$227,2)</f>
        <v>0</v>
      </c>
      <c r="BL227" s="97" t="s">
        <v>595</v>
      </c>
      <c r="BM227" s="97" t="s">
        <v>970</v>
      </c>
    </row>
    <row r="228" spans="2:47" s="6" customFormat="1" ht="16.5" customHeight="1">
      <c r="B228" s="23"/>
      <c r="C228" s="24"/>
      <c r="D228" s="165" t="s">
        <v>253</v>
      </c>
      <c r="E228" s="24"/>
      <c r="F228" s="166" t="s">
        <v>969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253</v>
      </c>
      <c r="AU228" s="6" t="s">
        <v>262</v>
      </c>
    </row>
    <row r="229" spans="2:51" s="6" customFormat="1" ht="15.75" customHeight="1">
      <c r="B229" s="175"/>
      <c r="C229" s="176"/>
      <c r="D229" s="169" t="s">
        <v>255</v>
      </c>
      <c r="E229" s="176"/>
      <c r="F229" s="177" t="s">
        <v>117</v>
      </c>
      <c r="G229" s="176"/>
      <c r="H229" s="178">
        <v>2</v>
      </c>
      <c r="J229" s="176"/>
      <c r="K229" s="176"/>
      <c r="L229" s="179"/>
      <c r="M229" s="180"/>
      <c r="N229" s="176"/>
      <c r="O229" s="176"/>
      <c r="P229" s="176"/>
      <c r="Q229" s="176"/>
      <c r="R229" s="176"/>
      <c r="S229" s="176"/>
      <c r="T229" s="181"/>
      <c r="AT229" s="182" t="s">
        <v>255</v>
      </c>
      <c r="AU229" s="182" t="s">
        <v>262</v>
      </c>
      <c r="AV229" s="182" t="s">
        <v>85</v>
      </c>
      <c r="AW229" s="182" t="s">
        <v>218</v>
      </c>
      <c r="AX229" s="182" t="s">
        <v>76</v>
      </c>
      <c r="AY229" s="182" t="s">
        <v>245</v>
      </c>
    </row>
    <row r="230" spans="2:51" s="6" customFormat="1" ht="15.75" customHeight="1">
      <c r="B230" s="183"/>
      <c r="C230" s="184"/>
      <c r="D230" s="169" t="s">
        <v>255</v>
      </c>
      <c r="E230" s="184"/>
      <c r="F230" s="185" t="s">
        <v>257</v>
      </c>
      <c r="G230" s="184"/>
      <c r="H230" s="186">
        <v>2</v>
      </c>
      <c r="J230" s="184"/>
      <c r="K230" s="184"/>
      <c r="L230" s="187"/>
      <c r="M230" s="188"/>
      <c r="N230" s="184"/>
      <c r="O230" s="184"/>
      <c r="P230" s="184"/>
      <c r="Q230" s="184"/>
      <c r="R230" s="184"/>
      <c r="S230" s="184"/>
      <c r="T230" s="189"/>
      <c r="AT230" s="190" t="s">
        <v>255</v>
      </c>
      <c r="AU230" s="190" t="s">
        <v>262</v>
      </c>
      <c r="AV230" s="190" t="s">
        <v>251</v>
      </c>
      <c r="AW230" s="190" t="s">
        <v>218</v>
      </c>
      <c r="AX230" s="190" t="s">
        <v>21</v>
      </c>
      <c r="AY230" s="190" t="s">
        <v>245</v>
      </c>
    </row>
    <row r="231" spans="2:65" s="6" customFormat="1" ht="15.75" customHeight="1">
      <c r="B231" s="23"/>
      <c r="C231" s="153" t="s">
        <v>403</v>
      </c>
      <c r="D231" s="153" t="s">
        <v>247</v>
      </c>
      <c r="E231" s="154" t="s">
        <v>971</v>
      </c>
      <c r="F231" s="155" t="s">
        <v>972</v>
      </c>
      <c r="G231" s="156" t="s">
        <v>136</v>
      </c>
      <c r="H231" s="157">
        <v>102</v>
      </c>
      <c r="I231" s="158"/>
      <c r="J231" s="159">
        <f>ROUND($I$231*$H$231,2)</f>
        <v>0</v>
      </c>
      <c r="K231" s="155" t="s">
        <v>843</v>
      </c>
      <c r="L231" s="43"/>
      <c r="M231" s="160"/>
      <c r="N231" s="161" t="s">
        <v>47</v>
      </c>
      <c r="O231" s="24"/>
      <c r="P231" s="24"/>
      <c r="Q231" s="162">
        <v>0</v>
      </c>
      <c r="R231" s="162">
        <f>$Q$231*$H$231</f>
        <v>0</v>
      </c>
      <c r="S231" s="162">
        <v>0</v>
      </c>
      <c r="T231" s="163">
        <f>$S$231*$H$231</f>
        <v>0</v>
      </c>
      <c r="AR231" s="97" t="s">
        <v>595</v>
      </c>
      <c r="AT231" s="97" t="s">
        <v>247</v>
      </c>
      <c r="AU231" s="97" t="s">
        <v>262</v>
      </c>
      <c r="AY231" s="6" t="s">
        <v>245</v>
      </c>
      <c r="BE231" s="164">
        <f>IF($N$231="základní",$J$231,0)</f>
        <v>0</v>
      </c>
      <c r="BF231" s="164">
        <f>IF($N$231="snížená",$J$231,0)</f>
        <v>0</v>
      </c>
      <c r="BG231" s="164">
        <f>IF($N$231="zákl. přenesená",$J$231,0)</f>
        <v>0</v>
      </c>
      <c r="BH231" s="164">
        <f>IF($N$231="sníž. přenesená",$J$231,0)</f>
        <v>0</v>
      </c>
      <c r="BI231" s="164">
        <f>IF($N$231="nulová",$J$231,0)</f>
        <v>0</v>
      </c>
      <c r="BJ231" s="97" t="s">
        <v>21</v>
      </c>
      <c r="BK231" s="164">
        <f>ROUND($I$231*$H$231,2)</f>
        <v>0</v>
      </c>
      <c r="BL231" s="97" t="s">
        <v>595</v>
      </c>
      <c r="BM231" s="97" t="s">
        <v>973</v>
      </c>
    </row>
    <row r="232" spans="2:47" s="6" customFormat="1" ht="27" customHeight="1">
      <c r="B232" s="23"/>
      <c r="C232" s="24"/>
      <c r="D232" s="165" t="s">
        <v>253</v>
      </c>
      <c r="E232" s="24"/>
      <c r="F232" s="166" t="s">
        <v>974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253</v>
      </c>
      <c r="AU232" s="6" t="s">
        <v>262</v>
      </c>
    </row>
    <row r="233" spans="2:51" s="6" customFormat="1" ht="15.75" customHeight="1">
      <c r="B233" s="167"/>
      <c r="C233" s="168"/>
      <c r="D233" s="169" t="s">
        <v>255</v>
      </c>
      <c r="E233" s="168"/>
      <c r="F233" s="170" t="s">
        <v>293</v>
      </c>
      <c r="G233" s="168"/>
      <c r="H233" s="168"/>
      <c r="J233" s="168"/>
      <c r="K233" s="168"/>
      <c r="L233" s="171"/>
      <c r="M233" s="172"/>
      <c r="N233" s="168"/>
      <c r="O233" s="168"/>
      <c r="P233" s="168"/>
      <c r="Q233" s="168"/>
      <c r="R233" s="168"/>
      <c r="S233" s="168"/>
      <c r="T233" s="173"/>
      <c r="AT233" s="174" t="s">
        <v>255</v>
      </c>
      <c r="AU233" s="174" t="s">
        <v>262</v>
      </c>
      <c r="AV233" s="174" t="s">
        <v>21</v>
      </c>
      <c r="AW233" s="174" t="s">
        <v>218</v>
      </c>
      <c r="AX233" s="174" t="s">
        <v>76</v>
      </c>
      <c r="AY233" s="174" t="s">
        <v>245</v>
      </c>
    </row>
    <row r="234" spans="2:51" s="6" customFormat="1" ht="15.75" customHeight="1">
      <c r="B234" s="175"/>
      <c r="C234" s="176"/>
      <c r="D234" s="169" t="s">
        <v>255</v>
      </c>
      <c r="E234" s="176"/>
      <c r="F234" s="177" t="s">
        <v>815</v>
      </c>
      <c r="G234" s="176"/>
      <c r="H234" s="178">
        <v>102</v>
      </c>
      <c r="J234" s="176"/>
      <c r="K234" s="176"/>
      <c r="L234" s="179"/>
      <c r="M234" s="180"/>
      <c r="N234" s="176"/>
      <c r="O234" s="176"/>
      <c r="P234" s="176"/>
      <c r="Q234" s="176"/>
      <c r="R234" s="176"/>
      <c r="S234" s="176"/>
      <c r="T234" s="181"/>
      <c r="AT234" s="182" t="s">
        <v>255</v>
      </c>
      <c r="AU234" s="182" t="s">
        <v>262</v>
      </c>
      <c r="AV234" s="182" t="s">
        <v>85</v>
      </c>
      <c r="AW234" s="182" t="s">
        <v>218</v>
      </c>
      <c r="AX234" s="182" t="s">
        <v>76</v>
      </c>
      <c r="AY234" s="182" t="s">
        <v>245</v>
      </c>
    </row>
    <row r="235" spans="2:51" s="6" customFormat="1" ht="15.75" customHeight="1">
      <c r="B235" s="183"/>
      <c r="C235" s="184"/>
      <c r="D235" s="169" t="s">
        <v>255</v>
      </c>
      <c r="E235" s="184"/>
      <c r="F235" s="185" t="s">
        <v>257</v>
      </c>
      <c r="G235" s="184"/>
      <c r="H235" s="186">
        <v>102</v>
      </c>
      <c r="J235" s="184"/>
      <c r="K235" s="184"/>
      <c r="L235" s="187"/>
      <c r="M235" s="188"/>
      <c r="N235" s="184"/>
      <c r="O235" s="184"/>
      <c r="P235" s="184"/>
      <c r="Q235" s="184"/>
      <c r="R235" s="184"/>
      <c r="S235" s="184"/>
      <c r="T235" s="189"/>
      <c r="AT235" s="190" t="s">
        <v>255</v>
      </c>
      <c r="AU235" s="190" t="s">
        <v>262</v>
      </c>
      <c r="AV235" s="190" t="s">
        <v>251</v>
      </c>
      <c r="AW235" s="190" t="s">
        <v>218</v>
      </c>
      <c r="AX235" s="190" t="s">
        <v>21</v>
      </c>
      <c r="AY235" s="190" t="s">
        <v>245</v>
      </c>
    </row>
    <row r="236" spans="2:65" s="6" customFormat="1" ht="15.75" customHeight="1">
      <c r="B236" s="23"/>
      <c r="C236" s="192" t="s">
        <v>408</v>
      </c>
      <c r="D236" s="192" t="s">
        <v>441</v>
      </c>
      <c r="E236" s="193" t="s">
        <v>975</v>
      </c>
      <c r="F236" s="194" t="s">
        <v>976</v>
      </c>
      <c r="G236" s="195" t="s">
        <v>136</v>
      </c>
      <c r="H236" s="196">
        <v>102</v>
      </c>
      <c r="I236" s="197"/>
      <c r="J236" s="198">
        <f>ROUND($I$236*$H$236,2)</f>
        <v>0</v>
      </c>
      <c r="K236" s="194" t="s">
        <v>843</v>
      </c>
      <c r="L236" s="199"/>
      <c r="M236" s="200"/>
      <c r="N236" s="201" t="s">
        <v>47</v>
      </c>
      <c r="O236" s="24"/>
      <c r="P236" s="24"/>
      <c r="Q236" s="162">
        <v>0.00026</v>
      </c>
      <c r="R236" s="162">
        <f>$Q$236*$H$236</f>
        <v>0.02652</v>
      </c>
      <c r="S236" s="162">
        <v>0</v>
      </c>
      <c r="T236" s="163">
        <f>$S$236*$H$236</f>
        <v>0</v>
      </c>
      <c r="AR236" s="97" t="s">
        <v>929</v>
      </c>
      <c r="AT236" s="97" t="s">
        <v>441</v>
      </c>
      <c r="AU236" s="97" t="s">
        <v>262</v>
      </c>
      <c r="AY236" s="6" t="s">
        <v>245</v>
      </c>
      <c r="BE236" s="164">
        <f>IF($N$236="základní",$J$236,0)</f>
        <v>0</v>
      </c>
      <c r="BF236" s="164">
        <f>IF($N$236="snížená",$J$236,0)</f>
        <v>0</v>
      </c>
      <c r="BG236" s="164">
        <f>IF($N$236="zákl. přenesená",$J$236,0)</f>
        <v>0</v>
      </c>
      <c r="BH236" s="164">
        <f>IF($N$236="sníž. přenesená",$J$236,0)</f>
        <v>0</v>
      </c>
      <c r="BI236" s="164">
        <f>IF($N$236="nulová",$J$236,0)</f>
        <v>0</v>
      </c>
      <c r="BJ236" s="97" t="s">
        <v>21</v>
      </c>
      <c r="BK236" s="164">
        <f>ROUND($I$236*$H$236,2)</f>
        <v>0</v>
      </c>
      <c r="BL236" s="97" t="s">
        <v>929</v>
      </c>
      <c r="BM236" s="97" t="s">
        <v>977</v>
      </c>
    </row>
    <row r="237" spans="2:47" s="6" customFormat="1" ht="27" customHeight="1">
      <c r="B237" s="23"/>
      <c r="C237" s="24"/>
      <c r="D237" s="165" t="s">
        <v>253</v>
      </c>
      <c r="E237" s="24"/>
      <c r="F237" s="166" t="s">
        <v>978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253</v>
      </c>
      <c r="AU237" s="6" t="s">
        <v>262</v>
      </c>
    </row>
    <row r="238" spans="2:47" s="6" customFormat="1" ht="30.75" customHeight="1">
      <c r="B238" s="23"/>
      <c r="C238" s="24"/>
      <c r="D238" s="169" t="s">
        <v>306</v>
      </c>
      <c r="E238" s="24"/>
      <c r="F238" s="191" t="s">
        <v>979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306</v>
      </c>
      <c r="AU238" s="6" t="s">
        <v>262</v>
      </c>
    </row>
    <row r="239" spans="2:51" s="6" customFormat="1" ht="15.75" customHeight="1">
      <c r="B239" s="167"/>
      <c r="C239" s="168"/>
      <c r="D239" s="169" t="s">
        <v>255</v>
      </c>
      <c r="E239" s="168"/>
      <c r="F239" s="170" t="s">
        <v>293</v>
      </c>
      <c r="G239" s="168"/>
      <c r="H239" s="168"/>
      <c r="J239" s="168"/>
      <c r="K239" s="168"/>
      <c r="L239" s="171"/>
      <c r="M239" s="172"/>
      <c r="N239" s="168"/>
      <c r="O239" s="168"/>
      <c r="P239" s="168"/>
      <c r="Q239" s="168"/>
      <c r="R239" s="168"/>
      <c r="S239" s="168"/>
      <c r="T239" s="173"/>
      <c r="AT239" s="174" t="s">
        <v>255</v>
      </c>
      <c r="AU239" s="174" t="s">
        <v>262</v>
      </c>
      <c r="AV239" s="174" t="s">
        <v>21</v>
      </c>
      <c r="AW239" s="174" t="s">
        <v>218</v>
      </c>
      <c r="AX239" s="174" t="s">
        <v>76</v>
      </c>
      <c r="AY239" s="174" t="s">
        <v>245</v>
      </c>
    </row>
    <row r="240" spans="2:51" s="6" customFormat="1" ht="15.75" customHeight="1">
      <c r="B240" s="175"/>
      <c r="C240" s="176"/>
      <c r="D240" s="169" t="s">
        <v>255</v>
      </c>
      <c r="E240" s="176"/>
      <c r="F240" s="177" t="s">
        <v>815</v>
      </c>
      <c r="G240" s="176"/>
      <c r="H240" s="178">
        <v>102</v>
      </c>
      <c r="J240" s="176"/>
      <c r="K240" s="176"/>
      <c r="L240" s="179"/>
      <c r="M240" s="180"/>
      <c r="N240" s="176"/>
      <c r="O240" s="176"/>
      <c r="P240" s="176"/>
      <c r="Q240" s="176"/>
      <c r="R240" s="176"/>
      <c r="S240" s="176"/>
      <c r="T240" s="181"/>
      <c r="AT240" s="182" t="s">
        <v>255</v>
      </c>
      <c r="AU240" s="182" t="s">
        <v>262</v>
      </c>
      <c r="AV240" s="182" t="s">
        <v>85</v>
      </c>
      <c r="AW240" s="182" t="s">
        <v>218</v>
      </c>
      <c r="AX240" s="182" t="s">
        <v>76</v>
      </c>
      <c r="AY240" s="182" t="s">
        <v>245</v>
      </c>
    </row>
    <row r="241" spans="2:51" s="6" customFormat="1" ht="15.75" customHeight="1">
      <c r="B241" s="183"/>
      <c r="C241" s="184"/>
      <c r="D241" s="169" t="s">
        <v>255</v>
      </c>
      <c r="E241" s="184"/>
      <c r="F241" s="185" t="s">
        <v>257</v>
      </c>
      <c r="G241" s="184"/>
      <c r="H241" s="186">
        <v>102</v>
      </c>
      <c r="J241" s="184"/>
      <c r="K241" s="184"/>
      <c r="L241" s="187"/>
      <c r="M241" s="188"/>
      <c r="N241" s="184"/>
      <c r="O241" s="184"/>
      <c r="P241" s="184"/>
      <c r="Q241" s="184"/>
      <c r="R241" s="184"/>
      <c r="S241" s="184"/>
      <c r="T241" s="189"/>
      <c r="AT241" s="190" t="s">
        <v>255</v>
      </c>
      <c r="AU241" s="190" t="s">
        <v>262</v>
      </c>
      <c r="AV241" s="190" t="s">
        <v>251</v>
      </c>
      <c r="AW241" s="190" t="s">
        <v>218</v>
      </c>
      <c r="AX241" s="190" t="s">
        <v>21</v>
      </c>
      <c r="AY241" s="190" t="s">
        <v>245</v>
      </c>
    </row>
    <row r="242" spans="2:65" s="6" customFormat="1" ht="15.75" customHeight="1">
      <c r="B242" s="23"/>
      <c r="C242" s="153" t="s">
        <v>413</v>
      </c>
      <c r="D242" s="153" t="s">
        <v>247</v>
      </c>
      <c r="E242" s="154" t="s">
        <v>980</v>
      </c>
      <c r="F242" s="155" t="s">
        <v>981</v>
      </c>
      <c r="G242" s="156" t="s">
        <v>136</v>
      </c>
      <c r="H242" s="157">
        <v>6</v>
      </c>
      <c r="I242" s="158"/>
      <c r="J242" s="159">
        <f>ROUND($I$242*$H$242,2)</f>
        <v>0</v>
      </c>
      <c r="K242" s="155" t="s">
        <v>843</v>
      </c>
      <c r="L242" s="43"/>
      <c r="M242" s="160"/>
      <c r="N242" s="161" t="s">
        <v>47</v>
      </c>
      <c r="O242" s="24"/>
      <c r="P242" s="24"/>
      <c r="Q242" s="162">
        <v>0</v>
      </c>
      <c r="R242" s="162">
        <f>$Q$242*$H$242</f>
        <v>0</v>
      </c>
      <c r="S242" s="162">
        <v>0</v>
      </c>
      <c r="T242" s="163">
        <f>$S$242*$H$242</f>
        <v>0</v>
      </c>
      <c r="AR242" s="97" t="s">
        <v>929</v>
      </c>
      <c r="AT242" s="97" t="s">
        <v>247</v>
      </c>
      <c r="AU242" s="97" t="s">
        <v>262</v>
      </c>
      <c r="AY242" s="6" t="s">
        <v>245</v>
      </c>
      <c r="BE242" s="164">
        <f>IF($N$242="základní",$J$242,0)</f>
        <v>0</v>
      </c>
      <c r="BF242" s="164">
        <f>IF($N$242="snížená",$J$242,0)</f>
        <v>0</v>
      </c>
      <c r="BG242" s="164">
        <f>IF($N$242="zákl. přenesená",$J$242,0)</f>
        <v>0</v>
      </c>
      <c r="BH242" s="164">
        <f>IF($N$242="sníž. přenesená",$J$242,0)</f>
        <v>0</v>
      </c>
      <c r="BI242" s="164">
        <f>IF($N$242="nulová",$J$242,0)</f>
        <v>0</v>
      </c>
      <c r="BJ242" s="97" t="s">
        <v>21</v>
      </c>
      <c r="BK242" s="164">
        <f>ROUND($I$242*$H$242,2)</f>
        <v>0</v>
      </c>
      <c r="BL242" s="97" t="s">
        <v>929</v>
      </c>
      <c r="BM242" s="97" t="s">
        <v>982</v>
      </c>
    </row>
    <row r="243" spans="2:47" s="6" customFormat="1" ht="27" customHeight="1">
      <c r="B243" s="23"/>
      <c r="C243" s="24"/>
      <c r="D243" s="165" t="s">
        <v>253</v>
      </c>
      <c r="E243" s="24"/>
      <c r="F243" s="166" t="s">
        <v>983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253</v>
      </c>
      <c r="AU243" s="6" t="s">
        <v>262</v>
      </c>
    </row>
    <row r="244" spans="2:51" s="6" customFormat="1" ht="15.75" customHeight="1">
      <c r="B244" s="167"/>
      <c r="C244" s="168"/>
      <c r="D244" s="169" t="s">
        <v>255</v>
      </c>
      <c r="E244" s="168"/>
      <c r="F244" s="170" t="s">
        <v>293</v>
      </c>
      <c r="G244" s="168"/>
      <c r="H244" s="168"/>
      <c r="J244" s="168"/>
      <c r="K244" s="168"/>
      <c r="L244" s="171"/>
      <c r="M244" s="172"/>
      <c r="N244" s="168"/>
      <c r="O244" s="168"/>
      <c r="P244" s="168"/>
      <c r="Q244" s="168"/>
      <c r="R244" s="168"/>
      <c r="S244" s="168"/>
      <c r="T244" s="173"/>
      <c r="AT244" s="174" t="s">
        <v>255</v>
      </c>
      <c r="AU244" s="174" t="s">
        <v>262</v>
      </c>
      <c r="AV244" s="174" t="s">
        <v>21</v>
      </c>
      <c r="AW244" s="174" t="s">
        <v>218</v>
      </c>
      <c r="AX244" s="174" t="s">
        <v>76</v>
      </c>
      <c r="AY244" s="174" t="s">
        <v>245</v>
      </c>
    </row>
    <row r="245" spans="2:51" s="6" customFormat="1" ht="15.75" customHeight="1">
      <c r="B245" s="175"/>
      <c r="C245" s="176"/>
      <c r="D245" s="169" t="s">
        <v>255</v>
      </c>
      <c r="E245" s="176"/>
      <c r="F245" s="177" t="s">
        <v>277</v>
      </c>
      <c r="G245" s="176"/>
      <c r="H245" s="178">
        <v>6</v>
      </c>
      <c r="J245" s="176"/>
      <c r="K245" s="176"/>
      <c r="L245" s="179"/>
      <c r="M245" s="180"/>
      <c r="N245" s="176"/>
      <c r="O245" s="176"/>
      <c r="P245" s="176"/>
      <c r="Q245" s="176"/>
      <c r="R245" s="176"/>
      <c r="S245" s="176"/>
      <c r="T245" s="181"/>
      <c r="AT245" s="182" t="s">
        <v>255</v>
      </c>
      <c r="AU245" s="182" t="s">
        <v>262</v>
      </c>
      <c r="AV245" s="182" t="s">
        <v>85</v>
      </c>
      <c r="AW245" s="182" t="s">
        <v>218</v>
      </c>
      <c r="AX245" s="182" t="s">
        <v>76</v>
      </c>
      <c r="AY245" s="182" t="s">
        <v>245</v>
      </c>
    </row>
    <row r="246" spans="2:51" s="6" customFormat="1" ht="15.75" customHeight="1">
      <c r="B246" s="183"/>
      <c r="C246" s="184"/>
      <c r="D246" s="169" t="s">
        <v>255</v>
      </c>
      <c r="E246" s="184"/>
      <c r="F246" s="185" t="s">
        <v>257</v>
      </c>
      <c r="G246" s="184"/>
      <c r="H246" s="186">
        <v>6</v>
      </c>
      <c r="J246" s="184"/>
      <c r="K246" s="184"/>
      <c r="L246" s="187"/>
      <c r="M246" s="188"/>
      <c r="N246" s="184"/>
      <c r="O246" s="184"/>
      <c r="P246" s="184"/>
      <c r="Q246" s="184"/>
      <c r="R246" s="184"/>
      <c r="S246" s="184"/>
      <c r="T246" s="189"/>
      <c r="AT246" s="190" t="s">
        <v>255</v>
      </c>
      <c r="AU246" s="190" t="s">
        <v>262</v>
      </c>
      <c r="AV246" s="190" t="s">
        <v>251</v>
      </c>
      <c r="AW246" s="190" t="s">
        <v>218</v>
      </c>
      <c r="AX246" s="190" t="s">
        <v>21</v>
      </c>
      <c r="AY246" s="190" t="s">
        <v>245</v>
      </c>
    </row>
    <row r="247" spans="2:65" s="6" customFormat="1" ht="15.75" customHeight="1">
      <c r="B247" s="23"/>
      <c r="C247" s="192" t="s">
        <v>415</v>
      </c>
      <c r="D247" s="192" t="s">
        <v>441</v>
      </c>
      <c r="E247" s="193" t="s">
        <v>984</v>
      </c>
      <c r="F247" s="194" t="s">
        <v>985</v>
      </c>
      <c r="G247" s="195" t="s">
        <v>136</v>
      </c>
      <c r="H247" s="196">
        <v>6</v>
      </c>
      <c r="I247" s="197"/>
      <c r="J247" s="198">
        <f>ROUND($I$247*$H$247,2)</f>
        <v>0</v>
      </c>
      <c r="K247" s="194" t="s">
        <v>843</v>
      </c>
      <c r="L247" s="199"/>
      <c r="M247" s="200"/>
      <c r="N247" s="201" t="s">
        <v>47</v>
      </c>
      <c r="O247" s="24"/>
      <c r="P247" s="24"/>
      <c r="Q247" s="162">
        <v>0.00019</v>
      </c>
      <c r="R247" s="162">
        <f>$Q$247*$H$247</f>
        <v>0.00114</v>
      </c>
      <c r="S247" s="162">
        <v>0</v>
      </c>
      <c r="T247" s="163">
        <f>$S$247*$H$247</f>
        <v>0</v>
      </c>
      <c r="AR247" s="97" t="s">
        <v>929</v>
      </c>
      <c r="AT247" s="97" t="s">
        <v>441</v>
      </c>
      <c r="AU247" s="97" t="s">
        <v>262</v>
      </c>
      <c r="AY247" s="6" t="s">
        <v>245</v>
      </c>
      <c r="BE247" s="164">
        <f>IF($N$247="základní",$J$247,0)</f>
        <v>0</v>
      </c>
      <c r="BF247" s="164">
        <f>IF($N$247="snížená",$J$247,0)</f>
        <v>0</v>
      </c>
      <c r="BG247" s="164">
        <f>IF($N$247="zákl. přenesená",$J$247,0)</f>
        <v>0</v>
      </c>
      <c r="BH247" s="164">
        <f>IF($N$247="sníž. přenesená",$J$247,0)</f>
        <v>0</v>
      </c>
      <c r="BI247" s="164">
        <f>IF($N$247="nulová",$J$247,0)</f>
        <v>0</v>
      </c>
      <c r="BJ247" s="97" t="s">
        <v>21</v>
      </c>
      <c r="BK247" s="164">
        <f>ROUND($I$247*$H$247,2)</f>
        <v>0</v>
      </c>
      <c r="BL247" s="97" t="s">
        <v>929</v>
      </c>
      <c r="BM247" s="97" t="s">
        <v>986</v>
      </c>
    </row>
    <row r="248" spans="2:47" s="6" customFormat="1" ht="27" customHeight="1">
      <c r="B248" s="23"/>
      <c r="C248" s="24"/>
      <c r="D248" s="165" t="s">
        <v>253</v>
      </c>
      <c r="E248" s="24"/>
      <c r="F248" s="166" t="s">
        <v>987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253</v>
      </c>
      <c r="AU248" s="6" t="s">
        <v>262</v>
      </c>
    </row>
    <row r="249" spans="2:47" s="6" customFormat="1" ht="30.75" customHeight="1">
      <c r="B249" s="23"/>
      <c r="C249" s="24"/>
      <c r="D249" s="169" t="s">
        <v>306</v>
      </c>
      <c r="E249" s="24"/>
      <c r="F249" s="191" t="s">
        <v>988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306</v>
      </c>
      <c r="AU249" s="6" t="s">
        <v>262</v>
      </c>
    </row>
    <row r="250" spans="2:51" s="6" customFormat="1" ht="15.75" customHeight="1">
      <c r="B250" s="167"/>
      <c r="C250" s="168"/>
      <c r="D250" s="169" t="s">
        <v>255</v>
      </c>
      <c r="E250" s="168"/>
      <c r="F250" s="170" t="s">
        <v>293</v>
      </c>
      <c r="G250" s="168"/>
      <c r="H250" s="168"/>
      <c r="J250" s="168"/>
      <c r="K250" s="168"/>
      <c r="L250" s="171"/>
      <c r="M250" s="172"/>
      <c r="N250" s="168"/>
      <c r="O250" s="168"/>
      <c r="P250" s="168"/>
      <c r="Q250" s="168"/>
      <c r="R250" s="168"/>
      <c r="S250" s="168"/>
      <c r="T250" s="173"/>
      <c r="AT250" s="174" t="s">
        <v>255</v>
      </c>
      <c r="AU250" s="174" t="s">
        <v>262</v>
      </c>
      <c r="AV250" s="174" t="s">
        <v>21</v>
      </c>
      <c r="AW250" s="174" t="s">
        <v>218</v>
      </c>
      <c r="AX250" s="174" t="s">
        <v>76</v>
      </c>
      <c r="AY250" s="174" t="s">
        <v>245</v>
      </c>
    </row>
    <row r="251" spans="2:51" s="6" customFormat="1" ht="15.75" customHeight="1">
      <c r="B251" s="175"/>
      <c r="C251" s="176"/>
      <c r="D251" s="169" t="s">
        <v>255</v>
      </c>
      <c r="E251" s="176"/>
      <c r="F251" s="177" t="s">
        <v>277</v>
      </c>
      <c r="G251" s="176"/>
      <c r="H251" s="178">
        <v>6</v>
      </c>
      <c r="J251" s="176"/>
      <c r="K251" s="176"/>
      <c r="L251" s="179"/>
      <c r="M251" s="180"/>
      <c r="N251" s="176"/>
      <c r="O251" s="176"/>
      <c r="P251" s="176"/>
      <c r="Q251" s="176"/>
      <c r="R251" s="176"/>
      <c r="S251" s="176"/>
      <c r="T251" s="181"/>
      <c r="AT251" s="182" t="s">
        <v>255</v>
      </c>
      <c r="AU251" s="182" t="s">
        <v>262</v>
      </c>
      <c r="AV251" s="182" t="s">
        <v>85</v>
      </c>
      <c r="AW251" s="182" t="s">
        <v>218</v>
      </c>
      <c r="AX251" s="182" t="s">
        <v>76</v>
      </c>
      <c r="AY251" s="182" t="s">
        <v>245</v>
      </c>
    </row>
    <row r="252" spans="2:51" s="6" customFormat="1" ht="15.75" customHeight="1">
      <c r="B252" s="183"/>
      <c r="C252" s="184"/>
      <c r="D252" s="169" t="s">
        <v>255</v>
      </c>
      <c r="E252" s="184"/>
      <c r="F252" s="185" t="s">
        <v>257</v>
      </c>
      <c r="G252" s="184"/>
      <c r="H252" s="186">
        <v>6</v>
      </c>
      <c r="J252" s="184"/>
      <c r="K252" s="184"/>
      <c r="L252" s="187"/>
      <c r="M252" s="188"/>
      <c r="N252" s="184"/>
      <c r="O252" s="184"/>
      <c r="P252" s="184"/>
      <c r="Q252" s="184"/>
      <c r="R252" s="184"/>
      <c r="S252" s="184"/>
      <c r="T252" s="189"/>
      <c r="AT252" s="190" t="s">
        <v>255</v>
      </c>
      <c r="AU252" s="190" t="s">
        <v>262</v>
      </c>
      <c r="AV252" s="190" t="s">
        <v>251</v>
      </c>
      <c r="AW252" s="190" t="s">
        <v>218</v>
      </c>
      <c r="AX252" s="190" t="s">
        <v>21</v>
      </c>
      <c r="AY252" s="190" t="s">
        <v>245</v>
      </c>
    </row>
    <row r="253" spans="2:65" s="6" customFormat="1" ht="15.75" customHeight="1">
      <c r="B253" s="23"/>
      <c r="C253" s="153" t="s">
        <v>423</v>
      </c>
      <c r="D253" s="153" t="s">
        <v>247</v>
      </c>
      <c r="E253" s="154" t="s">
        <v>989</v>
      </c>
      <c r="F253" s="155" t="s">
        <v>990</v>
      </c>
      <c r="G253" s="156" t="s">
        <v>136</v>
      </c>
      <c r="H253" s="157">
        <v>6</v>
      </c>
      <c r="I253" s="158"/>
      <c r="J253" s="159">
        <f>ROUND($I$253*$H$253,2)</f>
        <v>0</v>
      </c>
      <c r="K253" s="155" t="s">
        <v>843</v>
      </c>
      <c r="L253" s="43"/>
      <c r="M253" s="160"/>
      <c r="N253" s="161" t="s">
        <v>47</v>
      </c>
      <c r="O253" s="24"/>
      <c r="P253" s="24"/>
      <c r="Q253" s="162">
        <v>0</v>
      </c>
      <c r="R253" s="162">
        <f>$Q$253*$H$253</f>
        <v>0</v>
      </c>
      <c r="S253" s="162">
        <v>0</v>
      </c>
      <c r="T253" s="163">
        <f>$S$253*$H$253</f>
        <v>0</v>
      </c>
      <c r="AR253" s="97" t="s">
        <v>929</v>
      </c>
      <c r="AT253" s="97" t="s">
        <v>247</v>
      </c>
      <c r="AU253" s="97" t="s">
        <v>262</v>
      </c>
      <c r="AY253" s="6" t="s">
        <v>245</v>
      </c>
      <c r="BE253" s="164">
        <f>IF($N$253="základní",$J$253,0)</f>
        <v>0</v>
      </c>
      <c r="BF253" s="164">
        <f>IF($N$253="snížená",$J$253,0)</f>
        <v>0</v>
      </c>
      <c r="BG253" s="164">
        <f>IF($N$253="zákl. přenesená",$J$253,0)</f>
        <v>0</v>
      </c>
      <c r="BH253" s="164">
        <f>IF($N$253="sníž. přenesená",$J$253,0)</f>
        <v>0</v>
      </c>
      <c r="BI253" s="164">
        <f>IF($N$253="nulová",$J$253,0)</f>
        <v>0</v>
      </c>
      <c r="BJ253" s="97" t="s">
        <v>21</v>
      </c>
      <c r="BK253" s="164">
        <f>ROUND($I$253*$H$253,2)</f>
        <v>0</v>
      </c>
      <c r="BL253" s="97" t="s">
        <v>929</v>
      </c>
      <c r="BM253" s="97" t="s">
        <v>991</v>
      </c>
    </row>
    <row r="254" spans="2:47" s="6" customFormat="1" ht="27" customHeight="1">
      <c r="B254" s="23"/>
      <c r="C254" s="24"/>
      <c r="D254" s="165" t="s">
        <v>253</v>
      </c>
      <c r="E254" s="24"/>
      <c r="F254" s="166" t="s">
        <v>992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253</v>
      </c>
      <c r="AU254" s="6" t="s">
        <v>262</v>
      </c>
    </row>
    <row r="255" spans="2:51" s="6" customFormat="1" ht="15.75" customHeight="1">
      <c r="B255" s="167"/>
      <c r="C255" s="168"/>
      <c r="D255" s="169" t="s">
        <v>255</v>
      </c>
      <c r="E255" s="168"/>
      <c r="F255" s="170" t="s">
        <v>293</v>
      </c>
      <c r="G255" s="168"/>
      <c r="H255" s="168"/>
      <c r="J255" s="168"/>
      <c r="K255" s="168"/>
      <c r="L255" s="171"/>
      <c r="M255" s="172"/>
      <c r="N255" s="168"/>
      <c r="O255" s="168"/>
      <c r="P255" s="168"/>
      <c r="Q255" s="168"/>
      <c r="R255" s="168"/>
      <c r="S255" s="168"/>
      <c r="T255" s="173"/>
      <c r="AT255" s="174" t="s">
        <v>255</v>
      </c>
      <c r="AU255" s="174" t="s">
        <v>262</v>
      </c>
      <c r="AV255" s="174" t="s">
        <v>21</v>
      </c>
      <c r="AW255" s="174" t="s">
        <v>218</v>
      </c>
      <c r="AX255" s="174" t="s">
        <v>76</v>
      </c>
      <c r="AY255" s="174" t="s">
        <v>245</v>
      </c>
    </row>
    <row r="256" spans="2:51" s="6" customFormat="1" ht="15.75" customHeight="1">
      <c r="B256" s="175"/>
      <c r="C256" s="176"/>
      <c r="D256" s="169" t="s">
        <v>255</v>
      </c>
      <c r="E256" s="176"/>
      <c r="F256" s="177" t="s">
        <v>277</v>
      </c>
      <c r="G256" s="176"/>
      <c r="H256" s="178">
        <v>6</v>
      </c>
      <c r="J256" s="176"/>
      <c r="K256" s="176"/>
      <c r="L256" s="179"/>
      <c r="M256" s="180"/>
      <c r="N256" s="176"/>
      <c r="O256" s="176"/>
      <c r="P256" s="176"/>
      <c r="Q256" s="176"/>
      <c r="R256" s="176"/>
      <c r="S256" s="176"/>
      <c r="T256" s="181"/>
      <c r="AT256" s="182" t="s">
        <v>255</v>
      </c>
      <c r="AU256" s="182" t="s">
        <v>262</v>
      </c>
      <c r="AV256" s="182" t="s">
        <v>85</v>
      </c>
      <c r="AW256" s="182" t="s">
        <v>218</v>
      </c>
      <c r="AX256" s="182" t="s">
        <v>76</v>
      </c>
      <c r="AY256" s="182" t="s">
        <v>245</v>
      </c>
    </row>
    <row r="257" spans="2:51" s="6" customFormat="1" ht="15.75" customHeight="1">
      <c r="B257" s="183"/>
      <c r="C257" s="184"/>
      <c r="D257" s="169" t="s">
        <v>255</v>
      </c>
      <c r="E257" s="184"/>
      <c r="F257" s="185" t="s">
        <v>257</v>
      </c>
      <c r="G257" s="184"/>
      <c r="H257" s="186">
        <v>6</v>
      </c>
      <c r="J257" s="184"/>
      <c r="K257" s="184"/>
      <c r="L257" s="187"/>
      <c r="M257" s="188"/>
      <c r="N257" s="184"/>
      <c r="O257" s="184"/>
      <c r="P257" s="184"/>
      <c r="Q257" s="184"/>
      <c r="R257" s="184"/>
      <c r="S257" s="184"/>
      <c r="T257" s="189"/>
      <c r="AT257" s="190" t="s">
        <v>255</v>
      </c>
      <c r="AU257" s="190" t="s">
        <v>262</v>
      </c>
      <c r="AV257" s="190" t="s">
        <v>251</v>
      </c>
      <c r="AW257" s="190" t="s">
        <v>218</v>
      </c>
      <c r="AX257" s="190" t="s">
        <v>21</v>
      </c>
      <c r="AY257" s="190" t="s">
        <v>245</v>
      </c>
    </row>
    <row r="258" spans="2:65" s="6" customFormat="1" ht="15.75" customHeight="1">
      <c r="B258" s="23"/>
      <c r="C258" s="153" t="s">
        <v>426</v>
      </c>
      <c r="D258" s="153" t="s">
        <v>247</v>
      </c>
      <c r="E258" s="154" t="s">
        <v>993</v>
      </c>
      <c r="F258" s="155" t="s">
        <v>994</v>
      </c>
      <c r="G258" s="156" t="s">
        <v>136</v>
      </c>
      <c r="H258" s="157">
        <v>102</v>
      </c>
      <c r="I258" s="158"/>
      <c r="J258" s="159">
        <f>ROUND($I$258*$H$258,2)</f>
        <v>0</v>
      </c>
      <c r="K258" s="155" t="s">
        <v>843</v>
      </c>
      <c r="L258" s="43"/>
      <c r="M258" s="160"/>
      <c r="N258" s="161" t="s">
        <v>47</v>
      </c>
      <c r="O258" s="24"/>
      <c r="P258" s="24"/>
      <c r="Q258" s="162">
        <v>0</v>
      </c>
      <c r="R258" s="162">
        <f>$Q$258*$H$258</f>
        <v>0</v>
      </c>
      <c r="S258" s="162">
        <v>0</v>
      </c>
      <c r="T258" s="163">
        <f>$S$258*$H$258</f>
        <v>0</v>
      </c>
      <c r="AR258" s="97" t="s">
        <v>929</v>
      </c>
      <c r="AT258" s="97" t="s">
        <v>247</v>
      </c>
      <c r="AU258" s="97" t="s">
        <v>262</v>
      </c>
      <c r="AY258" s="6" t="s">
        <v>245</v>
      </c>
      <c r="BE258" s="164">
        <f>IF($N$258="základní",$J$258,0)</f>
        <v>0</v>
      </c>
      <c r="BF258" s="164">
        <f>IF($N$258="snížená",$J$258,0)</f>
        <v>0</v>
      </c>
      <c r="BG258" s="164">
        <f>IF($N$258="zákl. přenesená",$J$258,0)</f>
        <v>0</v>
      </c>
      <c r="BH258" s="164">
        <f>IF($N$258="sníž. přenesená",$J$258,0)</f>
        <v>0</v>
      </c>
      <c r="BI258" s="164">
        <f>IF($N$258="nulová",$J$258,0)</f>
        <v>0</v>
      </c>
      <c r="BJ258" s="97" t="s">
        <v>21</v>
      </c>
      <c r="BK258" s="164">
        <f>ROUND($I$258*$H$258,2)</f>
        <v>0</v>
      </c>
      <c r="BL258" s="97" t="s">
        <v>929</v>
      </c>
      <c r="BM258" s="97" t="s">
        <v>995</v>
      </c>
    </row>
    <row r="259" spans="2:47" s="6" customFormat="1" ht="27" customHeight="1">
      <c r="B259" s="23"/>
      <c r="C259" s="24"/>
      <c r="D259" s="165" t="s">
        <v>253</v>
      </c>
      <c r="E259" s="24"/>
      <c r="F259" s="166" t="s">
        <v>996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253</v>
      </c>
      <c r="AU259" s="6" t="s">
        <v>262</v>
      </c>
    </row>
    <row r="260" spans="2:51" s="6" customFormat="1" ht="15.75" customHeight="1">
      <c r="B260" s="167"/>
      <c r="C260" s="168"/>
      <c r="D260" s="169" t="s">
        <v>255</v>
      </c>
      <c r="E260" s="168"/>
      <c r="F260" s="170" t="s">
        <v>293</v>
      </c>
      <c r="G260" s="168"/>
      <c r="H260" s="168"/>
      <c r="J260" s="168"/>
      <c r="K260" s="168"/>
      <c r="L260" s="171"/>
      <c r="M260" s="172"/>
      <c r="N260" s="168"/>
      <c r="O260" s="168"/>
      <c r="P260" s="168"/>
      <c r="Q260" s="168"/>
      <c r="R260" s="168"/>
      <c r="S260" s="168"/>
      <c r="T260" s="173"/>
      <c r="AT260" s="174" t="s">
        <v>255</v>
      </c>
      <c r="AU260" s="174" t="s">
        <v>262</v>
      </c>
      <c r="AV260" s="174" t="s">
        <v>21</v>
      </c>
      <c r="AW260" s="174" t="s">
        <v>218</v>
      </c>
      <c r="AX260" s="174" t="s">
        <v>76</v>
      </c>
      <c r="AY260" s="174" t="s">
        <v>245</v>
      </c>
    </row>
    <row r="261" spans="2:51" s="6" customFormat="1" ht="15.75" customHeight="1">
      <c r="B261" s="175"/>
      <c r="C261" s="176"/>
      <c r="D261" s="169" t="s">
        <v>255</v>
      </c>
      <c r="E261" s="176"/>
      <c r="F261" s="177" t="s">
        <v>815</v>
      </c>
      <c r="G261" s="176"/>
      <c r="H261" s="178">
        <v>102</v>
      </c>
      <c r="J261" s="176"/>
      <c r="K261" s="176"/>
      <c r="L261" s="179"/>
      <c r="M261" s="180"/>
      <c r="N261" s="176"/>
      <c r="O261" s="176"/>
      <c r="P261" s="176"/>
      <c r="Q261" s="176"/>
      <c r="R261" s="176"/>
      <c r="S261" s="176"/>
      <c r="T261" s="181"/>
      <c r="AT261" s="182" t="s">
        <v>255</v>
      </c>
      <c r="AU261" s="182" t="s">
        <v>262</v>
      </c>
      <c r="AV261" s="182" t="s">
        <v>85</v>
      </c>
      <c r="AW261" s="182" t="s">
        <v>218</v>
      </c>
      <c r="AX261" s="182" t="s">
        <v>76</v>
      </c>
      <c r="AY261" s="182" t="s">
        <v>245</v>
      </c>
    </row>
    <row r="262" spans="2:51" s="6" customFormat="1" ht="15.75" customHeight="1">
      <c r="B262" s="183"/>
      <c r="C262" s="184"/>
      <c r="D262" s="169" t="s">
        <v>255</v>
      </c>
      <c r="E262" s="184"/>
      <c r="F262" s="185" t="s">
        <v>257</v>
      </c>
      <c r="G262" s="184"/>
      <c r="H262" s="186">
        <v>102</v>
      </c>
      <c r="J262" s="184"/>
      <c r="K262" s="184"/>
      <c r="L262" s="187"/>
      <c r="M262" s="188"/>
      <c r="N262" s="184"/>
      <c r="O262" s="184"/>
      <c r="P262" s="184"/>
      <c r="Q262" s="184"/>
      <c r="R262" s="184"/>
      <c r="S262" s="184"/>
      <c r="T262" s="189"/>
      <c r="AT262" s="190" t="s">
        <v>255</v>
      </c>
      <c r="AU262" s="190" t="s">
        <v>262</v>
      </c>
      <c r="AV262" s="190" t="s">
        <v>251</v>
      </c>
      <c r="AW262" s="190" t="s">
        <v>218</v>
      </c>
      <c r="AX262" s="190" t="s">
        <v>21</v>
      </c>
      <c r="AY262" s="190" t="s">
        <v>245</v>
      </c>
    </row>
    <row r="263" spans="2:65" s="6" customFormat="1" ht="15.75" customHeight="1">
      <c r="B263" s="23"/>
      <c r="C263" s="153" t="s">
        <v>433</v>
      </c>
      <c r="D263" s="153" t="s">
        <v>247</v>
      </c>
      <c r="E263" s="154" t="s">
        <v>997</v>
      </c>
      <c r="F263" s="155" t="s">
        <v>998</v>
      </c>
      <c r="G263" s="156" t="s">
        <v>136</v>
      </c>
      <c r="H263" s="157">
        <v>68</v>
      </c>
      <c r="I263" s="158"/>
      <c r="J263" s="159">
        <f>ROUND($I$263*$H$263,2)</f>
        <v>0</v>
      </c>
      <c r="K263" s="155" t="s">
        <v>843</v>
      </c>
      <c r="L263" s="43"/>
      <c r="M263" s="160"/>
      <c r="N263" s="161" t="s">
        <v>47</v>
      </c>
      <c r="O263" s="24"/>
      <c r="P263" s="24"/>
      <c r="Q263" s="162">
        <v>0</v>
      </c>
      <c r="R263" s="162">
        <f>$Q$263*$H$263</f>
        <v>0</v>
      </c>
      <c r="S263" s="162">
        <v>0</v>
      </c>
      <c r="T263" s="163">
        <f>$S$263*$H$263</f>
        <v>0</v>
      </c>
      <c r="AR263" s="97" t="s">
        <v>251</v>
      </c>
      <c r="AT263" s="97" t="s">
        <v>247</v>
      </c>
      <c r="AU263" s="97" t="s">
        <v>262</v>
      </c>
      <c r="AY263" s="6" t="s">
        <v>245</v>
      </c>
      <c r="BE263" s="164">
        <f>IF($N$263="základní",$J$263,0)</f>
        <v>0</v>
      </c>
      <c r="BF263" s="164">
        <f>IF($N$263="snížená",$J$263,0)</f>
        <v>0</v>
      </c>
      <c r="BG263" s="164">
        <f>IF($N$263="zákl. přenesená",$J$263,0)</f>
        <v>0</v>
      </c>
      <c r="BH263" s="164">
        <f>IF($N$263="sníž. přenesená",$J$263,0)</f>
        <v>0</v>
      </c>
      <c r="BI263" s="164">
        <f>IF($N$263="nulová",$J$263,0)</f>
        <v>0</v>
      </c>
      <c r="BJ263" s="97" t="s">
        <v>21</v>
      </c>
      <c r="BK263" s="164">
        <f>ROUND($I$263*$H$263,2)</f>
        <v>0</v>
      </c>
      <c r="BL263" s="97" t="s">
        <v>251</v>
      </c>
      <c r="BM263" s="97" t="s">
        <v>999</v>
      </c>
    </row>
    <row r="264" spans="2:47" s="6" customFormat="1" ht="16.5" customHeight="1">
      <c r="B264" s="23"/>
      <c r="C264" s="24"/>
      <c r="D264" s="165" t="s">
        <v>253</v>
      </c>
      <c r="E264" s="24"/>
      <c r="F264" s="166" t="s">
        <v>998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253</v>
      </c>
      <c r="AU264" s="6" t="s">
        <v>262</v>
      </c>
    </row>
    <row r="265" spans="2:51" s="6" customFormat="1" ht="15.75" customHeight="1">
      <c r="B265" s="167"/>
      <c r="C265" s="168"/>
      <c r="D265" s="169" t="s">
        <v>255</v>
      </c>
      <c r="E265" s="168"/>
      <c r="F265" s="170" t="s">
        <v>293</v>
      </c>
      <c r="G265" s="168"/>
      <c r="H265" s="168"/>
      <c r="J265" s="168"/>
      <c r="K265" s="168"/>
      <c r="L265" s="171"/>
      <c r="M265" s="172"/>
      <c r="N265" s="168"/>
      <c r="O265" s="168"/>
      <c r="P265" s="168"/>
      <c r="Q265" s="168"/>
      <c r="R265" s="168"/>
      <c r="S265" s="168"/>
      <c r="T265" s="173"/>
      <c r="AT265" s="174" t="s">
        <v>255</v>
      </c>
      <c r="AU265" s="174" t="s">
        <v>262</v>
      </c>
      <c r="AV265" s="174" t="s">
        <v>21</v>
      </c>
      <c r="AW265" s="174" t="s">
        <v>218</v>
      </c>
      <c r="AX265" s="174" t="s">
        <v>76</v>
      </c>
      <c r="AY265" s="174" t="s">
        <v>245</v>
      </c>
    </row>
    <row r="266" spans="2:51" s="6" customFormat="1" ht="15.75" customHeight="1">
      <c r="B266" s="175"/>
      <c r="C266" s="176"/>
      <c r="D266" s="169" t="s">
        <v>255</v>
      </c>
      <c r="E266" s="176"/>
      <c r="F266" s="177" t="s">
        <v>627</v>
      </c>
      <c r="G266" s="176"/>
      <c r="H266" s="178">
        <v>68</v>
      </c>
      <c r="J266" s="176"/>
      <c r="K266" s="176"/>
      <c r="L266" s="179"/>
      <c r="M266" s="180"/>
      <c r="N266" s="176"/>
      <c r="O266" s="176"/>
      <c r="P266" s="176"/>
      <c r="Q266" s="176"/>
      <c r="R266" s="176"/>
      <c r="S266" s="176"/>
      <c r="T266" s="181"/>
      <c r="AT266" s="182" t="s">
        <v>255</v>
      </c>
      <c r="AU266" s="182" t="s">
        <v>262</v>
      </c>
      <c r="AV266" s="182" t="s">
        <v>85</v>
      </c>
      <c r="AW266" s="182" t="s">
        <v>218</v>
      </c>
      <c r="AX266" s="182" t="s">
        <v>76</v>
      </c>
      <c r="AY266" s="182" t="s">
        <v>245</v>
      </c>
    </row>
    <row r="267" spans="2:51" s="6" customFormat="1" ht="15.75" customHeight="1">
      <c r="B267" s="183"/>
      <c r="C267" s="184"/>
      <c r="D267" s="169" t="s">
        <v>255</v>
      </c>
      <c r="E267" s="184"/>
      <c r="F267" s="185" t="s">
        <v>257</v>
      </c>
      <c r="G267" s="184"/>
      <c r="H267" s="186">
        <v>68</v>
      </c>
      <c r="J267" s="184"/>
      <c r="K267" s="184"/>
      <c r="L267" s="187"/>
      <c r="M267" s="188"/>
      <c r="N267" s="184"/>
      <c r="O267" s="184"/>
      <c r="P267" s="184"/>
      <c r="Q267" s="184"/>
      <c r="R267" s="184"/>
      <c r="S267" s="184"/>
      <c r="T267" s="189"/>
      <c r="AT267" s="190" t="s">
        <v>255</v>
      </c>
      <c r="AU267" s="190" t="s">
        <v>262</v>
      </c>
      <c r="AV267" s="190" t="s">
        <v>251</v>
      </c>
      <c r="AW267" s="190" t="s">
        <v>218</v>
      </c>
      <c r="AX267" s="190" t="s">
        <v>21</v>
      </c>
      <c r="AY267" s="190" t="s">
        <v>245</v>
      </c>
    </row>
    <row r="268" spans="2:65" s="6" customFormat="1" ht="15.75" customHeight="1">
      <c r="B268" s="23"/>
      <c r="C268" s="192" t="s">
        <v>440</v>
      </c>
      <c r="D268" s="192" t="s">
        <v>441</v>
      </c>
      <c r="E268" s="193" t="s">
        <v>1000</v>
      </c>
      <c r="F268" s="194" t="s">
        <v>1001</v>
      </c>
      <c r="G268" s="195" t="s">
        <v>497</v>
      </c>
      <c r="H268" s="196">
        <v>64.6</v>
      </c>
      <c r="I268" s="197"/>
      <c r="J268" s="198">
        <f>ROUND($I$268*$H$268,2)</f>
        <v>0</v>
      </c>
      <c r="K268" s="194" t="s">
        <v>843</v>
      </c>
      <c r="L268" s="199"/>
      <c r="M268" s="200"/>
      <c r="N268" s="201" t="s">
        <v>47</v>
      </c>
      <c r="O268" s="24"/>
      <c r="P268" s="24"/>
      <c r="Q268" s="162">
        <v>0.001</v>
      </c>
      <c r="R268" s="162">
        <f>$Q$268*$H$268</f>
        <v>0.06459999999999999</v>
      </c>
      <c r="S268" s="162">
        <v>0</v>
      </c>
      <c r="T268" s="163">
        <f>$S$268*$H$268</f>
        <v>0</v>
      </c>
      <c r="AR268" s="97" t="s">
        <v>288</v>
      </c>
      <c r="AT268" s="97" t="s">
        <v>441</v>
      </c>
      <c r="AU268" s="97" t="s">
        <v>262</v>
      </c>
      <c r="AY268" s="6" t="s">
        <v>245</v>
      </c>
      <c r="BE268" s="164">
        <f>IF($N$268="základní",$J$268,0)</f>
        <v>0</v>
      </c>
      <c r="BF268" s="164">
        <f>IF($N$268="snížená",$J$268,0)</f>
        <v>0</v>
      </c>
      <c r="BG268" s="164">
        <f>IF($N$268="zákl. přenesená",$J$268,0)</f>
        <v>0</v>
      </c>
      <c r="BH268" s="164">
        <f>IF($N$268="sníž. přenesená",$J$268,0)</f>
        <v>0</v>
      </c>
      <c r="BI268" s="164">
        <f>IF($N$268="nulová",$J$268,0)</f>
        <v>0</v>
      </c>
      <c r="BJ268" s="97" t="s">
        <v>21</v>
      </c>
      <c r="BK268" s="164">
        <f>ROUND($I$268*$H$268,2)</f>
        <v>0</v>
      </c>
      <c r="BL268" s="97" t="s">
        <v>251</v>
      </c>
      <c r="BM268" s="97" t="s">
        <v>1002</v>
      </c>
    </row>
    <row r="269" spans="2:47" s="6" customFormat="1" ht="16.5" customHeight="1">
      <c r="B269" s="23"/>
      <c r="C269" s="24"/>
      <c r="D269" s="165" t="s">
        <v>253</v>
      </c>
      <c r="E269" s="24"/>
      <c r="F269" s="166" t="s">
        <v>1001</v>
      </c>
      <c r="G269" s="24"/>
      <c r="H269" s="24"/>
      <c r="J269" s="24"/>
      <c r="K269" s="24"/>
      <c r="L269" s="43"/>
      <c r="M269" s="56"/>
      <c r="N269" s="24"/>
      <c r="O269" s="24"/>
      <c r="P269" s="24"/>
      <c r="Q269" s="24"/>
      <c r="R269" s="24"/>
      <c r="S269" s="24"/>
      <c r="T269" s="57"/>
      <c r="AT269" s="6" t="s">
        <v>253</v>
      </c>
      <c r="AU269" s="6" t="s">
        <v>262</v>
      </c>
    </row>
    <row r="270" spans="2:51" s="6" customFormat="1" ht="15.75" customHeight="1">
      <c r="B270" s="167"/>
      <c r="C270" s="168"/>
      <c r="D270" s="169" t="s">
        <v>255</v>
      </c>
      <c r="E270" s="168"/>
      <c r="F270" s="170" t="s">
        <v>293</v>
      </c>
      <c r="G270" s="168"/>
      <c r="H270" s="168"/>
      <c r="J270" s="168"/>
      <c r="K270" s="168"/>
      <c r="L270" s="171"/>
      <c r="M270" s="172"/>
      <c r="N270" s="168"/>
      <c r="O270" s="168"/>
      <c r="P270" s="168"/>
      <c r="Q270" s="168"/>
      <c r="R270" s="168"/>
      <c r="S270" s="168"/>
      <c r="T270" s="173"/>
      <c r="AT270" s="174" t="s">
        <v>255</v>
      </c>
      <c r="AU270" s="174" t="s">
        <v>262</v>
      </c>
      <c r="AV270" s="174" t="s">
        <v>21</v>
      </c>
      <c r="AW270" s="174" t="s">
        <v>218</v>
      </c>
      <c r="AX270" s="174" t="s">
        <v>76</v>
      </c>
      <c r="AY270" s="174" t="s">
        <v>245</v>
      </c>
    </row>
    <row r="271" spans="2:51" s="6" customFormat="1" ht="15.75" customHeight="1">
      <c r="B271" s="175"/>
      <c r="C271" s="176"/>
      <c r="D271" s="169" t="s">
        <v>255</v>
      </c>
      <c r="E271" s="176"/>
      <c r="F271" s="177" t="s">
        <v>1003</v>
      </c>
      <c r="G271" s="176"/>
      <c r="H271" s="178">
        <v>64.6</v>
      </c>
      <c r="J271" s="176"/>
      <c r="K271" s="176"/>
      <c r="L271" s="179"/>
      <c r="M271" s="180"/>
      <c r="N271" s="176"/>
      <c r="O271" s="176"/>
      <c r="P271" s="176"/>
      <c r="Q271" s="176"/>
      <c r="R271" s="176"/>
      <c r="S271" s="176"/>
      <c r="T271" s="181"/>
      <c r="AT271" s="182" t="s">
        <v>255</v>
      </c>
      <c r="AU271" s="182" t="s">
        <v>262</v>
      </c>
      <c r="AV271" s="182" t="s">
        <v>85</v>
      </c>
      <c r="AW271" s="182" t="s">
        <v>218</v>
      </c>
      <c r="AX271" s="182" t="s">
        <v>76</v>
      </c>
      <c r="AY271" s="182" t="s">
        <v>245</v>
      </c>
    </row>
    <row r="272" spans="2:51" s="6" customFormat="1" ht="15.75" customHeight="1">
      <c r="B272" s="183"/>
      <c r="C272" s="184"/>
      <c r="D272" s="169" t="s">
        <v>255</v>
      </c>
      <c r="E272" s="184"/>
      <c r="F272" s="185" t="s">
        <v>257</v>
      </c>
      <c r="G272" s="184"/>
      <c r="H272" s="186">
        <v>64.6</v>
      </c>
      <c r="J272" s="184"/>
      <c r="K272" s="184"/>
      <c r="L272" s="187"/>
      <c r="M272" s="188"/>
      <c r="N272" s="184"/>
      <c r="O272" s="184"/>
      <c r="P272" s="184"/>
      <c r="Q272" s="184"/>
      <c r="R272" s="184"/>
      <c r="S272" s="184"/>
      <c r="T272" s="189"/>
      <c r="AT272" s="190" t="s">
        <v>255</v>
      </c>
      <c r="AU272" s="190" t="s">
        <v>262</v>
      </c>
      <c r="AV272" s="190" t="s">
        <v>251</v>
      </c>
      <c r="AW272" s="190" t="s">
        <v>218</v>
      </c>
      <c r="AX272" s="190" t="s">
        <v>21</v>
      </c>
      <c r="AY272" s="190" t="s">
        <v>245</v>
      </c>
    </row>
    <row r="273" spans="2:65" s="6" customFormat="1" ht="15.75" customHeight="1">
      <c r="B273" s="23"/>
      <c r="C273" s="192" t="s">
        <v>448</v>
      </c>
      <c r="D273" s="192" t="s">
        <v>441</v>
      </c>
      <c r="E273" s="193" t="s">
        <v>1004</v>
      </c>
      <c r="F273" s="194" t="s">
        <v>1005</v>
      </c>
      <c r="G273" s="195" t="s">
        <v>127</v>
      </c>
      <c r="H273" s="196">
        <v>6</v>
      </c>
      <c r="I273" s="197"/>
      <c r="J273" s="198">
        <f>ROUND($I$273*$H$273,2)</f>
        <v>0</v>
      </c>
      <c r="K273" s="194" t="s">
        <v>843</v>
      </c>
      <c r="L273" s="199"/>
      <c r="M273" s="200"/>
      <c r="N273" s="201" t="s">
        <v>47</v>
      </c>
      <c r="O273" s="24"/>
      <c r="P273" s="24"/>
      <c r="Q273" s="162">
        <v>0.0007</v>
      </c>
      <c r="R273" s="162">
        <f>$Q$273*$H$273</f>
        <v>0.0042</v>
      </c>
      <c r="S273" s="162">
        <v>0</v>
      </c>
      <c r="T273" s="163">
        <f>$S$273*$H$273</f>
        <v>0</v>
      </c>
      <c r="AR273" s="97" t="s">
        <v>288</v>
      </c>
      <c r="AT273" s="97" t="s">
        <v>441</v>
      </c>
      <c r="AU273" s="97" t="s">
        <v>262</v>
      </c>
      <c r="AY273" s="6" t="s">
        <v>245</v>
      </c>
      <c r="BE273" s="164">
        <f>IF($N$273="základní",$J$273,0)</f>
        <v>0</v>
      </c>
      <c r="BF273" s="164">
        <f>IF($N$273="snížená",$J$273,0)</f>
        <v>0</v>
      </c>
      <c r="BG273" s="164">
        <f>IF($N$273="zákl. přenesená",$J$273,0)</f>
        <v>0</v>
      </c>
      <c r="BH273" s="164">
        <f>IF($N$273="sníž. přenesená",$J$273,0)</f>
        <v>0</v>
      </c>
      <c r="BI273" s="164">
        <f>IF($N$273="nulová",$J$273,0)</f>
        <v>0</v>
      </c>
      <c r="BJ273" s="97" t="s">
        <v>21</v>
      </c>
      <c r="BK273" s="164">
        <f>ROUND($I$273*$H$273,2)</f>
        <v>0</v>
      </c>
      <c r="BL273" s="97" t="s">
        <v>251</v>
      </c>
      <c r="BM273" s="97" t="s">
        <v>1006</v>
      </c>
    </row>
    <row r="274" spans="2:47" s="6" customFormat="1" ht="16.5" customHeight="1">
      <c r="B274" s="23"/>
      <c r="C274" s="24"/>
      <c r="D274" s="165" t="s">
        <v>253</v>
      </c>
      <c r="E274" s="24"/>
      <c r="F274" s="166" t="s">
        <v>1005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253</v>
      </c>
      <c r="AU274" s="6" t="s">
        <v>262</v>
      </c>
    </row>
    <row r="275" spans="2:51" s="6" customFormat="1" ht="15.75" customHeight="1">
      <c r="B275" s="167"/>
      <c r="C275" s="168"/>
      <c r="D275" s="169" t="s">
        <v>255</v>
      </c>
      <c r="E275" s="168"/>
      <c r="F275" s="170" t="s">
        <v>256</v>
      </c>
      <c r="G275" s="168"/>
      <c r="H275" s="168"/>
      <c r="J275" s="168"/>
      <c r="K275" s="168"/>
      <c r="L275" s="171"/>
      <c r="M275" s="172"/>
      <c r="N275" s="168"/>
      <c r="O275" s="168"/>
      <c r="P275" s="168"/>
      <c r="Q275" s="168"/>
      <c r="R275" s="168"/>
      <c r="S275" s="168"/>
      <c r="T275" s="173"/>
      <c r="AT275" s="174" t="s">
        <v>255</v>
      </c>
      <c r="AU275" s="174" t="s">
        <v>262</v>
      </c>
      <c r="AV275" s="174" t="s">
        <v>21</v>
      </c>
      <c r="AW275" s="174" t="s">
        <v>218</v>
      </c>
      <c r="AX275" s="174" t="s">
        <v>76</v>
      </c>
      <c r="AY275" s="174" t="s">
        <v>245</v>
      </c>
    </row>
    <row r="276" spans="2:51" s="6" customFormat="1" ht="15.75" customHeight="1">
      <c r="B276" s="175"/>
      <c r="C276" s="176"/>
      <c r="D276" s="169" t="s">
        <v>255</v>
      </c>
      <c r="E276" s="176"/>
      <c r="F276" s="177" t="s">
        <v>277</v>
      </c>
      <c r="G276" s="176"/>
      <c r="H276" s="178">
        <v>6</v>
      </c>
      <c r="J276" s="176"/>
      <c r="K276" s="176"/>
      <c r="L276" s="179"/>
      <c r="M276" s="180"/>
      <c r="N276" s="176"/>
      <c r="O276" s="176"/>
      <c r="P276" s="176"/>
      <c r="Q276" s="176"/>
      <c r="R276" s="176"/>
      <c r="S276" s="176"/>
      <c r="T276" s="181"/>
      <c r="AT276" s="182" t="s">
        <v>255</v>
      </c>
      <c r="AU276" s="182" t="s">
        <v>262</v>
      </c>
      <c r="AV276" s="182" t="s">
        <v>85</v>
      </c>
      <c r="AW276" s="182" t="s">
        <v>218</v>
      </c>
      <c r="AX276" s="182" t="s">
        <v>76</v>
      </c>
      <c r="AY276" s="182" t="s">
        <v>245</v>
      </c>
    </row>
    <row r="277" spans="2:51" s="6" customFormat="1" ht="15.75" customHeight="1">
      <c r="B277" s="183"/>
      <c r="C277" s="184"/>
      <c r="D277" s="169" t="s">
        <v>255</v>
      </c>
      <c r="E277" s="184"/>
      <c r="F277" s="185" t="s">
        <v>257</v>
      </c>
      <c r="G277" s="184"/>
      <c r="H277" s="186">
        <v>6</v>
      </c>
      <c r="J277" s="184"/>
      <c r="K277" s="184"/>
      <c r="L277" s="187"/>
      <c r="M277" s="188"/>
      <c r="N277" s="184"/>
      <c r="O277" s="184"/>
      <c r="P277" s="184"/>
      <c r="Q277" s="184"/>
      <c r="R277" s="184"/>
      <c r="S277" s="184"/>
      <c r="T277" s="189"/>
      <c r="AT277" s="190" t="s">
        <v>255</v>
      </c>
      <c r="AU277" s="190" t="s">
        <v>262</v>
      </c>
      <c r="AV277" s="190" t="s">
        <v>251</v>
      </c>
      <c r="AW277" s="190" t="s">
        <v>218</v>
      </c>
      <c r="AX277" s="190" t="s">
        <v>21</v>
      </c>
      <c r="AY277" s="190" t="s">
        <v>245</v>
      </c>
    </row>
    <row r="278" spans="2:65" s="6" customFormat="1" ht="15.75" customHeight="1">
      <c r="B278" s="23"/>
      <c r="C278" s="192" t="s">
        <v>166</v>
      </c>
      <c r="D278" s="192" t="s">
        <v>441</v>
      </c>
      <c r="E278" s="193" t="s">
        <v>1007</v>
      </c>
      <c r="F278" s="194" t="s">
        <v>1008</v>
      </c>
      <c r="G278" s="195" t="s">
        <v>826</v>
      </c>
      <c r="H278" s="196">
        <v>2</v>
      </c>
      <c r="I278" s="197"/>
      <c r="J278" s="198">
        <f>ROUND($I$278*$H$278,2)</f>
        <v>0</v>
      </c>
      <c r="K278" s="194"/>
      <c r="L278" s="199"/>
      <c r="M278" s="200"/>
      <c r="N278" s="201" t="s">
        <v>47</v>
      </c>
      <c r="O278" s="24"/>
      <c r="P278" s="24"/>
      <c r="Q278" s="162">
        <v>0.208</v>
      </c>
      <c r="R278" s="162">
        <f>$Q$278*$H$278</f>
        <v>0.416</v>
      </c>
      <c r="S278" s="162">
        <v>0</v>
      </c>
      <c r="T278" s="163">
        <f>$S$278*$H$278</f>
        <v>0</v>
      </c>
      <c r="AR278" s="97" t="s">
        <v>848</v>
      </c>
      <c r="AT278" s="97" t="s">
        <v>441</v>
      </c>
      <c r="AU278" s="97" t="s">
        <v>262</v>
      </c>
      <c r="AY278" s="6" t="s">
        <v>245</v>
      </c>
      <c r="BE278" s="164">
        <f>IF($N$278="základní",$J$278,0)</f>
        <v>0</v>
      </c>
      <c r="BF278" s="164">
        <f>IF($N$278="snížená",$J$278,0)</f>
        <v>0</v>
      </c>
      <c r="BG278" s="164">
        <f>IF($N$278="zákl. přenesená",$J$278,0)</f>
        <v>0</v>
      </c>
      <c r="BH278" s="164">
        <f>IF($N$278="sníž. přenesená",$J$278,0)</f>
        <v>0</v>
      </c>
      <c r="BI278" s="164">
        <f>IF($N$278="nulová",$J$278,0)</f>
        <v>0</v>
      </c>
      <c r="BJ278" s="97" t="s">
        <v>21</v>
      </c>
      <c r="BK278" s="164">
        <f>ROUND($I$278*$H$278,2)</f>
        <v>0</v>
      </c>
      <c r="BL278" s="97" t="s">
        <v>595</v>
      </c>
      <c r="BM278" s="97" t="s">
        <v>1009</v>
      </c>
    </row>
    <row r="279" spans="2:47" s="6" customFormat="1" ht="16.5" customHeight="1">
      <c r="B279" s="23"/>
      <c r="C279" s="24"/>
      <c r="D279" s="165" t="s">
        <v>253</v>
      </c>
      <c r="E279" s="24"/>
      <c r="F279" s="166" t="s">
        <v>1008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253</v>
      </c>
      <c r="AU279" s="6" t="s">
        <v>262</v>
      </c>
    </row>
    <row r="280" spans="2:51" s="6" customFormat="1" ht="15.75" customHeight="1">
      <c r="B280" s="167"/>
      <c r="C280" s="168"/>
      <c r="D280" s="169" t="s">
        <v>255</v>
      </c>
      <c r="E280" s="168"/>
      <c r="F280" s="170" t="s">
        <v>256</v>
      </c>
      <c r="G280" s="168"/>
      <c r="H280" s="168"/>
      <c r="J280" s="168"/>
      <c r="K280" s="168"/>
      <c r="L280" s="171"/>
      <c r="M280" s="172"/>
      <c r="N280" s="168"/>
      <c r="O280" s="168"/>
      <c r="P280" s="168"/>
      <c r="Q280" s="168"/>
      <c r="R280" s="168"/>
      <c r="S280" s="168"/>
      <c r="T280" s="173"/>
      <c r="AT280" s="174" t="s">
        <v>255</v>
      </c>
      <c r="AU280" s="174" t="s">
        <v>262</v>
      </c>
      <c r="AV280" s="174" t="s">
        <v>21</v>
      </c>
      <c r="AW280" s="174" t="s">
        <v>218</v>
      </c>
      <c r="AX280" s="174" t="s">
        <v>76</v>
      </c>
      <c r="AY280" s="174" t="s">
        <v>245</v>
      </c>
    </row>
    <row r="281" spans="2:51" s="6" customFormat="1" ht="15.75" customHeight="1">
      <c r="B281" s="175"/>
      <c r="C281" s="176"/>
      <c r="D281" s="169" t="s">
        <v>255</v>
      </c>
      <c r="E281" s="176"/>
      <c r="F281" s="177" t="s">
        <v>117</v>
      </c>
      <c r="G281" s="176"/>
      <c r="H281" s="178">
        <v>2</v>
      </c>
      <c r="J281" s="176"/>
      <c r="K281" s="176"/>
      <c r="L281" s="179"/>
      <c r="M281" s="180"/>
      <c r="N281" s="176"/>
      <c r="O281" s="176"/>
      <c r="P281" s="176"/>
      <c r="Q281" s="176"/>
      <c r="R281" s="176"/>
      <c r="S281" s="176"/>
      <c r="T281" s="181"/>
      <c r="AT281" s="182" t="s">
        <v>255</v>
      </c>
      <c r="AU281" s="182" t="s">
        <v>262</v>
      </c>
      <c r="AV281" s="182" t="s">
        <v>85</v>
      </c>
      <c r="AW281" s="182" t="s">
        <v>218</v>
      </c>
      <c r="AX281" s="182" t="s">
        <v>76</v>
      </c>
      <c r="AY281" s="182" t="s">
        <v>245</v>
      </c>
    </row>
    <row r="282" spans="2:51" s="6" customFormat="1" ht="15.75" customHeight="1">
      <c r="B282" s="183"/>
      <c r="C282" s="184"/>
      <c r="D282" s="169" t="s">
        <v>255</v>
      </c>
      <c r="E282" s="184"/>
      <c r="F282" s="185" t="s">
        <v>257</v>
      </c>
      <c r="G282" s="184"/>
      <c r="H282" s="186">
        <v>2</v>
      </c>
      <c r="J282" s="184"/>
      <c r="K282" s="184"/>
      <c r="L282" s="187"/>
      <c r="M282" s="188"/>
      <c r="N282" s="184"/>
      <c r="O282" s="184"/>
      <c r="P282" s="184"/>
      <c r="Q282" s="184"/>
      <c r="R282" s="184"/>
      <c r="S282" s="184"/>
      <c r="T282" s="189"/>
      <c r="AT282" s="190" t="s">
        <v>255</v>
      </c>
      <c r="AU282" s="190" t="s">
        <v>262</v>
      </c>
      <c r="AV282" s="190" t="s">
        <v>251</v>
      </c>
      <c r="AW282" s="190" t="s">
        <v>218</v>
      </c>
      <c r="AX282" s="190" t="s">
        <v>21</v>
      </c>
      <c r="AY282" s="190" t="s">
        <v>245</v>
      </c>
    </row>
    <row r="283" spans="2:65" s="6" customFormat="1" ht="15.75" customHeight="1">
      <c r="B283" s="23"/>
      <c r="C283" s="153" t="s">
        <v>459</v>
      </c>
      <c r="D283" s="153" t="s">
        <v>247</v>
      </c>
      <c r="E283" s="154" t="s">
        <v>1010</v>
      </c>
      <c r="F283" s="155" t="s">
        <v>1011</v>
      </c>
      <c r="G283" s="156" t="s">
        <v>418</v>
      </c>
      <c r="H283" s="157">
        <v>7.3</v>
      </c>
      <c r="I283" s="158"/>
      <c r="J283" s="159">
        <f>ROUND($I$283*$H$283,2)</f>
        <v>0</v>
      </c>
      <c r="K283" s="155" t="s">
        <v>843</v>
      </c>
      <c r="L283" s="43"/>
      <c r="M283" s="160"/>
      <c r="N283" s="161" t="s">
        <v>47</v>
      </c>
      <c r="O283" s="24"/>
      <c r="P283" s="24"/>
      <c r="Q283" s="162">
        <v>0</v>
      </c>
      <c r="R283" s="162">
        <f>$Q$283*$H$283</f>
        <v>0</v>
      </c>
      <c r="S283" s="162">
        <v>0</v>
      </c>
      <c r="T283" s="163">
        <f>$S$283*$H$283</f>
        <v>0</v>
      </c>
      <c r="AR283" s="97" t="s">
        <v>595</v>
      </c>
      <c r="AT283" s="97" t="s">
        <v>247</v>
      </c>
      <c r="AU283" s="97" t="s">
        <v>262</v>
      </c>
      <c r="AY283" s="6" t="s">
        <v>245</v>
      </c>
      <c r="BE283" s="164">
        <f>IF($N$283="základní",$J$283,0)</f>
        <v>0</v>
      </c>
      <c r="BF283" s="164">
        <f>IF($N$283="snížená",$J$283,0)</f>
        <v>0</v>
      </c>
      <c r="BG283" s="164">
        <f>IF($N$283="zákl. přenesená",$J$283,0)</f>
        <v>0</v>
      </c>
      <c r="BH283" s="164">
        <f>IF($N$283="sníž. přenesená",$J$283,0)</f>
        <v>0</v>
      </c>
      <c r="BI283" s="164">
        <f>IF($N$283="nulová",$J$283,0)</f>
        <v>0</v>
      </c>
      <c r="BJ283" s="97" t="s">
        <v>21</v>
      </c>
      <c r="BK283" s="164">
        <f>ROUND($I$283*$H$283,2)</f>
        <v>0</v>
      </c>
      <c r="BL283" s="97" t="s">
        <v>595</v>
      </c>
      <c r="BM283" s="97" t="s">
        <v>1012</v>
      </c>
    </row>
    <row r="284" spans="2:47" s="6" customFormat="1" ht="16.5" customHeight="1">
      <c r="B284" s="23"/>
      <c r="C284" s="24"/>
      <c r="D284" s="165" t="s">
        <v>253</v>
      </c>
      <c r="E284" s="24"/>
      <c r="F284" s="166" t="s">
        <v>1013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253</v>
      </c>
      <c r="AU284" s="6" t="s">
        <v>262</v>
      </c>
    </row>
    <row r="285" spans="2:51" s="6" customFormat="1" ht="27" customHeight="1">
      <c r="B285" s="167"/>
      <c r="C285" s="168"/>
      <c r="D285" s="169" t="s">
        <v>255</v>
      </c>
      <c r="E285" s="168"/>
      <c r="F285" s="170" t="s">
        <v>1014</v>
      </c>
      <c r="G285" s="168"/>
      <c r="H285" s="168"/>
      <c r="J285" s="168"/>
      <c r="K285" s="168"/>
      <c r="L285" s="171"/>
      <c r="M285" s="172"/>
      <c r="N285" s="168"/>
      <c r="O285" s="168"/>
      <c r="P285" s="168"/>
      <c r="Q285" s="168"/>
      <c r="R285" s="168"/>
      <c r="S285" s="168"/>
      <c r="T285" s="173"/>
      <c r="AT285" s="174" t="s">
        <v>255</v>
      </c>
      <c r="AU285" s="174" t="s">
        <v>262</v>
      </c>
      <c r="AV285" s="174" t="s">
        <v>21</v>
      </c>
      <c r="AW285" s="174" t="s">
        <v>218</v>
      </c>
      <c r="AX285" s="174" t="s">
        <v>76</v>
      </c>
      <c r="AY285" s="174" t="s">
        <v>245</v>
      </c>
    </row>
    <row r="286" spans="2:51" s="6" customFormat="1" ht="15.75" customHeight="1">
      <c r="B286" s="175"/>
      <c r="C286" s="176"/>
      <c r="D286" s="169" t="s">
        <v>255</v>
      </c>
      <c r="E286" s="176"/>
      <c r="F286" s="177" t="s">
        <v>1015</v>
      </c>
      <c r="G286" s="176"/>
      <c r="H286" s="178">
        <v>7.3</v>
      </c>
      <c r="J286" s="176"/>
      <c r="K286" s="176"/>
      <c r="L286" s="179"/>
      <c r="M286" s="180"/>
      <c r="N286" s="176"/>
      <c r="O286" s="176"/>
      <c r="P286" s="176"/>
      <c r="Q286" s="176"/>
      <c r="R286" s="176"/>
      <c r="S286" s="176"/>
      <c r="T286" s="181"/>
      <c r="AT286" s="182" t="s">
        <v>255</v>
      </c>
      <c r="AU286" s="182" t="s">
        <v>262</v>
      </c>
      <c r="AV286" s="182" t="s">
        <v>85</v>
      </c>
      <c r="AW286" s="182" t="s">
        <v>218</v>
      </c>
      <c r="AX286" s="182" t="s">
        <v>76</v>
      </c>
      <c r="AY286" s="182" t="s">
        <v>245</v>
      </c>
    </row>
    <row r="287" spans="2:51" s="6" customFormat="1" ht="15.75" customHeight="1">
      <c r="B287" s="183"/>
      <c r="C287" s="184"/>
      <c r="D287" s="169" t="s">
        <v>255</v>
      </c>
      <c r="E287" s="184"/>
      <c r="F287" s="185" t="s">
        <v>257</v>
      </c>
      <c r="G287" s="184"/>
      <c r="H287" s="186">
        <v>7.3</v>
      </c>
      <c r="J287" s="184"/>
      <c r="K287" s="184"/>
      <c r="L287" s="187"/>
      <c r="M287" s="188"/>
      <c r="N287" s="184"/>
      <c r="O287" s="184"/>
      <c r="P287" s="184"/>
      <c r="Q287" s="184"/>
      <c r="R287" s="184"/>
      <c r="S287" s="184"/>
      <c r="T287" s="189"/>
      <c r="AT287" s="190" t="s">
        <v>255</v>
      </c>
      <c r="AU287" s="190" t="s">
        <v>262</v>
      </c>
      <c r="AV287" s="190" t="s">
        <v>251</v>
      </c>
      <c r="AW287" s="190" t="s">
        <v>218</v>
      </c>
      <c r="AX287" s="190" t="s">
        <v>21</v>
      </c>
      <c r="AY287" s="190" t="s">
        <v>245</v>
      </c>
    </row>
    <row r="288" spans="2:65" s="6" customFormat="1" ht="15.75" customHeight="1">
      <c r="B288" s="23"/>
      <c r="C288" s="153" t="s">
        <v>464</v>
      </c>
      <c r="D288" s="153" t="s">
        <v>247</v>
      </c>
      <c r="E288" s="154" t="s">
        <v>1016</v>
      </c>
      <c r="F288" s="155" t="s">
        <v>1017</v>
      </c>
      <c r="G288" s="156" t="s">
        <v>418</v>
      </c>
      <c r="H288" s="157">
        <v>29.2</v>
      </c>
      <c r="I288" s="158"/>
      <c r="J288" s="159">
        <f>ROUND($I$288*$H$288,2)</f>
        <v>0</v>
      </c>
      <c r="K288" s="155" t="s">
        <v>843</v>
      </c>
      <c r="L288" s="43"/>
      <c r="M288" s="160"/>
      <c r="N288" s="161" t="s">
        <v>47</v>
      </c>
      <c r="O288" s="24"/>
      <c r="P288" s="24"/>
      <c r="Q288" s="162">
        <v>0</v>
      </c>
      <c r="R288" s="162">
        <f>$Q$288*$H$288</f>
        <v>0</v>
      </c>
      <c r="S288" s="162">
        <v>0</v>
      </c>
      <c r="T288" s="163">
        <f>$S$288*$H$288</f>
        <v>0</v>
      </c>
      <c r="AR288" s="97" t="s">
        <v>595</v>
      </c>
      <c r="AT288" s="97" t="s">
        <v>247</v>
      </c>
      <c r="AU288" s="97" t="s">
        <v>262</v>
      </c>
      <c r="AY288" s="6" t="s">
        <v>245</v>
      </c>
      <c r="BE288" s="164">
        <f>IF($N$288="základní",$J$288,0)</f>
        <v>0</v>
      </c>
      <c r="BF288" s="164">
        <f>IF($N$288="snížená",$J$288,0)</f>
        <v>0</v>
      </c>
      <c r="BG288" s="164">
        <f>IF($N$288="zákl. přenesená",$J$288,0)</f>
        <v>0</v>
      </c>
      <c r="BH288" s="164">
        <f>IF($N$288="sníž. přenesená",$J$288,0)</f>
        <v>0</v>
      </c>
      <c r="BI288" s="164">
        <f>IF($N$288="nulová",$J$288,0)</f>
        <v>0</v>
      </c>
      <c r="BJ288" s="97" t="s">
        <v>21</v>
      </c>
      <c r="BK288" s="164">
        <f>ROUND($I$288*$H$288,2)</f>
        <v>0</v>
      </c>
      <c r="BL288" s="97" t="s">
        <v>595</v>
      </c>
      <c r="BM288" s="97" t="s">
        <v>1018</v>
      </c>
    </row>
    <row r="289" spans="2:47" s="6" customFormat="1" ht="27" customHeight="1">
      <c r="B289" s="23"/>
      <c r="C289" s="24"/>
      <c r="D289" s="165" t="s">
        <v>253</v>
      </c>
      <c r="E289" s="24"/>
      <c r="F289" s="166" t="s">
        <v>1019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253</v>
      </c>
      <c r="AU289" s="6" t="s">
        <v>262</v>
      </c>
    </row>
    <row r="290" spans="2:51" s="6" customFormat="1" ht="15.75" customHeight="1">
      <c r="B290" s="167"/>
      <c r="C290" s="168"/>
      <c r="D290" s="169" t="s">
        <v>255</v>
      </c>
      <c r="E290" s="168"/>
      <c r="F290" s="170" t="s">
        <v>1020</v>
      </c>
      <c r="G290" s="168"/>
      <c r="H290" s="168"/>
      <c r="J290" s="168"/>
      <c r="K290" s="168"/>
      <c r="L290" s="171"/>
      <c r="M290" s="172"/>
      <c r="N290" s="168"/>
      <c r="O290" s="168"/>
      <c r="P290" s="168"/>
      <c r="Q290" s="168"/>
      <c r="R290" s="168"/>
      <c r="S290" s="168"/>
      <c r="T290" s="173"/>
      <c r="AT290" s="174" t="s">
        <v>255</v>
      </c>
      <c r="AU290" s="174" t="s">
        <v>262</v>
      </c>
      <c r="AV290" s="174" t="s">
        <v>21</v>
      </c>
      <c r="AW290" s="174" t="s">
        <v>218</v>
      </c>
      <c r="AX290" s="174" t="s">
        <v>76</v>
      </c>
      <c r="AY290" s="174" t="s">
        <v>245</v>
      </c>
    </row>
    <row r="291" spans="2:51" s="6" customFormat="1" ht="15.75" customHeight="1">
      <c r="B291" s="175"/>
      <c r="C291" s="176"/>
      <c r="D291" s="169" t="s">
        <v>255</v>
      </c>
      <c r="E291" s="176"/>
      <c r="F291" s="177" t="s">
        <v>1021</v>
      </c>
      <c r="G291" s="176"/>
      <c r="H291" s="178">
        <v>29.2</v>
      </c>
      <c r="J291" s="176"/>
      <c r="K291" s="176"/>
      <c r="L291" s="179"/>
      <c r="M291" s="180"/>
      <c r="N291" s="176"/>
      <c r="O291" s="176"/>
      <c r="P291" s="176"/>
      <c r="Q291" s="176"/>
      <c r="R291" s="176"/>
      <c r="S291" s="176"/>
      <c r="T291" s="181"/>
      <c r="AT291" s="182" t="s">
        <v>255</v>
      </c>
      <c r="AU291" s="182" t="s">
        <v>262</v>
      </c>
      <c r="AV291" s="182" t="s">
        <v>85</v>
      </c>
      <c r="AW291" s="182" t="s">
        <v>218</v>
      </c>
      <c r="AX291" s="182" t="s">
        <v>76</v>
      </c>
      <c r="AY291" s="182" t="s">
        <v>245</v>
      </c>
    </row>
    <row r="292" spans="2:51" s="6" customFormat="1" ht="15.75" customHeight="1">
      <c r="B292" s="183"/>
      <c r="C292" s="184"/>
      <c r="D292" s="169" t="s">
        <v>255</v>
      </c>
      <c r="E292" s="184"/>
      <c r="F292" s="185" t="s">
        <v>257</v>
      </c>
      <c r="G292" s="184"/>
      <c r="H292" s="186">
        <v>29.2</v>
      </c>
      <c r="J292" s="184"/>
      <c r="K292" s="184"/>
      <c r="L292" s="187"/>
      <c r="M292" s="188"/>
      <c r="N292" s="184"/>
      <c r="O292" s="184"/>
      <c r="P292" s="184"/>
      <c r="Q292" s="184"/>
      <c r="R292" s="184"/>
      <c r="S292" s="184"/>
      <c r="T292" s="189"/>
      <c r="AT292" s="190" t="s">
        <v>255</v>
      </c>
      <c r="AU292" s="190" t="s">
        <v>262</v>
      </c>
      <c r="AV292" s="190" t="s">
        <v>251</v>
      </c>
      <c r="AW292" s="190" t="s">
        <v>218</v>
      </c>
      <c r="AX292" s="190" t="s">
        <v>21</v>
      </c>
      <c r="AY292" s="190" t="s">
        <v>245</v>
      </c>
    </row>
    <row r="293" spans="2:65" s="6" customFormat="1" ht="15.75" customHeight="1">
      <c r="B293" s="23"/>
      <c r="C293" s="192" t="s">
        <v>471</v>
      </c>
      <c r="D293" s="192" t="s">
        <v>441</v>
      </c>
      <c r="E293" s="193" t="s">
        <v>1022</v>
      </c>
      <c r="F293" s="194" t="s">
        <v>1023</v>
      </c>
      <c r="G293" s="195" t="s">
        <v>418</v>
      </c>
      <c r="H293" s="196">
        <v>7.3</v>
      </c>
      <c r="I293" s="197"/>
      <c r="J293" s="198">
        <f>ROUND($I$293*$H$293,2)</f>
        <v>0</v>
      </c>
      <c r="K293" s="194"/>
      <c r="L293" s="199"/>
      <c r="M293" s="200"/>
      <c r="N293" s="201" t="s">
        <v>47</v>
      </c>
      <c r="O293" s="24"/>
      <c r="P293" s="24"/>
      <c r="Q293" s="162">
        <v>0</v>
      </c>
      <c r="R293" s="162">
        <f>$Q$293*$H$293</f>
        <v>0</v>
      </c>
      <c r="S293" s="162">
        <v>0</v>
      </c>
      <c r="T293" s="163">
        <f>$S$293*$H$293</f>
        <v>0</v>
      </c>
      <c r="AR293" s="97" t="s">
        <v>848</v>
      </c>
      <c r="AT293" s="97" t="s">
        <v>441</v>
      </c>
      <c r="AU293" s="97" t="s">
        <v>262</v>
      </c>
      <c r="AY293" s="6" t="s">
        <v>245</v>
      </c>
      <c r="BE293" s="164">
        <f>IF($N$293="základní",$J$293,0)</f>
        <v>0</v>
      </c>
      <c r="BF293" s="164">
        <f>IF($N$293="snížená",$J$293,0)</f>
        <v>0</v>
      </c>
      <c r="BG293" s="164">
        <f>IF($N$293="zákl. přenesená",$J$293,0)</f>
        <v>0</v>
      </c>
      <c r="BH293" s="164">
        <f>IF($N$293="sníž. přenesená",$J$293,0)</f>
        <v>0</v>
      </c>
      <c r="BI293" s="164">
        <f>IF($N$293="nulová",$J$293,0)</f>
        <v>0</v>
      </c>
      <c r="BJ293" s="97" t="s">
        <v>21</v>
      </c>
      <c r="BK293" s="164">
        <f>ROUND($I$293*$H$293,2)</f>
        <v>0</v>
      </c>
      <c r="BL293" s="97" t="s">
        <v>595</v>
      </c>
      <c r="BM293" s="97" t="s">
        <v>1024</v>
      </c>
    </row>
    <row r="294" spans="2:47" s="6" customFormat="1" ht="16.5" customHeight="1">
      <c r="B294" s="23"/>
      <c r="C294" s="24"/>
      <c r="D294" s="165" t="s">
        <v>253</v>
      </c>
      <c r="E294" s="24"/>
      <c r="F294" s="166" t="s">
        <v>1023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253</v>
      </c>
      <c r="AU294" s="6" t="s">
        <v>262</v>
      </c>
    </row>
    <row r="295" spans="2:51" s="6" customFormat="1" ht="27" customHeight="1">
      <c r="B295" s="167"/>
      <c r="C295" s="168"/>
      <c r="D295" s="169" t="s">
        <v>255</v>
      </c>
      <c r="E295" s="168"/>
      <c r="F295" s="170" t="s">
        <v>1014</v>
      </c>
      <c r="G295" s="168"/>
      <c r="H295" s="168"/>
      <c r="J295" s="168"/>
      <c r="K295" s="168"/>
      <c r="L295" s="171"/>
      <c r="M295" s="172"/>
      <c r="N295" s="168"/>
      <c r="O295" s="168"/>
      <c r="P295" s="168"/>
      <c r="Q295" s="168"/>
      <c r="R295" s="168"/>
      <c r="S295" s="168"/>
      <c r="T295" s="173"/>
      <c r="AT295" s="174" t="s">
        <v>255</v>
      </c>
      <c r="AU295" s="174" t="s">
        <v>262</v>
      </c>
      <c r="AV295" s="174" t="s">
        <v>21</v>
      </c>
      <c r="AW295" s="174" t="s">
        <v>218</v>
      </c>
      <c r="AX295" s="174" t="s">
        <v>76</v>
      </c>
      <c r="AY295" s="174" t="s">
        <v>245</v>
      </c>
    </row>
    <row r="296" spans="2:51" s="6" customFormat="1" ht="15.75" customHeight="1">
      <c r="B296" s="175"/>
      <c r="C296" s="176"/>
      <c r="D296" s="169" t="s">
        <v>255</v>
      </c>
      <c r="E296" s="176"/>
      <c r="F296" s="177" t="s">
        <v>1015</v>
      </c>
      <c r="G296" s="176"/>
      <c r="H296" s="178">
        <v>7.3</v>
      </c>
      <c r="J296" s="176"/>
      <c r="K296" s="176"/>
      <c r="L296" s="179"/>
      <c r="M296" s="180"/>
      <c r="N296" s="176"/>
      <c r="O296" s="176"/>
      <c r="P296" s="176"/>
      <c r="Q296" s="176"/>
      <c r="R296" s="176"/>
      <c r="S296" s="176"/>
      <c r="T296" s="181"/>
      <c r="AT296" s="182" t="s">
        <v>255</v>
      </c>
      <c r="AU296" s="182" t="s">
        <v>262</v>
      </c>
      <c r="AV296" s="182" t="s">
        <v>85</v>
      </c>
      <c r="AW296" s="182" t="s">
        <v>218</v>
      </c>
      <c r="AX296" s="182" t="s">
        <v>76</v>
      </c>
      <c r="AY296" s="182" t="s">
        <v>245</v>
      </c>
    </row>
    <row r="297" spans="2:51" s="6" customFormat="1" ht="15.75" customHeight="1">
      <c r="B297" s="183"/>
      <c r="C297" s="184"/>
      <c r="D297" s="169" t="s">
        <v>255</v>
      </c>
      <c r="E297" s="184"/>
      <c r="F297" s="185" t="s">
        <v>257</v>
      </c>
      <c r="G297" s="184"/>
      <c r="H297" s="186">
        <v>7.3</v>
      </c>
      <c r="J297" s="184"/>
      <c r="K297" s="184"/>
      <c r="L297" s="187"/>
      <c r="M297" s="213"/>
      <c r="N297" s="214"/>
      <c r="O297" s="214"/>
      <c r="P297" s="214"/>
      <c r="Q297" s="214"/>
      <c r="R297" s="214"/>
      <c r="S297" s="214"/>
      <c r="T297" s="215"/>
      <c r="AT297" s="190" t="s">
        <v>255</v>
      </c>
      <c r="AU297" s="190" t="s">
        <v>262</v>
      </c>
      <c r="AV297" s="190" t="s">
        <v>251</v>
      </c>
      <c r="AW297" s="190" t="s">
        <v>218</v>
      </c>
      <c r="AX297" s="190" t="s">
        <v>21</v>
      </c>
      <c r="AY297" s="190" t="s">
        <v>245</v>
      </c>
    </row>
    <row r="298" spans="2:12" s="6" customFormat="1" ht="7.5" customHeight="1">
      <c r="B298" s="38"/>
      <c r="C298" s="39"/>
      <c r="D298" s="39"/>
      <c r="E298" s="39"/>
      <c r="F298" s="39"/>
      <c r="G298" s="39"/>
      <c r="H298" s="39"/>
      <c r="I298" s="110"/>
      <c r="J298" s="39"/>
      <c r="K298" s="39"/>
      <c r="L298" s="43"/>
    </row>
    <row r="573" s="2" customFormat="1" ht="14.25" customHeight="1"/>
  </sheetData>
  <sheetProtection password="CC35" sheet="1" objects="1" scenarios="1" formatColumns="0" formatRows="0" sort="0" autoFilter="0"/>
  <autoFilter ref="C85:K85"/>
  <mergeCells count="12">
    <mergeCell ref="E47:H47"/>
    <mergeCell ref="E49:H49"/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1454</v>
      </c>
      <c r="G1" s="341" t="s">
        <v>1455</v>
      </c>
      <c r="H1" s="341"/>
      <c r="I1" s="219"/>
      <c r="J1" s="220" t="s">
        <v>1456</v>
      </c>
      <c r="K1" s="218" t="s">
        <v>116</v>
      </c>
      <c r="L1" s="220" t="s">
        <v>1457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103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124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40" t="str">
        <f>'Rekapitulace stavby'!$K$6</f>
        <v>Parkoviště v ul. K. H. Máchy, Sokolov</v>
      </c>
      <c r="F7" s="333"/>
      <c r="G7" s="333"/>
      <c r="H7" s="333"/>
      <c r="J7" s="11"/>
      <c r="K7" s="13"/>
    </row>
    <row r="8" spans="2:11" s="2" customFormat="1" ht="15.75" customHeight="1">
      <c r="B8" s="10"/>
      <c r="C8" s="11"/>
      <c r="D8" s="19" t="s">
        <v>138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40" t="s">
        <v>1025</v>
      </c>
      <c r="F9" s="342"/>
      <c r="G9" s="342"/>
      <c r="H9" s="342"/>
      <c r="J9" s="99"/>
      <c r="K9" s="100"/>
    </row>
    <row r="10" spans="2:11" s="6" customFormat="1" ht="15.75" customHeight="1">
      <c r="B10" s="23"/>
      <c r="C10" s="24"/>
      <c r="D10" s="19" t="s">
        <v>144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18" t="s">
        <v>1026</v>
      </c>
      <c r="F11" s="321"/>
      <c r="G11" s="321"/>
      <c r="H11" s="32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 t="s">
        <v>100</v>
      </c>
      <c r="G13" s="24"/>
      <c r="H13" s="24"/>
      <c r="I13" s="101" t="s">
        <v>19</v>
      </c>
      <c r="J13" s="17" t="s">
        <v>1027</v>
      </c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13.01.2014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 t="s">
        <v>30</v>
      </c>
      <c r="K16" s="27"/>
    </row>
    <row r="17" spans="2:11" s="6" customFormat="1" ht="18.75" customHeight="1">
      <c r="B17" s="23"/>
      <c r="C17" s="24"/>
      <c r="D17" s="24"/>
      <c r="E17" s="17" t="s">
        <v>31</v>
      </c>
      <c r="F17" s="24"/>
      <c r="G17" s="24"/>
      <c r="H17" s="24"/>
      <c r="I17" s="101" t="s">
        <v>32</v>
      </c>
      <c r="J17" s="17" t="s">
        <v>33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34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32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36</v>
      </c>
      <c r="E22" s="24"/>
      <c r="F22" s="24"/>
      <c r="G22" s="24"/>
      <c r="H22" s="24"/>
      <c r="I22" s="101" t="s">
        <v>29</v>
      </c>
      <c r="J22" s="17" t="s">
        <v>1028</v>
      </c>
      <c r="K22" s="27"/>
    </row>
    <row r="23" spans="2:11" s="6" customFormat="1" ht="18.75" customHeight="1">
      <c r="B23" s="23"/>
      <c r="C23" s="24"/>
      <c r="D23" s="24"/>
      <c r="E23" s="17" t="s">
        <v>1029</v>
      </c>
      <c r="F23" s="24"/>
      <c r="G23" s="24"/>
      <c r="H23" s="24"/>
      <c r="I23" s="101" t="s">
        <v>32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41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36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42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44</v>
      </c>
      <c r="G31" s="24"/>
      <c r="H31" s="24"/>
      <c r="I31" s="104" t="s">
        <v>43</v>
      </c>
      <c r="J31" s="28" t="s">
        <v>45</v>
      </c>
      <c r="K31" s="27"/>
    </row>
    <row r="32" spans="2:11" s="6" customFormat="1" ht="15" customHeight="1">
      <c r="B32" s="23"/>
      <c r="C32" s="24"/>
      <c r="D32" s="30" t="s">
        <v>46</v>
      </c>
      <c r="E32" s="30" t="s">
        <v>47</v>
      </c>
      <c r="F32" s="105">
        <f>ROUND(SUM($BE$85:$BE$393),2)</f>
        <v>0</v>
      </c>
      <c r="G32" s="24"/>
      <c r="H32" s="24"/>
      <c r="I32" s="106">
        <v>0.21</v>
      </c>
      <c r="J32" s="105">
        <f>ROUND(SUM($BE$85:$BE$393)*$I$32,2)</f>
        <v>0</v>
      </c>
      <c r="K32" s="27"/>
    </row>
    <row r="33" spans="2:11" s="6" customFormat="1" ht="15" customHeight="1">
      <c r="B33" s="23"/>
      <c r="C33" s="24"/>
      <c r="D33" s="24"/>
      <c r="E33" s="30" t="s">
        <v>48</v>
      </c>
      <c r="F33" s="105">
        <f>ROUND(SUM($BF$85:$BF$393),2)</f>
        <v>0</v>
      </c>
      <c r="G33" s="24"/>
      <c r="H33" s="24"/>
      <c r="I33" s="106">
        <v>0.15</v>
      </c>
      <c r="J33" s="105">
        <f>ROUND(SUM($BF$85:$BF$393)*$I$33,2)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105">
        <f>ROUND(SUM($BG$85:$BG$393),2)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50</v>
      </c>
      <c r="F35" s="105">
        <f>ROUND(SUM($BH$85:$BH$393),2)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51</v>
      </c>
      <c r="F36" s="105">
        <f>ROUND(SUM($BI$85:$BI$393),2)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52</v>
      </c>
      <c r="E38" s="34"/>
      <c r="F38" s="34"/>
      <c r="G38" s="107" t="s">
        <v>53</v>
      </c>
      <c r="H38" s="35" t="s">
        <v>54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Parkoviště v ul. K. H. Máchy, Sokolov</v>
      </c>
      <c r="F47" s="321"/>
      <c r="G47" s="321"/>
      <c r="H47" s="321"/>
      <c r="J47" s="24"/>
      <c r="K47" s="27"/>
    </row>
    <row r="48" spans="2:11" s="2" customFormat="1" ht="15.75" customHeight="1">
      <c r="B48" s="10"/>
      <c r="C48" s="19" t="s">
        <v>138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1025</v>
      </c>
      <c r="F49" s="321"/>
      <c r="G49" s="321"/>
      <c r="H49" s="321"/>
      <c r="J49" s="24"/>
      <c r="K49" s="27"/>
    </row>
    <row r="50" spans="2:11" s="6" customFormat="1" ht="15" customHeight="1">
      <c r="B50" s="23"/>
      <c r="C50" s="19" t="s">
        <v>144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18" t="str">
        <f>$E$11</f>
        <v>HP-482013-C.6.1-SP - C.6.1 - Soupis prací - Přeložka a ochrana SEK TCR</v>
      </c>
      <c r="F51" s="321"/>
      <c r="G51" s="321"/>
      <c r="H51" s="32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K.H. Máchy. Sokolov</v>
      </c>
      <c r="G53" s="24"/>
      <c r="H53" s="24"/>
      <c r="I53" s="101" t="s">
        <v>24</v>
      </c>
      <c r="J53" s="52" t="str">
        <f>IF($J$14="","",$J$14)</f>
        <v>13.01.2014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Město Sokolov</v>
      </c>
      <c r="G55" s="24"/>
      <c r="H55" s="24"/>
      <c r="I55" s="101" t="s">
        <v>36</v>
      </c>
      <c r="J55" s="17" t="str">
        <f>$E$23</f>
        <v>Ing. Jiří Kovařík</v>
      </c>
      <c r="K55" s="27"/>
    </row>
    <row r="56" spans="2:11" s="6" customFormat="1" ht="15" customHeight="1">
      <c r="B56" s="23"/>
      <c r="C56" s="19" t="s">
        <v>34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215</v>
      </c>
      <c r="D58" s="32"/>
      <c r="E58" s="32"/>
      <c r="F58" s="32"/>
      <c r="G58" s="32"/>
      <c r="H58" s="32"/>
      <c r="I58" s="115"/>
      <c r="J58" s="116" t="s">
        <v>216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217</v>
      </c>
      <c r="D60" s="24"/>
      <c r="E60" s="24"/>
      <c r="F60" s="24"/>
      <c r="G60" s="24"/>
      <c r="H60" s="24"/>
      <c r="J60" s="67">
        <f>ROUND($J$85,2)</f>
        <v>0</v>
      </c>
      <c r="K60" s="27"/>
      <c r="AU60" s="6" t="s">
        <v>218</v>
      </c>
    </row>
    <row r="61" spans="2:11" s="73" customFormat="1" ht="25.5" customHeight="1">
      <c r="B61" s="117"/>
      <c r="C61" s="118"/>
      <c r="D61" s="119" t="s">
        <v>1030</v>
      </c>
      <c r="E61" s="119"/>
      <c r="F61" s="119"/>
      <c r="G61" s="119"/>
      <c r="H61" s="119"/>
      <c r="I61" s="120"/>
      <c r="J61" s="121">
        <f>ROUND($J$86,2)</f>
        <v>0</v>
      </c>
      <c r="K61" s="122"/>
    </row>
    <row r="62" spans="2:11" s="73" customFormat="1" ht="25.5" customHeight="1">
      <c r="B62" s="117"/>
      <c r="C62" s="118"/>
      <c r="D62" s="119" t="s">
        <v>1031</v>
      </c>
      <c r="E62" s="119"/>
      <c r="F62" s="119"/>
      <c r="G62" s="119"/>
      <c r="H62" s="119"/>
      <c r="I62" s="120"/>
      <c r="J62" s="121">
        <f>ROUND($J$141,2)</f>
        <v>0</v>
      </c>
      <c r="K62" s="122"/>
    </row>
    <row r="63" spans="2:11" s="73" customFormat="1" ht="25.5" customHeight="1">
      <c r="B63" s="117"/>
      <c r="C63" s="118"/>
      <c r="D63" s="119" t="s">
        <v>1032</v>
      </c>
      <c r="E63" s="119"/>
      <c r="F63" s="119"/>
      <c r="G63" s="119"/>
      <c r="H63" s="119"/>
      <c r="I63" s="120"/>
      <c r="J63" s="121">
        <f>ROUND($J$268,2)</f>
        <v>0</v>
      </c>
      <c r="K63" s="122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228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40" t="str">
        <f>$E$7</f>
        <v>Parkoviště v ul. K. H. Máchy, Sokolov</v>
      </c>
      <c r="F73" s="321"/>
      <c r="G73" s="321"/>
      <c r="H73" s="321"/>
      <c r="J73" s="24"/>
      <c r="K73" s="24"/>
      <c r="L73" s="43"/>
    </row>
    <row r="74" spans="2:12" s="2" customFormat="1" ht="15.75" customHeight="1">
      <c r="B74" s="10"/>
      <c r="C74" s="19" t="s">
        <v>138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40" t="s">
        <v>1025</v>
      </c>
      <c r="F75" s="321"/>
      <c r="G75" s="321"/>
      <c r="H75" s="321"/>
      <c r="J75" s="24"/>
      <c r="K75" s="24"/>
      <c r="L75" s="43"/>
    </row>
    <row r="76" spans="2:12" s="6" customFormat="1" ht="15" customHeight="1">
      <c r="B76" s="23"/>
      <c r="C76" s="19" t="s">
        <v>144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318" t="str">
        <f>$E$11</f>
        <v>HP-482013-C.6.1-SP - C.6.1 - Soupis prací - Přeložka a ochrana SEK TCR</v>
      </c>
      <c r="F77" s="321"/>
      <c r="G77" s="321"/>
      <c r="H77" s="32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K.H. Máchy. Sokolov</v>
      </c>
      <c r="G79" s="24"/>
      <c r="H79" s="24"/>
      <c r="I79" s="101" t="s">
        <v>24</v>
      </c>
      <c r="J79" s="52" t="str">
        <f>IF($J$14="","",$J$14)</f>
        <v>13.01.2014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Město Sokolov</v>
      </c>
      <c r="G81" s="24"/>
      <c r="H81" s="24"/>
      <c r="I81" s="101" t="s">
        <v>36</v>
      </c>
      <c r="J81" s="17" t="str">
        <f>$E$23</f>
        <v>Ing. Jiří Kovařík</v>
      </c>
      <c r="K81" s="24"/>
      <c r="L81" s="43"/>
    </row>
    <row r="82" spans="2:12" s="6" customFormat="1" ht="15" customHeight="1">
      <c r="B82" s="23"/>
      <c r="C82" s="19" t="s">
        <v>34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229</v>
      </c>
      <c r="D84" s="132" t="s">
        <v>61</v>
      </c>
      <c r="E84" s="132" t="s">
        <v>57</v>
      </c>
      <c r="F84" s="132" t="s">
        <v>230</v>
      </c>
      <c r="G84" s="132" t="s">
        <v>231</v>
      </c>
      <c r="H84" s="132" t="s">
        <v>232</v>
      </c>
      <c r="I84" s="133" t="s">
        <v>233</v>
      </c>
      <c r="J84" s="132" t="s">
        <v>234</v>
      </c>
      <c r="K84" s="134" t="s">
        <v>235</v>
      </c>
      <c r="L84" s="135"/>
      <c r="M84" s="59" t="s">
        <v>236</v>
      </c>
      <c r="N84" s="60" t="s">
        <v>46</v>
      </c>
      <c r="O84" s="60" t="s">
        <v>237</v>
      </c>
      <c r="P84" s="60" t="s">
        <v>238</v>
      </c>
      <c r="Q84" s="60" t="s">
        <v>239</v>
      </c>
      <c r="R84" s="60" t="s">
        <v>240</v>
      </c>
      <c r="S84" s="60" t="s">
        <v>241</v>
      </c>
      <c r="T84" s="61" t="s">
        <v>242</v>
      </c>
    </row>
    <row r="85" spans="2:63" s="6" customFormat="1" ht="30" customHeight="1">
      <c r="B85" s="23"/>
      <c r="C85" s="66" t="s">
        <v>217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$P$86+$P$141+$P$268</f>
        <v>0</v>
      </c>
      <c r="Q85" s="64"/>
      <c r="R85" s="137">
        <f>$R$86+$R$141+$R$268</f>
        <v>0</v>
      </c>
      <c r="S85" s="64"/>
      <c r="T85" s="138">
        <f>$T$86+$T$141+$T$268</f>
        <v>0</v>
      </c>
      <c r="AT85" s="6" t="s">
        <v>75</v>
      </c>
      <c r="AU85" s="6" t="s">
        <v>218</v>
      </c>
      <c r="BK85" s="139">
        <f>$BK$86+$BK$141+$BK$268</f>
        <v>0</v>
      </c>
    </row>
    <row r="86" spans="2:63" s="140" customFormat="1" ht="37.5" customHeight="1">
      <c r="B86" s="141"/>
      <c r="C86" s="142"/>
      <c r="D86" s="142" t="s">
        <v>75</v>
      </c>
      <c r="E86" s="143" t="s">
        <v>1033</v>
      </c>
      <c r="F86" s="143" t="s">
        <v>246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SUM($P$87:$P$140)</f>
        <v>0</v>
      </c>
      <c r="Q86" s="142"/>
      <c r="R86" s="147">
        <f>SUM($R$87:$R$140)</f>
        <v>0</v>
      </c>
      <c r="S86" s="142"/>
      <c r="T86" s="148">
        <f>SUM($T$87:$T$140)</f>
        <v>0</v>
      </c>
      <c r="AR86" s="149" t="s">
        <v>21</v>
      </c>
      <c r="AT86" s="149" t="s">
        <v>75</v>
      </c>
      <c r="AU86" s="149" t="s">
        <v>76</v>
      </c>
      <c r="AY86" s="149" t="s">
        <v>245</v>
      </c>
      <c r="BK86" s="150">
        <f>SUM($BK$87:$BK$140)</f>
        <v>0</v>
      </c>
    </row>
    <row r="87" spans="2:65" s="6" customFormat="1" ht="15.75" customHeight="1">
      <c r="B87" s="23"/>
      <c r="C87" s="153" t="s">
        <v>21</v>
      </c>
      <c r="D87" s="153" t="s">
        <v>247</v>
      </c>
      <c r="E87" s="154" t="s">
        <v>1034</v>
      </c>
      <c r="F87" s="155" t="s">
        <v>1035</v>
      </c>
      <c r="G87" s="156" t="s">
        <v>136</v>
      </c>
      <c r="H87" s="157">
        <v>36</v>
      </c>
      <c r="I87" s="158"/>
      <c r="J87" s="159">
        <f>ROUND($I$87*$H$87,2)</f>
        <v>0</v>
      </c>
      <c r="K87" s="155"/>
      <c r="L87" s="43"/>
      <c r="M87" s="160"/>
      <c r="N87" s="161" t="s">
        <v>47</v>
      </c>
      <c r="O87" s="24"/>
      <c r="P87" s="24"/>
      <c r="Q87" s="162">
        <v>0</v>
      </c>
      <c r="R87" s="162">
        <f>$Q$87*$H$87</f>
        <v>0</v>
      </c>
      <c r="S87" s="162">
        <v>0</v>
      </c>
      <c r="T87" s="163">
        <f>$S$87*$H$87</f>
        <v>0</v>
      </c>
      <c r="AR87" s="97" t="s">
        <v>251</v>
      </c>
      <c r="AT87" s="97" t="s">
        <v>247</v>
      </c>
      <c r="AU87" s="97" t="s">
        <v>21</v>
      </c>
      <c r="AY87" s="6" t="s">
        <v>245</v>
      </c>
      <c r="BE87" s="164">
        <f>IF($N$87="základní",$J$87,0)</f>
        <v>0</v>
      </c>
      <c r="BF87" s="164">
        <f>IF($N$87="snížená",$J$87,0)</f>
        <v>0</v>
      </c>
      <c r="BG87" s="164">
        <f>IF($N$87="zákl. přenesená",$J$87,0)</f>
        <v>0</v>
      </c>
      <c r="BH87" s="164">
        <f>IF($N$87="sníž. přenesená",$J$87,0)</f>
        <v>0</v>
      </c>
      <c r="BI87" s="164">
        <f>IF($N$87="nulová",$J$87,0)</f>
        <v>0</v>
      </c>
      <c r="BJ87" s="97" t="s">
        <v>21</v>
      </c>
      <c r="BK87" s="164">
        <f>ROUND($I$87*$H$87,2)</f>
        <v>0</v>
      </c>
      <c r="BL87" s="97" t="s">
        <v>251</v>
      </c>
      <c r="BM87" s="97" t="s">
        <v>1036</v>
      </c>
    </row>
    <row r="88" spans="2:51" s="6" customFormat="1" ht="15.75" customHeight="1">
      <c r="B88" s="167"/>
      <c r="C88" s="168"/>
      <c r="D88" s="165" t="s">
        <v>255</v>
      </c>
      <c r="E88" s="170"/>
      <c r="F88" s="170" t="s">
        <v>508</v>
      </c>
      <c r="G88" s="168"/>
      <c r="H88" s="168"/>
      <c r="J88" s="168"/>
      <c r="K88" s="168"/>
      <c r="L88" s="171"/>
      <c r="M88" s="172"/>
      <c r="N88" s="168"/>
      <c r="O88" s="168"/>
      <c r="P88" s="168"/>
      <c r="Q88" s="168"/>
      <c r="R88" s="168"/>
      <c r="S88" s="168"/>
      <c r="T88" s="173"/>
      <c r="AT88" s="174" t="s">
        <v>255</v>
      </c>
      <c r="AU88" s="174" t="s">
        <v>21</v>
      </c>
      <c r="AV88" s="174" t="s">
        <v>21</v>
      </c>
      <c r="AW88" s="174" t="s">
        <v>218</v>
      </c>
      <c r="AX88" s="174" t="s">
        <v>76</v>
      </c>
      <c r="AY88" s="174" t="s">
        <v>245</v>
      </c>
    </row>
    <row r="89" spans="2:51" s="6" customFormat="1" ht="15.75" customHeight="1">
      <c r="B89" s="175"/>
      <c r="C89" s="176"/>
      <c r="D89" s="169" t="s">
        <v>255</v>
      </c>
      <c r="E89" s="176"/>
      <c r="F89" s="177" t="s">
        <v>426</v>
      </c>
      <c r="G89" s="176"/>
      <c r="H89" s="178">
        <v>36</v>
      </c>
      <c r="J89" s="176"/>
      <c r="K89" s="176"/>
      <c r="L89" s="179"/>
      <c r="M89" s="180"/>
      <c r="N89" s="176"/>
      <c r="O89" s="176"/>
      <c r="P89" s="176"/>
      <c r="Q89" s="176"/>
      <c r="R89" s="176"/>
      <c r="S89" s="176"/>
      <c r="T89" s="181"/>
      <c r="AT89" s="182" t="s">
        <v>255</v>
      </c>
      <c r="AU89" s="182" t="s">
        <v>21</v>
      </c>
      <c r="AV89" s="182" t="s">
        <v>85</v>
      </c>
      <c r="AW89" s="182" t="s">
        <v>218</v>
      </c>
      <c r="AX89" s="182" t="s">
        <v>76</v>
      </c>
      <c r="AY89" s="182" t="s">
        <v>245</v>
      </c>
    </row>
    <row r="90" spans="2:51" s="6" customFormat="1" ht="15.75" customHeight="1">
      <c r="B90" s="183"/>
      <c r="C90" s="184"/>
      <c r="D90" s="169" t="s">
        <v>255</v>
      </c>
      <c r="E90" s="184"/>
      <c r="F90" s="185" t="s">
        <v>257</v>
      </c>
      <c r="G90" s="184"/>
      <c r="H90" s="186">
        <v>36</v>
      </c>
      <c r="J90" s="184"/>
      <c r="K90" s="184"/>
      <c r="L90" s="187"/>
      <c r="M90" s="188"/>
      <c r="N90" s="184"/>
      <c r="O90" s="184"/>
      <c r="P90" s="184"/>
      <c r="Q90" s="184"/>
      <c r="R90" s="184"/>
      <c r="S90" s="184"/>
      <c r="T90" s="189"/>
      <c r="AT90" s="190" t="s">
        <v>255</v>
      </c>
      <c r="AU90" s="190" t="s">
        <v>21</v>
      </c>
      <c r="AV90" s="190" t="s">
        <v>251</v>
      </c>
      <c r="AW90" s="190" t="s">
        <v>218</v>
      </c>
      <c r="AX90" s="190" t="s">
        <v>21</v>
      </c>
      <c r="AY90" s="190" t="s">
        <v>245</v>
      </c>
    </row>
    <row r="91" spans="2:65" s="6" customFormat="1" ht="15.75" customHeight="1">
      <c r="B91" s="23"/>
      <c r="C91" s="153" t="s">
        <v>85</v>
      </c>
      <c r="D91" s="153" t="s">
        <v>247</v>
      </c>
      <c r="E91" s="154" t="s">
        <v>1037</v>
      </c>
      <c r="F91" s="155" t="s">
        <v>1038</v>
      </c>
      <c r="G91" s="156" t="s">
        <v>136</v>
      </c>
      <c r="H91" s="157">
        <v>188</v>
      </c>
      <c r="I91" s="158"/>
      <c r="J91" s="159">
        <f>ROUND($I$91*$H$91,2)</f>
        <v>0</v>
      </c>
      <c r="K91" s="155"/>
      <c r="L91" s="43"/>
      <c r="M91" s="160"/>
      <c r="N91" s="161" t="s">
        <v>47</v>
      </c>
      <c r="O91" s="24"/>
      <c r="P91" s="24"/>
      <c r="Q91" s="162">
        <v>0</v>
      </c>
      <c r="R91" s="162">
        <f>$Q$91*$H$91</f>
        <v>0</v>
      </c>
      <c r="S91" s="162">
        <v>0</v>
      </c>
      <c r="T91" s="163">
        <f>$S$91*$H$91</f>
        <v>0</v>
      </c>
      <c r="AR91" s="97" t="s">
        <v>251</v>
      </c>
      <c r="AT91" s="97" t="s">
        <v>247</v>
      </c>
      <c r="AU91" s="97" t="s">
        <v>21</v>
      </c>
      <c r="AY91" s="6" t="s">
        <v>245</v>
      </c>
      <c r="BE91" s="164">
        <f>IF($N$91="základní",$J$91,0)</f>
        <v>0</v>
      </c>
      <c r="BF91" s="164">
        <f>IF($N$91="snížená",$J$91,0)</f>
        <v>0</v>
      </c>
      <c r="BG91" s="164">
        <f>IF($N$91="zákl. přenesená",$J$91,0)</f>
        <v>0</v>
      </c>
      <c r="BH91" s="164">
        <f>IF($N$91="sníž. přenesená",$J$91,0)</f>
        <v>0</v>
      </c>
      <c r="BI91" s="164">
        <f>IF($N$91="nulová",$J$91,0)</f>
        <v>0</v>
      </c>
      <c r="BJ91" s="97" t="s">
        <v>21</v>
      </c>
      <c r="BK91" s="164">
        <f>ROUND($I$91*$H$91,2)</f>
        <v>0</v>
      </c>
      <c r="BL91" s="97" t="s">
        <v>251</v>
      </c>
      <c r="BM91" s="97" t="s">
        <v>1039</v>
      </c>
    </row>
    <row r="92" spans="2:47" s="6" customFormat="1" ht="16.5" customHeight="1">
      <c r="B92" s="23"/>
      <c r="C92" s="24"/>
      <c r="D92" s="165" t="s">
        <v>253</v>
      </c>
      <c r="E92" s="24"/>
      <c r="F92" s="166" t="s">
        <v>1038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253</v>
      </c>
      <c r="AU92" s="6" t="s">
        <v>21</v>
      </c>
    </row>
    <row r="93" spans="2:51" s="6" customFormat="1" ht="15.75" customHeight="1">
      <c r="B93" s="167"/>
      <c r="C93" s="168"/>
      <c r="D93" s="169" t="s">
        <v>255</v>
      </c>
      <c r="E93" s="168"/>
      <c r="F93" s="170" t="s">
        <v>508</v>
      </c>
      <c r="G93" s="168"/>
      <c r="H93" s="168"/>
      <c r="J93" s="168"/>
      <c r="K93" s="168"/>
      <c r="L93" s="171"/>
      <c r="M93" s="172"/>
      <c r="N93" s="168"/>
      <c r="O93" s="168"/>
      <c r="P93" s="168"/>
      <c r="Q93" s="168"/>
      <c r="R93" s="168"/>
      <c r="S93" s="168"/>
      <c r="T93" s="173"/>
      <c r="AT93" s="174" t="s">
        <v>255</v>
      </c>
      <c r="AU93" s="174" t="s">
        <v>21</v>
      </c>
      <c r="AV93" s="174" t="s">
        <v>21</v>
      </c>
      <c r="AW93" s="174" t="s">
        <v>218</v>
      </c>
      <c r="AX93" s="174" t="s">
        <v>76</v>
      </c>
      <c r="AY93" s="174" t="s">
        <v>245</v>
      </c>
    </row>
    <row r="94" spans="2:51" s="6" customFormat="1" ht="15.75" customHeight="1">
      <c r="B94" s="175"/>
      <c r="C94" s="176"/>
      <c r="D94" s="169" t="s">
        <v>255</v>
      </c>
      <c r="E94" s="176"/>
      <c r="F94" s="177" t="s">
        <v>1040</v>
      </c>
      <c r="G94" s="176"/>
      <c r="H94" s="178">
        <v>188</v>
      </c>
      <c r="J94" s="176"/>
      <c r="K94" s="176"/>
      <c r="L94" s="179"/>
      <c r="M94" s="180"/>
      <c r="N94" s="176"/>
      <c r="O94" s="176"/>
      <c r="P94" s="176"/>
      <c r="Q94" s="176"/>
      <c r="R94" s="176"/>
      <c r="S94" s="176"/>
      <c r="T94" s="181"/>
      <c r="AT94" s="182" t="s">
        <v>255</v>
      </c>
      <c r="AU94" s="182" t="s">
        <v>21</v>
      </c>
      <c r="AV94" s="182" t="s">
        <v>85</v>
      </c>
      <c r="AW94" s="182" t="s">
        <v>218</v>
      </c>
      <c r="AX94" s="182" t="s">
        <v>76</v>
      </c>
      <c r="AY94" s="182" t="s">
        <v>245</v>
      </c>
    </row>
    <row r="95" spans="2:51" s="6" customFormat="1" ht="15.75" customHeight="1">
      <c r="B95" s="183"/>
      <c r="C95" s="184"/>
      <c r="D95" s="169" t="s">
        <v>255</v>
      </c>
      <c r="E95" s="184"/>
      <c r="F95" s="185" t="s">
        <v>257</v>
      </c>
      <c r="G95" s="184"/>
      <c r="H95" s="186">
        <v>188</v>
      </c>
      <c r="J95" s="184"/>
      <c r="K95" s="184"/>
      <c r="L95" s="187"/>
      <c r="M95" s="188"/>
      <c r="N95" s="184"/>
      <c r="O95" s="184"/>
      <c r="P95" s="184"/>
      <c r="Q95" s="184"/>
      <c r="R95" s="184"/>
      <c r="S95" s="184"/>
      <c r="T95" s="189"/>
      <c r="AT95" s="190" t="s">
        <v>255</v>
      </c>
      <c r="AU95" s="190" t="s">
        <v>21</v>
      </c>
      <c r="AV95" s="190" t="s">
        <v>251</v>
      </c>
      <c r="AW95" s="190" t="s">
        <v>218</v>
      </c>
      <c r="AX95" s="190" t="s">
        <v>21</v>
      </c>
      <c r="AY95" s="190" t="s">
        <v>245</v>
      </c>
    </row>
    <row r="96" spans="2:65" s="6" customFormat="1" ht="15.75" customHeight="1">
      <c r="B96" s="23"/>
      <c r="C96" s="153" t="s">
        <v>262</v>
      </c>
      <c r="D96" s="153" t="s">
        <v>247</v>
      </c>
      <c r="E96" s="154" t="s">
        <v>1041</v>
      </c>
      <c r="F96" s="155" t="s">
        <v>1042</v>
      </c>
      <c r="G96" s="156" t="s">
        <v>119</v>
      </c>
      <c r="H96" s="157">
        <v>7</v>
      </c>
      <c r="I96" s="158"/>
      <c r="J96" s="159">
        <f>ROUND($I$96*$H$96,2)</f>
        <v>0</v>
      </c>
      <c r="K96" s="155"/>
      <c r="L96" s="43"/>
      <c r="M96" s="160"/>
      <c r="N96" s="161" t="s">
        <v>47</v>
      </c>
      <c r="O96" s="24"/>
      <c r="P96" s="24"/>
      <c r="Q96" s="162">
        <v>0</v>
      </c>
      <c r="R96" s="162">
        <f>$Q$96*$H$96</f>
        <v>0</v>
      </c>
      <c r="S96" s="162">
        <v>0</v>
      </c>
      <c r="T96" s="163">
        <f>$S$96*$H$96</f>
        <v>0</v>
      </c>
      <c r="AR96" s="97" t="s">
        <v>251</v>
      </c>
      <c r="AT96" s="97" t="s">
        <v>247</v>
      </c>
      <c r="AU96" s="97" t="s">
        <v>21</v>
      </c>
      <c r="AY96" s="6" t="s">
        <v>245</v>
      </c>
      <c r="BE96" s="164">
        <f>IF($N$96="základní",$J$96,0)</f>
        <v>0</v>
      </c>
      <c r="BF96" s="164">
        <f>IF($N$96="snížená",$J$96,0)</f>
        <v>0</v>
      </c>
      <c r="BG96" s="164">
        <f>IF($N$96="zákl. přenesená",$J$96,0)</f>
        <v>0</v>
      </c>
      <c r="BH96" s="164">
        <f>IF($N$96="sníž. přenesená",$J$96,0)</f>
        <v>0</v>
      </c>
      <c r="BI96" s="164">
        <f>IF($N$96="nulová",$J$96,0)</f>
        <v>0</v>
      </c>
      <c r="BJ96" s="97" t="s">
        <v>21</v>
      </c>
      <c r="BK96" s="164">
        <f>ROUND($I$96*$H$96,2)</f>
        <v>0</v>
      </c>
      <c r="BL96" s="97" t="s">
        <v>251</v>
      </c>
      <c r="BM96" s="97" t="s">
        <v>1043</v>
      </c>
    </row>
    <row r="97" spans="2:47" s="6" customFormat="1" ht="16.5" customHeight="1">
      <c r="B97" s="23"/>
      <c r="C97" s="24"/>
      <c r="D97" s="165" t="s">
        <v>253</v>
      </c>
      <c r="E97" s="24"/>
      <c r="F97" s="166" t="s">
        <v>1042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253</v>
      </c>
      <c r="AU97" s="6" t="s">
        <v>21</v>
      </c>
    </row>
    <row r="98" spans="2:51" s="6" customFormat="1" ht="15.75" customHeight="1">
      <c r="B98" s="167"/>
      <c r="C98" s="168"/>
      <c r="D98" s="169" t="s">
        <v>255</v>
      </c>
      <c r="E98" s="168"/>
      <c r="F98" s="170" t="s">
        <v>1044</v>
      </c>
      <c r="G98" s="168"/>
      <c r="H98" s="168"/>
      <c r="J98" s="168"/>
      <c r="K98" s="168"/>
      <c r="L98" s="171"/>
      <c r="M98" s="172"/>
      <c r="N98" s="168"/>
      <c r="O98" s="168"/>
      <c r="P98" s="168"/>
      <c r="Q98" s="168"/>
      <c r="R98" s="168"/>
      <c r="S98" s="168"/>
      <c r="T98" s="173"/>
      <c r="AT98" s="174" t="s">
        <v>255</v>
      </c>
      <c r="AU98" s="174" t="s">
        <v>21</v>
      </c>
      <c r="AV98" s="174" t="s">
        <v>21</v>
      </c>
      <c r="AW98" s="174" t="s">
        <v>218</v>
      </c>
      <c r="AX98" s="174" t="s">
        <v>76</v>
      </c>
      <c r="AY98" s="174" t="s">
        <v>245</v>
      </c>
    </row>
    <row r="99" spans="2:51" s="6" customFormat="1" ht="15.75" customHeight="1">
      <c r="B99" s="175"/>
      <c r="C99" s="176"/>
      <c r="D99" s="169" t="s">
        <v>255</v>
      </c>
      <c r="E99" s="176"/>
      <c r="F99" s="177" t="s">
        <v>169</v>
      </c>
      <c r="G99" s="176"/>
      <c r="H99" s="178">
        <v>7</v>
      </c>
      <c r="J99" s="176"/>
      <c r="K99" s="176"/>
      <c r="L99" s="179"/>
      <c r="M99" s="180"/>
      <c r="N99" s="176"/>
      <c r="O99" s="176"/>
      <c r="P99" s="176"/>
      <c r="Q99" s="176"/>
      <c r="R99" s="176"/>
      <c r="S99" s="176"/>
      <c r="T99" s="181"/>
      <c r="AT99" s="182" t="s">
        <v>255</v>
      </c>
      <c r="AU99" s="182" t="s">
        <v>21</v>
      </c>
      <c r="AV99" s="182" t="s">
        <v>85</v>
      </c>
      <c r="AW99" s="182" t="s">
        <v>218</v>
      </c>
      <c r="AX99" s="182" t="s">
        <v>76</v>
      </c>
      <c r="AY99" s="182" t="s">
        <v>245</v>
      </c>
    </row>
    <row r="100" spans="2:51" s="6" customFormat="1" ht="15.75" customHeight="1">
      <c r="B100" s="183"/>
      <c r="C100" s="184"/>
      <c r="D100" s="169" t="s">
        <v>255</v>
      </c>
      <c r="E100" s="184"/>
      <c r="F100" s="185" t="s">
        <v>257</v>
      </c>
      <c r="G100" s="184"/>
      <c r="H100" s="186">
        <v>7</v>
      </c>
      <c r="J100" s="184"/>
      <c r="K100" s="184"/>
      <c r="L100" s="187"/>
      <c r="M100" s="188"/>
      <c r="N100" s="184"/>
      <c r="O100" s="184"/>
      <c r="P100" s="184"/>
      <c r="Q100" s="184"/>
      <c r="R100" s="184"/>
      <c r="S100" s="184"/>
      <c r="T100" s="189"/>
      <c r="AT100" s="190" t="s">
        <v>255</v>
      </c>
      <c r="AU100" s="190" t="s">
        <v>21</v>
      </c>
      <c r="AV100" s="190" t="s">
        <v>251</v>
      </c>
      <c r="AW100" s="190" t="s">
        <v>218</v>
      </c>
      <c r="AX100" s="190" t="s">
        <v>21</v>
      </c>
      <c r="AY100" s="190" t="s">
        <v>245</v>
      </c>
    </row>
    <row r="101" spans="2:65" s="6" customFormat="1" ht="15.75" customHeight="1">
      <c r="B101" s="23"/>
      <c r="C101" s="153" t="s">
        <v>251</v>
      </c>
      <c r="D101" s="153" t="s">
        <v>247</v>
      </c>
      <c r="E101" s="154" t="s">
        <v>1045</v>
      </c>
      <c r="F101" s="155" t="s">
        <v>1046</v>
      </c>
      <c r="G101" s="156" t="s">
        <v>775</v>
      </c>
      <c r="H101" s="157">
        <v>1</v>
      </c>
      <c r="I101" s="158"/>
      <c r="J101" s="159">
        <f>ROUND($I$101*$H$101,2)</f>
        <v>0</v>
      </c>
      <c r="K101" s="155"/>
      <c r="L101" s="43"/>
      <c r="M101" s="160"/>
      <c r="N101" s="161" t="s">
        <v>47</v>
      </c>
      <c r="O101" s="24"/>
      <c r="P101" s="24"/>
      <c r="Q101" s="162">
        <v>0</v>
      </c>
      <c r="R101" s="162">
        <f>$Q$101*$H$101</f>
        <v>0</v>
      </c>
      <c r="S101" s="162">
        <v>0</v>
      </c>
      <c r="T101" s="163">
        <f>$S$101*$H$101</f>
        <v>0</v>
      </c>
      <c r="AR101" s="97" t="s">
        <v>251</v>
      </c>
      <c r="AT101" s="97" t="s">
        <v>247</v>
      </c>
      <c r="AU101" s="97" t="s">
        <v>21</v>
      </c>
      <c r="AY101" s="6" t="s">
        <v>245</v>
      </c>
      <c r="BE101" s="164">
        <f>IF($N$101="základní",$J$101,0)</f>
        <v>0</v>
      </c>
      <c r="BF101" s="164">
        <f>IF($N$101="snížená",$J$101,0)</f>
        <v>0</v>
      </c>
      <c r="BG101" s="164">
        <f>IF($N$101="zákl. přenesená",$J$101,0)</f>
        <v>0</v>
      </c>
      <c r="BH101" s="164">
        <f>IF($N$101="sníž. přenesená",$J$101,0)</f>
        <v>0</v>
      </c>
      <c r="BI101" s="164">
        <f>IF($N$101="nulová",$J$101,0)</f>
        <v>0</v>
      </c>
      <c r="BJ101" s="97" t="s">
        <v>21</v>
      </c>
      <c r="BK101" s="164">
        <f>ROUND($I$101*$H$101,2)</f>
        <v>0</v>
      </c>
      <c r="BL101" s="97" t="s">
        <v>251</v>
      </c>
      <c r="BM101" s="97" t="s">
        <v>1047</v>
      </c>
    </row>
    <row r="102" spans="2:47" s="6" customFormat="1" ht="16.5" customHeight="1">
      <c r="B102" s="23"/>
      <c r="C102" s="24"/>
      <c r="D102" s="165" t="s">
        <v>253</v>
      </c>
      <c r="E102" s="24"/>
      <c r="F102" s="166" t="s">
        <v>1046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253</v>
      </c>
      <c r="AU102" s="6" t="s">
        <v>21</v>
      </c>
    </row>
    <row r="103" spans="2:51" s="6" customFormat="1" ht="15.75" customHeight="1">
      <c r="B103" s="167"/>
      <c r="C103" s="168"/>
      <c r="D103" s="169" t="s">
        <v>255</v>
      </c>
      <c r="E103" s="168"/>
      <c r="F103" s="170" t="s">
        <v>256</v>
      </c>
      <c r="G103" s="168"/>
      <c r="H103" s="168"/>
      <c r="J103" s="168"/>
      <c r="K103" s="168"/>
      <c r="L103" s="171"/>
      <c r="M103" s="172"/>
      <c r="N103" s="168"/>
      <c r="O103" s="168"/>
      <c r="P103" s="168"/>
      <c r="Q103" s="168"/>
      <c r="R103" s="168"/>
      <c r="S103" s="168"/>
      <c r="T103" s="173"/>
      <c r="AT103" s="174" t="s">
        <v>255</v>
      </c>
      <c r="AU103" s="174" t="s">
        <v>21</v>
      </c>
      <c r="AV103" s="174" t="s">
        <v>21</v>
      </c>
      <c r="AW103" s="174" t="s">
        <v>218</v>
      </c>
      <c r="AX103" s="174" t="s">
        <v>76</v>
      </c>
      <c r="AY103" s="174" t="s">
        <v>245</v>
      </c>
    </row>
    <row r="104" spans="2:51" s="6" customFormat="1" ht="15.75" customHeight="1">
      <c r="B104" s="175"/>
      <c r="C104" s="176"/>
      <c r="D104" s="169" t="s">
        <v>255</v>
      </c>
      <c r="E104" s="176"/>
      <c r="F104" s="177" t="s">
        <v>21</v>
      </c>
      <c r="G104" s="176"/>
      <c r="H104" s="178">
        <v>1</v>
      </c>
      <c r="J104" s="176"/>
      <c r="K104" s="176"/>
      <c r="L104" s="179"/>
      <c r="M104" s="180"/>
      <c r="N104" s="176"/>
      <c r="O104" s="176"/>
      <c r="P104" s="176"/>
      <c r="Q104" s="176"/>
      <c r="R104" s="176"/>
      <c r="S104" s="176"/>
      <c r="T104" s="181"/>
      <c r="AT104" s="182" t="s">
        <v>255</v>
      </c>
      <c r="AU104" s="182" t="s">
        <v>21</v>
      </c>
      <c r="AV104" s="182" t="s">
        <v>85</v>
      </c>
      <c r="AW104" s="182" t="s">
        <v>218</v>
      </c>
      <c r="AX104" s="182" t="s">
        <v>76</v>
      </c>
      <c r="AY104" s="182" t="s">
        <v>245</v>
      </c>
    </row>
    <row r="105" spans="2:51" s="6" customFormat="1" ht="15.75" customHeight="1">
      <c r="B105" s="183"/>
      <c r="C105" s="184"/>
      <c r="D105" s="169" t="s">
        <v>255</v>
      </c>
      <c r="E105" s="184"/>
      <c r="F105" s="185" t="s">
        <v>257</v>
      </c>
      <c r="G105" s="184"/>
      <c r="H105" s="186">
        <v>1</v>
      </c>
      <c r="J105" s="184"/>
      <c r="K105" s="184"/>
      <c r="L105" s="187"/>
      <c r="M105" s="188"/>
      <c r="N105" s="184"/>
      <c r="O105" s="184"/>
      <c r="P105" s="184"/>
      <c r="Q105" s="184"/>
      <c r="R105" s="184"/>
      <c r="S105" s="184"/>
      <c r="T105" s="189"/>
      <c r="AT105" s="190" t="s">
        <v>255</v>
      </c>
      <c r="AU105" s="190" t="s">
        <v>21</v>
      </c>
      <c r="AV105" s="190" t="s">
        <v>251</v>
      </c>
      <c r="AW105" s="190" t="s">
        <v>218</v>
      </c>
      <c r="AX105" s="190" t="s">
        <v>21</v>
      </c>
      <c r="AY105" s="190" t="s">
        <v>245</v>
      </c>
    </row>
    <row r="106" spans="2:65" s="6" customFormat="1" ht="15.75" customHeight="1">
      <c r="B106" s="23"/>
      <c r="C106" s="153" t="s">
        <v>143</v>
      </c>
      <c r="D106" s="153" t="s">
        <v>247</v>
      </c>
      <c r="E106" s="154" t="s">
        <v>1048</v>
      </c>
      <c r="F106" s="155" t="s">
        <v>1049</v>
      </c>
      <c r="G106" s="156" t="s">
        <v>826</v>
      </c>
      <c r="H106" s="157">
        <v>4</v>
      </c>
      <c r="I106" s="158"/>
      <c r="J106" s="159">
        <f>ROUND($I$106*$H$106,2)</f>
        <v>0</v>
      </c>
      <c r="K106" s="155"/>
      <c r="L106" s="43"/>
      <c r="M106" s="160"/>
      <c r="N106" s="161" t="s">
        <v>47</v>
      </c>
      <c r="O106" s="24"/>
      <c r="P106" s="24"/>
      <c r="Q106" s="162">
        <v>0</v>
      </c>
      <c r="R106" s="162">
        <f>$Q$106*$H$106</f>
        <v>0</v>
      </c>
      <c r="S106" s="162">
        <v>0</v>
      </c>
      <c r="T106" s="163">
        <f>$S$106*$H$106</f>
        <v>0</v>
      </c>
      <c r="AR106" s="97" t="s">
        <v>251</v>
      </c>
      <c r="AT106" s="97" t="s">
        <v>247</v>
      </c>
      <c r="AU106" s="97" t="s">
        <v>21</v>
      </c>
      <c r="AY106" s="6" t="s">
        <v>245</v>
      </c>
      <c r="BE106" s="164">
        <f>IF($N$106="základní",$J$106,0)</f>
        <v>0</v>
      </c>
      <c r="BF106" s="164">
        <f>IF($N$106="snížená",$J$106,0)</f>
        <v>0</v>
      </c>
      <c r="BG106" s="164">
        <f>IF($N$106="zákl. přenesená",$J$106,0)</f>
        <v>0</v>
      </c>
      <c r="BH106" s="164">
        <f>IF($N$106="sníž. přenesená",$J$106,0)</f>
        <v>0</v>
      </c>
      <c r="BI106" s="164">
        <f>IF($N$106="nulová",$J$106,0)</f>
        <v>0</v>
      </c>
      <c r="BJ106" s="97" t="s">
        <v>21</v>
      </c>
      <c r="BK106" s="164">
        <f>ROUND($I$106*$H$106,2)</f>
        <v>0</v>
      </c>
      <c r="BL106" s="97" t="s">
        <v>251</v>
      </c>
      <c r="BM106" s="97" t="s">
        <v>1050</v>
      </c>
    </row>
    <row r="107" spans="2:47" s="6" customFormat="1" ht="16.5" customHeight="1">
      <c r="B107" s="23"/>
      <c r="C107" s="24"/>
      <c r="D107" s="165" t="s">
        <v>253</v>
      </c>
      <c r="E107" s="24"/>
      <c r="F107" s="166" t="s">
        <v>1049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253</v>
      </c>
      <c r="AU107" s="6" t="s">
        <v>21</v>
      </c>
    </row>
    <row r="108" spans="2:51" s="6" customFormat="1" ht="15.75" customHeight="1">
      <c r="B108" s="167"/>
      <c r="C108" s="168"/>
      <c r="D108" s="169" t="s">
        <v>255</v>
      </c>
      <c r="E108" s="168"/>
      <c r="F108" s="170" t="s">
        <v>256</v>
      </c>
      <c r="G108" s="168"/>
      <c r="H108" s="168"/>
      <c r="J108" s="168"/>
      <c r="K108" s="168"/>
      <c r="L108" s="171"/>
      <c r="M108" s="172"/>
      <c r="N108" s="168"/>
      <c r="O108" s="168"/>
      <c r="P108" s="168"/>
      <c r="Q108" s="168"/>
      <c r="R108" s="168"/>
      <c r="S108" s="168"/>
      <c r="T108" s="173"/>
      <c r="AT108" s="174" t="s">
        <v>255</v>
      </c>
      <c r="AU108" s="174" t="s">
        <v>21</v>
      </c>
      <c r="AV108" s="174" t="s">
        <v>21</v>
      </c>
      <c r="AW108" s="174" t="s">
        <v>218</v>
      </c>
      <c r="AX108" s="174" t="s">
        <v>76</v>
      </c>
      <c r="AY108" s="174" t="s">
        <v>245</v>
      </c>
    </row>
    <row r="109" spans="2:51" s="6" customFormat="1" ht="15.75" customHeight="1">
      <c r="B109" s="175"/>
      <c r="C109" s="176"/>
      <c r="D109" s="169" t="s">
        <v>255</v>
      </c>
      <c r="E109" s="176"/>
      <c r="F109" s="177" t="s">
        <v>251</v>
      </c>
      <c r="G109" s="176"/>
      <c r="H109" s="178">
        <v>4</v>
      </c>
      <c r="J109" s="176"/>
      <c r="K109" s="176"/>
      <c r="L109" s="179"/>
      <c r="M109" s="180"/>
      <c r="N109" s="176"/>
      <c r="O109" s="176"/>
      <c r="P109" s="176"/>
      <c r="Q109" s="176"/>
      <c r="R109" s="176"/>
      <c r="S109" s="176"/>
      <c r="T109" s="181"/>
      <c r="AT109" s="182" t="s">
        <v>255</v>
      </c>
      <c r="AU109" s="182" t="s">
        <v>21</v>
      </c>
      <c r="AV109" s="182" t="s">
        <v>85</v>
      </c>
      <c r="AW109" s="182" t="s">
        <v>218</v>
      </c>
      <c r="AX109" s="182" t="s">
        <v>76</v>
      </c>
      <c r="AY109" s="182" t="s">
        <v>245</v>
      </c>
    </row>
    <row r="110" spans="2:51" s="6" customFormat="1" ht="15.75" customHeight="1">
      <c r="B110" s="183"/>
      <c r="C110" s="184"/>
      <c r="D110" s="169" t="s">
        <v>255</v>
      </c>
      <c r="E110" s="184"/>
      <c r="F110" s="185" t="s">
        <v>257</v>
      </c>
      <c r="G110" s="184"/>
      <c r="H110" s="186">
        <v>4</v>
      </c>
      <c r="J110" s="184"/>
      <c r="K110" s="184"/>
      <c r="L110" s="187"/>
      <c r="M110" s="188"/>
      <c r="N110" s="184"/>
      <c r="O110" s="184"/>
      <c r="P110" s="184"/>
      <c r="Q110" s="184"/>
      <c r="R110" s="184"/>
      <c r="S110" s="184"/>
      <c r="T110" s="189"/>
      <c r="AT110" s="190" t="s">
        <v>255</v>
      </c>
      <c r="AU110" s="190" t="s">
        <v>21</v>
      </c>
      <c r="AV110" s="190" t="s">
        <v>251</v>
      </c>
      <c r="AW110" s="190" t="s">
        <v>218</v>
      </c>
      <c r="AX110" s="190" t="s">
        <v>21</v>
      </c>
      <c r="AY110" s="190" t="s">
        <v>245</v>
      </c>
    </row>
    <row r="111" spans="2:65" s="6" customFormat="1" ht="15.75" customHeight="1">
      <c r="B111" s="23"/>
      <c r="C111" s="153" t="s">
        <v>277</v>
      </c>
      <c r="D111" s="153" t="s">
        <v>247</v>
      </c>
      <c r="E111" s="154" t="s">
        <v>1051</v>
      </c>
      <c r="F111" s="155" t="s">
        <v>1052</v>
      </c>
      <c r="G111" s="156" t="s">
        <v>136</v>
      </c>
      <c r="H111" s="157">
        <v>80</v>
      </c>
      <c r="I111" s="158"/>
      <c r="J111" s="159">
        <f>ROUND($I$111*$H$111,2)</f>
        <v>0</v>
      </c>
      <c r="K111" s="155"/>
      <c r="L111" s="43"/>
      <c r="M111" s="160"/>
      <c r="N111" s="161" t="s">
        <v>47</v>
      </c>
      <c r="O111" s="24"/>
      <c r="P111" s="24"/>
      <c r="Q111" s="162">
        <v>0</v>
      </c>
      <c r="R111" s="162">
        <f>$Q$111*$H$111</f>
        <v>0</v>
      </c>
      <c r="S111" s="162">
        <v>0</v>
      </c>
      <c r="T111" s="163">
        <f>$S$111*$H$111</f>
        <v>0</v>
      </c>
      <c r="AR111" s="97" t="s">
        <v>251</v>
      </c>
      <c r="AT111" s="97" t="s">
        <v>247</v>
      </c>
      <c r="AU111" s="97" t="s">
        <v>21</v>
      </c>
      <c r="AY111" s="6" t="s">
        <v>245</v>
      </c>
      <c r="BE111" s="164">
        <f>IF($N$111="základní",$J$111,0)</f>
        <v>0</v>
      </c>
      <c r="BF111" s="164">
        <f>IF($N$111="snížená",$J$111,0)</f>
        <v>0</v>
      </c>
      <c r="BG111" s="164">
        <f>IF($N$111="zákl. přenesená",$J$111,0)</f>
        <v>0</v>
      </c>
      <c r="BH111" s="164">
        <f>IF($N$111="sníž. přenesená",$J$111,0)</f>
        <v>0</v>
      </c>
      <c r="BI111" s="164">
        <f>IF($N$111="nulová",$J$111,0)</f>
        <v>0</v>
      </c>
      <c r="BJ111" s="97" t="s">
        <v>21</v>
      </c>
      <c r="BK111" s="164">
        <f>ROUND($I$111*$H$111,2)</f>
        <v>0</v>
      </c>
      <c r="BL111" s="97" t="s">
        <v>251</v>
      </c>
      <c r="BM111" s="97" t="s">
        <v>1053</v>
      </c>
    </row>
    <row r="112" spans="2:47" s="6" customFormat="1" ht="16.5" customHeight="1">
      <c r="B112" s="23"/>
      <c r="C112" s="24"/>
      <c r="D112" s="165" t="s">
        <v>253</v>
      </c>
      <c r="E112" s="24"/>
      <c r="F112" s="166" t="s">
        <v>1052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253</v>
      </c>
      <c r="AU112" s="6" t="s">
        <v>21</v>
      </c>
    </row>
    <row r="113" spans="2:51" s="6" customFormat="1" ht="15.75" customHeight="1">
      <c r="B113" s="167"/>
      <c r="C113" s="168"/>
      <c r="D113" s="169" t="s">
        <v>255</v>
      </c>
      <c r="E113" s="168"/>
      <c r="F113" s="170" t="s">
        <v>508</v>
      </c>
      <c r="G113" s="168"/>
      <c r="H113" s="168"/>
      <c r="J113" s="168"/>
      <c r="K113" s="168"/>
      <c r="L113" s="171"/>
      <c r="M113" s="172"/>
      <c r="N113" s="168"/>
      <c r="O113" s="168"/>
      <c r="P113" s="168"/>
      <c r="Q113" s="168"/>
      <c r="R113" s="168"/>
      <c r="S113" s="168"/>
      <c r="T113" s="173"/>
      <c r="AT113" s="174" t="s">
        <v>255</v>
      </c>
      <c r="AU113" s="174" t="s">
        <v>21</v>
      </c>
      <c r="AV113" s="174" t="s">
        <v>21</v>
      </c>
      <c r="AW113" s="174" t="s">
        <v>218</v>
      </c>
      <c r="AX113" s="174" t="s">
        <v>76</v>
      </c>
      <c r="AY113" s="174" t="s">
        <v>245</v>
      </c>
    </row>
    <row r="114" spans="2:51" s="6" customFormat="1" ht="15.75" customHeight="1">
      <c r="B114" s="175"/>
      <c r="C114" s="176"/>
      <c r="D114" s="169" t="s">
        <v>255</v>
      </c>
      <c r="E114" s="176"/>
      <c r="F114" s="177" t="s">
        <v>695</v>
      </c>
      <c r="G114" s="176"/>
      <c r="H114" s="178">
        <v>80</v>
      </c>
      <c r="J114" s="176"/>
      <c r="K114" s="176"/>
      <c r="L114" s="179"/>
      <c r="M114" s="180"/>
      <c r="N114" s="176"/>
      <c r="O114" s="176"/>
      <c r="P114" s="176"/>
      <c r="Q114" s="176"/>
      <c r="R114" s="176"/>
      <c r="S114" s="176"/>
      <c r="T114" s="181"/>
      <c r="AT114" s="182" t="s">
        <v>255</v>
      </c>
      <c r="AU114" s="182" t="s">
        <v>21</v>
      </c>
      <c r="AV114" s="182" t="s">
        <v>85</v>
      </c>
      <c r="AW114" s="182" t="s">
        <v>218</v>
      </c>
      <c r="AX114" s="182" t="s">
        <v>76</v>
      </c>
      <c r="AY114" s="182" t="s">
        <v>245</v>
      </c>
    </row>
    <row r="115" spans="2:51" s="6" customFormat="1" ht="15.75" customHeight="1">
      <c r="B115" s="183"/>
      <c r="C115" s="184"/>
      <c r="D115" s="169" t="s">
        <v>255</v>
      </c>
      <c r="E115" s="184"/>
      <c r="F115" s="185" t="s">
        <v>257</v>
      </c>
      <c r="G115" s="184"/>
      <c r="H115" s="186">
        <v>80</v>
      </c>
      <c r="J115" s="184"/>
      <c r="K115" s="184"/>
      <c r="L115" s="187"/>
      <c r="M115" s="188"/>
      <c r="N115" s="184"/>
      <c r="O115" s="184"/>
      <c r="P115" s="184"/>
      <c r="Q115" s="184"/>
      <c r="R115" s="184"/>
      <c r="S115" s="184"/>
      <c r="T115" s="189"/>
      <c r="AT115" s="190" t="s">
        <v>255</v>
      </c>
      <c r="AU115" s="190" t="s">
        <v>21</v>
      </c>
      <c r="AV115" s="190" t="s">
        <v>251</v>
      </c>
      <c r="AW115" s="190" t="s">
        <v>218</v>
      </c>
      <c r="AX115" s="190" t="s">
        <v>21</v>
      </c>
      <c r="AY115" s="190" t="s">
        <v>245</v>
      </c>
    </row>
    <row r="116" spans="2:65" s="6" customFormat="1" ht="15.75" customHeight="1">
      <c r="B116" s="23"/>
      <c r="C116" s="153" t="s">
        <v>169</v>
      </c>
      <c r="D116" s="153" t="s">
        <v>247</v>
      </c>
      <c r="E116" s="154" t="s">
        <v>1054</v>
      </c>
      <c r="F116" s="155" t="s">
        <v>1055</v>
      </c>
      <c r="G116" s="156" t="s">
        <v>136</v>
      </c>
      <c r="H116" s="157">
        <v>240</v>
      </c>
      <c r="I116" s="158"/>
      <c r="J116" s="159">
        <f>ROUND($I$116*$H$116,2)</f>
        <v>0</v>
      </c>
      <c r="K116" s="155"/>
      <c r="L116" s="43"/>
      <c r="M116" s="160"/>
      <c r="N116" s="161" t="s">
        <v>47</v>
      </c>
      <c r="O116" s="24"/>
      <c r="P116" s="24"/>
      <c r="Q116" s="162">
        <v>0</v>
      </c>
      <c r="R116" s="162">
        <f>$Q$116*$H$116</f>
        <v>0</v>
      </c>
      <c r="S116" s="162">
        <v>0</v>
      </c>
      <c r="T116" s="163">
        <f>$S$116*$H$116</f>
        <v>0</v>
      </c>
      <c r="AR116" s="97" t="s">
        <v>251</v>
      </c>
      <c r="AT116" s="97" t="s">
        <v>247</v>
      </c>
      <c r="AU116" s="97" t="s">
        <v>21</v>
      </c>
      <c r="AY116" s="6" t="s">
        <v>245</v>
      </c>
      <c r="BE116" s="164">
        <f>IF($N$116="základní",$J$116,0)</f>
        <v>0</v>
      </c>
      <c r="BF116" s="164">
        <f>IF($N$116="snížená",$J$116,0)</f>
        <v>0</v>
      </c>
      <c r="BG116" s="164">
        <f>IF($N$116="zákl. přenesená",$J$116,0)</f>
        <v>0</v>
      </c>
      <c r="BH116" s="164">
        <f>IF($N$116="sníž. přenesená",$J$116,0)</f>
        <v>0</v>
      </c>
      <c r="BI116" s="164">
        <f>IF($N$116="nulová",$J$116,0)</f>
        <v>0</v>
      </c>
      <c r="BJ116" s="97" t="s">
        <v>21</v>
      </c>
      <c r="BK116" s="164">
        <f>ROUND($I$116*$H$116,2)</f>
        <v>0</v>
      </c>
      <c r="BL116" s="97" t="s">
        <v>251</v>
      </c>
      <c r="BM116" s="97" t="s">
        <v>1056</v>
      </c>
    </row>
    <row r="117" spans="2:47" s="6" customFormat="1" ht="16.5" customHeight="1">
      <c r="B117" s="23"/>
      <c r="C117" s="24"/>
      <c r="D117" s="165" t="s">
        <v>253</v>
      </c>
      <c r="E117" s="24"/>
      <c r="F117" s="166" t="s">
        <v>1055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253</v>
      </c>
      <c r="AU117" s="6" t="s">
        <v>21</v>
      </c>
    </row>
    <row r="118" spans="2:51" s="6" customFormat="1" ht="15.75" customHeight="1">
      <c r="B118" s="167"/>
      <c r="C118" s="168"/>
      <c r="D118" s="169" t="s">
        <v>255</v>
      </c>
      <c r="E118" s="168"/>
      <c r="F118" s="170" t="s">
        <v>508</v>
      </c>
      <c r="G118" s="168"/>
      <c r="H118" s="168"/>
      <c r="J118" s="168"/>
      <c r="K118" s="168"/>
      <c r="L118" s="171"/>
      <c r="M118" s="172"/>
      <c r="N118" s="168"/>
      <c r="O118" s="168"/>
      <c r="P118" s="168"/>
      <c r="Q118" s="168"/>
      <c r="R118" s="168"/>
      <c r="S118" s="168"/>
      <c r="T118" s="173"/>
      <c r="AT118" s="174" t="s">
        <v>255</v>
      </c>
      <c r="AU118" s="174" t="s">
        <v>21</v>
      </c>
      <c r="AV118" s="174" t="s">
        <v>21</v>
      </c>
      <c r="AW118" s="174" t="s">
        <v>218</v>
      </c>
      <c r="AX118" s="174" t="s">
        <v>76</v>
      </c>
      <c r="AY118" s="174" t="s">
        <v>245</v>
      </c>
    </row>
    <row r="119" spans="2:51" s="6" customFormat="1" ht="15.75" customHeight="1">
      <c r="B119" s="175"/>
      <c r="C119" s="176"/>
      <c r="D119" s="169" t="s">
        <v>255</v>
      </c>
      <c r="E119" s="176"/>
      <c r="F119" s="177" t="s">
        <v>1057</v>
      </c>
      <c r="G119" s="176"/>
      <c r="H119" s="178">
        <v>240</v>
      </c>
      <c r="J119" s="176"/>
      <c r="K119" s="176"/>
      <c r="L119" s="179"/>
      <c r="M119" s="180"/>
      <c r="N119" s="176"/>
      <c r="O119" s="176"/>
      <c r="P119" s="176"/>
      <c r="Q119" s="176"/>
      <c r="R119" s="176"/>
      <c r="S119" s="176"/>
      <c r="T119" s="181"/>
      <c r="AT119" s="182" t="s">
        <v>255</v>
      </c>
      <c r="AU119" s="182" t="s">
        <v>21</v>
      </c>
      <c r="AV119" s="182" t="s">
        <v>85</v>
      </c>
      <c r="AW119" s="182" t="s">
        <v>218</v>
      </c>
      <c r="AX119" s="182" t="s">
        <v>76</v>
      </c>
      <c r="AY119" s="182" t="s">
        <v>245</v>
      </c>
    </row>
    <row r="120" spans="2:51" s="6" customFormat="1" ht="15.75" customHeight="1">
      <c r="B120" s="183"/>
      <c r="C120" s="184"/>
      <c r="D120" s="169" t="s">
        <v>255</v>
      </c>
      <c r="E120" s="184"/>
      <c r="F120" s="185" t="s">
        <v>257</v>
      </c>
      <c r="G120" s="184"/>
      <c r="H120" s="186">
        <v>240</v>
      </c>
      <c r="J120" s="184"/>
      <c r="K120" s="184"/>
      <c r="L120" s="187"/>
      <c r="M120" s="188"/>
      <c r="N120" s="184"/>
      <c r="O120" s="184"/>
      <c r="P120" s="184"/>
      <c r="Q120" s="184"/>
      <c r="R120" s="184"/>
      <c r="S120" s="184"/>
      <c r="T120" s="189"/>
      <c r="AT120" s="190" t="s">
        <v>255</v>
      </c>
      <c r="AU120" s="190" t="s">
        <v>21</v>
      </c>
      <c r="AV120" s="190" t="s">
        <v>251</v>
      </c>
      <c r="AW120" s="190" t="s">
        <v>218</v>
      </c>
      <c r="AX120" s="190" t="s">
        <v>21</v>
      </c>
      <c r="AY120" s="190" t="s">
        <v>245</v>
      </c>
    </row>
    <row r="121" spans="2:65" s="6" customFormat="1" ht="15.75" customHeight="1">
      <c r="B121" s="23"/>
      <c r="C121" s="153" t="s">
        <v>288</v>
      </c>
      <c r="D121" s="153" t="s">
        <v>247</v>
      </c>
      <c r="E121" s="154" t="s">
        <v>1058</v>
      </c>
      <c r="F121" s="155" t="s">
        <v>1059</v>
      </c>
      <c r="G121" s="156" t="s">
        <v>136</v>
      </c>
      <c r="H121" s="157">
        <v>20</v>
      </c>
      <c r="I121" s="158"/>
      <c r="J121" s="159">
        <f>ROUND($I$121*$H$121,2)</f>
        <v>0</v>
      </c>
      <c r="K121" s="155"/>
      <c r="L121" s="43"/>
      <c r="M121" s="160"/>
      <c r="N121" s="161" t="s">
        <v>47</v>
      </c>
      <c r="O121" s="24"/>
      <c r="P121" s="24"/>
      <c r="Q121" s="162">
        <v>0</v>
      </c>
      <c r="R121" s="162">
        <f>$Q$121*$H$121</f>
        <v>0</v>
      </c>
      <c r="S121" s="162">
        <v>0</v>
      </c>
      <c r="T121" s="163">
        <f>$S$121*$H$121</f>
        <v>0</v>
      </c>
      <c r="AR121" s="97" t="s">
        <v>251</v>
      </c>
      <c r="AT121" s="97" t="s">
        <v>247</v>
      </c>
      <c r="AU121" s="97" t="s">
        <v>21</v>
      </c>
      <c r="AY121" s="6" t="s">
        <v>245</v>
      </c>
      <c r="BE121" s="164">
        <f>IF($N$121="základní",$J$121,0)</f>
        <v>0</v>
      </c>
      <c r="BF121" s="164">
        <f>IF($N$121="snížená",$J$121,0)</f>
        <v>0</v>
      </c>
      <c r="BG121" s="164">
        <f>IF($N$121="zákl. přenesená",$J$121,0)</f>
        <v>0</v>
      </c>
      <c r="BH121" s="164">
        <f>IF($N$121="sníž. přenesená",$J$121,0)</f>
        <v>0</v>
      </c>
      <c r="BI121" s="164">
        <f>IF($N$121="nulová",$J$121,0)</f>
        <v>0</v>
      </c>
      <c r="BJ121" s="97" t="s">
        <v>21</v>
      </c>
      <c r="BK121" s="164">
        <f>ROUND($I$121*$H$121,2)</f>
        <v>0</v>
      </c>
      <c r="BL121" s="97" t="s">
        <v>251</v>
      </c>
      <c r="BM121" s="97" t="s">
        <v>1060</v>
      </c>
    </row>
    <row r="122" spans="2:47" s="6" customFormat="1" ht="16.5" customHeight="1">
      <c r="B122" s="23"/>
      <c r="C122" s="24"/>
      <c r="D122" s="165" t="s">
        <v>253</v>
      </c>
      <c r="E122" s="24"/>
      <c r="F122" s="166" t="s">
        <v>1059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253</v>
      </c>
      <c r="AU122" s="6" t="s">
        <v>21</v>
      </c>
    </row>
    <row r="123" spans="2:51" s="6" customFormat="1" ht="15.75" customHeight="1">
      <c r="B123" s="167"/>
      <c r="C123" s="168"/>
      <c r="D123" s="169" t="s">
        <v>255</v>
      </c>
      <c r="E123" s="168"/>
      <c r="F123" s="170" t="s">
        <v>508</v>
      </c>
      <c r="G123" s="168"/>
      <c r="H123" s="168"/>
      <c r="J123" s="168"/>
      <c r="K123" s="168"/>
      <c r="L123" s="171"/>
      <c r="M123" s="172"/>
      <c r="N123" s="168"/>
      <c r="O123" s="168"/>
      <c r="P123" s="168"/>
      <c r="Q123" s="168"/>
      <c r="R123" s="168"/>
      <c r="S123" s="168"/>
      <c r="T123" s="173"/>
      <c r="AT123" s="174" t="s">
        <v>255</v>
      </c>
      <c r="AU123" s="174" t="s">
        <v>21</v>
      </c>
      <c r="AV123" s="174" t="s">
        <v>21</v>
      </c>
      <c r="AW123" s="174" t="s">
        <v>218</v>
      </c>
      <c r="AX123" s="174" t="s">
        <v>76</v>
      </c>
      <c r="AY123" s="174" t="s">
        <v>245</v>
      </c>
    </row>
    <row r="124" spans="2:51" s="6" customFormat="1" ht="15.75" customHeight="1">
      <c r="B124" s="175"/>
      <c r="C124" s="176"/>
      <c r="D124" s="169" t="s">
        <v>255</v>
      </c>
      <c r="E124" s="176"/>
      <c r="F124" s="177" t="s">
        <v>354</v>
      </c>
      <c r="G124" s="176"/>
      <c r="H124" s="178">
        <v>20</v>
      </c>
      <c r="J124" s="176"/>
      <c r="K124" s="176"/>
      <c r="L124" s="179"/>
      <c r="M124" s="180"/>
      <c r="N124" s="176"/>
      <c r="O124" s="176"/>
      <c r="P124" s="176"/>
      <c r="Q124" s="176"/>
      <c r="R124" s="176"/>
      <c r="S124" s="176"/>
      <c r="T124" s="181"/>
      <c r="AT124" s="182" t="s">
        <v>255</v>
      </c>
      <c r="AU124" s="182" t="s">
        <v>21</v>
      </c>
      <c r="AV124" s="182" t="s">
        <v>85</v>
      </c>
      <c r="AW124" s="182" t="s">
        <v>218</v>
      </c>
      <c r="AX124" s="182" t="s">
        <v>76</v>
      </c>
      <c r="AY124" s="182" t="s">
        <v>245</v>
      </c>
    </row>
    <row r="125" spans="2:51" s="6" customFormat="1" ht="15.75" customHeight="1">
      <c r="B125" s="183"/>
      <c r="C125" s="184"/>
      <c r="D125" s="169" t="s">
        <v>255</v>
      </c>
      <c r="E125" s="184"/>
      <c r="F125" s="185" t="s">
        <v>257</v>
      </c>
      <c r="G125" s="184"/>
      <c r="H125" s="186">
        <v>20</v>
      </c>
      <c r="J125" s="184"/>
      <c r="K125" s="184"/>
      <c r="L125" s="187"/>
      <c r="M125" s="188"/>
      <c r="N125" s="184"/>
      <c r="O125" s="184"/>
      <c r="P125" s="184"/>
      <c r="Q125" s="184"/>
      <c r="R125" s="184"/>
      <c r="S125" s="184"/>
      <c r="T125" s="189"/>
      <c r="AT125" s="190" t="s">
        <v>255</v>
      </c>
      <c r="AU125" s="190" t="s">
        <v>21</v>
      </c>
      <c r="AV125" s="190" t="s">
        <v>251</v>
      </c>
      <c r="AW125" s="190" t="s">
        <v>218</v>
      </c>
      <c r="AX125" s="190" t="s">
        <v>21</v>
      </c>
      <c r="AY125" s="190" t="s">
        <v>245</v>
      </c>
    </row>
    <row r="126" spans="2:65" s="6" customFormat="1" ht="15.75" customHeight="1">
      <c r="B126" s="23"/>
      <c r="C126" s="153" t="s">
        <v>295</v>
      </c>
      <c r="D126" s="153" t="s">
        <v>247</v>
      </c>
      <c r="E126" s="154" t="s">
        <v>1061</v>
      </c>
      <c r="F126" s="155" t="s">
        <v>1062</v>
      </c>
      <c r="G126" s="156" t="s">
        <v>136</v>
      </c>
      <c r="H126" s="157">
        <v>10</v>
      </c>
      <c r="I126" s="158"/>
      <c r="J126" s="159">
        <f>ROUND($I$126*$H$126,2)</f>
        <v>0</v>
      </c>
      <c r="K126" s="155"/>
      <c r="L126" s="43"/>
      <c r="M126" s="160"/>
      <c r="N126" s="161" t="s">
        <v>47</v>
      </c>
      <c r="O126" s="24"/>
      <c r="P126" s="24"/>
      <c r="Q126" s="162">
        <v>0</v>
      </c>
      <c r="R126" s="162">
        <f>$Q$126*$H$126</f>
        <v>0</v>
      </c>
      <c r="S126" s="162">
        <v>0</v>
      </c>
      <c r="T126" s="163">
        <f>$S$126*$H$126</f>
        <v>0</v>
      </c>
      <c r="AR126" s="97" t="s">
        <v>251</v>
      </c>
      <c r="AT126" s="97" t="s">
        <v>247</v>
      </c>
      <c r="AU126" s="97" t="s">
        <v>21</v>
      </c>
      <c r="AY126" s="6" t="s">
        <v>245</v>
      </c>
      <c r="BE126" s="164">
        <f>IF($N$126="základní",$J$126,0)</f>
        <v>0</v>
      </c>
      <c r="BF126" s="164">
        <f>IF($N$126="snížená",$J$126,0)</f>
        <v>0</v>
      </c>
      <c r="BG126" s="164">
        <f>IF($N$126="zákl. přenesená",$J$126,0)</f>
        <v>0</v>
      </c>
      <c r="BH126" s="164">
        <f>IF($N$126="sníž. přenesená",$J$126,0)</f>
        <v>0</v>
      </c>
      <c r="BI126" s="164">
        <f>IF($N$126="nulová",$J$126,0)</f>
        <v>0</v>
      </c>
      <c r="BJ126" s="97" t="s">
        <v>21</v>
      </c>
      <c r="BK126" s="164">
        <f>ROUND($I$126*$H$126,2)</f>
        <v>0</v>
      </c>
      <c r="BL126" s="97" t="s">
        <v>251</v>
      </c>
      <c r="BM126" s="97" t="s">
        <v>1063</v>
      </c>
    </row>
    <row r="127" spans="2:47" s="6" customFormat="1" ht="16.5" customHeight="1">
      <c r="B127" s="23"/>
      <c r="C127" s="24"/>
      <c r="D127" s="165" t="s">
        <v>253</v>
      </c>
      <c r="E127" s="24"/>
      <c r="F127" s="166" t="s">
        <v>1062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253</v>
      </c>
      <c r="AU127" s="6" t="s">
        <v>21</v>
      </c>
    </row>
    <row r="128" spans="2:51" s="6" customFormat="1" ht="15.75" customHeight="1">
      <c r="B128" s="167"/>
      <c r="C128" s="168"/>
      <c r="D128" s="169" t="s">
        <v>255</v>
      </c>
      <c r="E128" s="168"/>
      <c r="F128" s="170" t="s">
        <v>508</v>
      </c>
      <c r="G128" s="168"/>
      <c r="H128" s="168"/>
      <c r="J128" s="168"/>
      <c r="K128" s="168"/>
      <c r="L128" s="171"/>
      <c r="M128" s="172"/>
      <c r="N128" s="168"/>
      <c r="O128" s="168"/>
      <c r="P128" s="168"/>
      <c r="Q128" s="168"/>
      <c r="R128" s="168"/>
      <c r="S128" s="168"/>
      <c r="T128" s="173"/>
      <c r="AT128" s="174" t="s">
        <v>255</v>
      </c>
      <c r="AU128" s="174" t="s">
        <v>21</v>
      </c>
      <c r="AV128" s="174" t="s">
        <v>21</v>
      </c>
      <c r="AW128" s="174" t="s">
        <v>218</v>
      </c>
      <c r="AX128" s="174" t="s">
        <v>76</v>
      </c>
      <c r="AY128" s="174" t="s">
        <v>245</v>
      </c>
    </row>
    <row r="129" spans="2:51" s="6" customFormat="1" ht="15.75" customHeight="1">
      <c r="B129" s="175"/>
      <c r="C129" s="176"/>
      <c r="D129" s="169" t="s">
        <v>255</v>
      </c>
      <c r="E129" s="176"/>
      <c r="F129" s="177" t="s">
        <v>26</v>
      </c>
      <c r="G129" s="176"/>
      <c r="H129" s="178">
        <v>10</v>
      </c>
      <c r="J129" s="176"/>
      <c r="K129" s="176"/>
      <c r="L129" s="179"/>
      <c r="M129" s="180"/>
      <c r="N129" s="176"/>
      <c r="O129" s="176"/>
      <c r="P129" s="176"/>
      <c r="Q129" s="176"/>
      <c r="R129" s="176"/>
      <c r="S129" s="176"/>
      <c r="T129" s="181"/>
      <c r="AT129" s="182" t="s">
        <v>255</v>
      </c>
      <c r="AU129" s="182" t="s">
        <v>21</v>
      </c>
      <c r="AV129" s="182" t="s">
        <v>85</v>
      </c>
      <c r="AW129" s="182" t="s">
        <v>218</v>
      </c>
      <c r="AX129" s="182" t="s">
        <v>76</v>
      </c>
      <c r="AY129" s="182" t="s">
        <v>245</v>
      </c>
    </row>
    <row r="130" spans="2:51" s="6" customFormat="1" ht="15.75" customHeight="1">
      <c r="B130" s="183"/>
      <c r="C130" s="184"/>
      <c r="D130" s="169" t="s">
        <v>255</v>
      </c>
      <c r="E130" s="184"/>
      <c r="F130" s="185" t="s">
        <v>257</v>
      </c>
      <c r="G130" s="184"/>
      <c r="H130" s="186">
        <v>10</v>
      </c>
      <c r="J130" s="184"/>
      <c r="K130" s="184"/>
      <c r="L130" s="187"/>
      <c r="M130" s="188"/>
      <c r="N130" s="184"/>
      <c r="O130" s="184"/>
      <c r="P130" s="184"/>
      <c r="Q130" s="184"/>
      <c r="R130" s="184"/>
      <c r="S130" s="184"/>
      <c r="T130" s="189"/>
      <c r="AT130" s="190" t="s">
        <v>255</v>
      </c>
      <c r="AU130" s="190" t="s">
        <v>21</v>
      </c>
      <c r="AV130" s="190" t="s">
        <v>251</v>
      </c>
      <c r="AW130" s="190" t="s">
        <v>218</v>
      </c>
      <c r="AX130" s="190" t="s">
        <v>21</v>
      </c>
      <c r="AY130" s="190" t="s">
        <v>245</v>
      </c>
    </row>
    <row r="131" spans="2:65" s="6" customFormat="1" ht="15.75" customHeight="1">
      <c r="B131" s="23"/>
      <c r="C131" s="153" t="s">
        <v>26</v>
      </c>
      <c r="D131" s="153" t="s">
        <v>247</v>
      </c>
      <c r="E131" s="154" t="s">
        <v>1064</v>
      </c>
      <c r="F131" s="155" t="s">
        <v>1065</v>
      </c>
      <c r="G131" s="156" t="s">
        <v>136</v>
      </c>
      <c r="H131" s="157">
        <v>90</v>
      </c>
      <c r="I131" s="158"/>
      <c r="J131" s="159">
        <f>ROUND($I$131*$H$131,2)</f>
        <v>0</v>
      </c>
      <c r="K131" s="155"/>
      <c r="L131" s="43"/>
      <c r="M131" s="160"/>
      <c r="N131" s="161" t="s">
        <v>47</v>
      </c>
      <c r="O131" s="24"/>
      <c r="P131" s="24"/>
      <c r="Q131" s="162">
        <v>0</v>
      </c>
      <c r="R131" s="162">
        <f>$Q$131*$H$131</f>
        <v>0</v>
      </c>
      <c r="S131" s="162">
        <v>0</v>
      </c>
      <c r="T131" s="163">
        <f>$S$131*$H$131</f>
        <v>0</v>
      </c>
      <c r="AR131" s="97" t="s">
        <v>251</v>
      </c>
      <c r="AT131" s="97" t="s">
        <v>247</v>
      </c>
      <c r="AU131" s="97" t="s">
        <v>21</v>
      </c>
      <c r="AY131" s="6" t="s">
        <v>245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21</v>
      </c>
      <c r="BK131" s="164">
        <f>ROUND($I$131*$H$131,2)</f>
        <v>0</v>
      </c>
      <c r="BL131" s="97" t="s">
        <v>251</v>
      </c>
      <c r="BM131" s="97" t="s">
        <v>1066</v>
      </c>
    </row>
    <row r="132" spans="2:47" s="6" customFormat="1" ht="16.5" customHeight="1">
      <c r="B132" s="23"/>
      <c r="C132" s="24"/>
      <c r="D132" s="165" t="s">
        <v>253</v>
      </c>
      <c r="E132" s="24"/>
      <c r="F132" s="166" t="s">
        <v>1065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253</v>
      </c>
      <c r="AU132" s="6" t="s">
        <v>21</v>
      </c>
    </row>
    <row r="133" spans="2:51" s="6" customFormat="1" ht="15.75" customHeight="1">
      <c r="B133" s="167"/>
      <c r="C133" s="168"/>
      <c r="D133" s="169" t="s">
        <v>255</v>
      </c>
      <c r="E133" s="168"/>
      <c r="F133" s="170" t="s">
        <v>508</v>
      </c>
      <c r="G133" s="168"/>
      <c r="H133" s="168"/>
      <c r="J133" s="168"/>
      <c r="K133" s="168"/>
      <c r="L133" s="171"/>
      <c r="M133" s="172"/>
      <c r="N133" s="168"/>
      <c r="O133" s="168"/>
      <c r="P133" s="168"/>
      <c r="Q133" s="168"/>
      <c r="R133" s="168"/>
      <c r="S133" s="168"/>
      <c r="T133" s="173"/>
      <c r="AT133" s="174" t="s">
        <v>255</v>
      </c>
      <c r="AU133" s="174" t="s">
        <v>21</v>
      </c>
      <c r="AV133" s="174" t="s">
        <v>21</v>
      </c>
      <c r="AW133" s="174" t="s">
        <v>218</v>
      </c>
      <c r="AX133" s="174" t="s">
        <v>76</v>
      </c>
      <c r="AY133" s="174" t="s">
        <v>245</v>
      </c>
    </row>
    <row r="134" spans="2:51" s="6" customFormat="1" ht="15.75" customHeight="1">
      <c r="B134" s="175"/>
      <c r="C134" s="176"/>
      <c r="D134" s="169" t="s">
        <v>255</v>
      </c>
      <c r="E134" s="176"/>
      <c r="F134" s="177" t="s">
        <v>751</v>
      </c>
      <c r="G134" s="176"/>
      <c r="H134" s="178">
        <v>90</v>
      </c>
      <c r="J134" s="176"/>
      <c r="K134" s="176"/>
      <c r="L134" s="179"/>
      <c r="M134" s="180"/>
      <c r="N134" s="176"/>
      <c r="O134" s="176"/>
      <c r="P134" s="176"/>
      <c r="Q134" s="176"/>
      <c r="R134" s="176"/>
      <c r="S134" s="176"/>
      <c r="T134" s="181"/>
      <c r="AT134" s="182" t="s">
        <v>255</v>
      </c>
      <c r="AU134" s="182" t="s">
        <v>21</v>
      </c>
      <c r="AV134" s="182" t="s">
        <v>85</v>
      </c>
      <c r="AW134" s="182" t="s">
        <v>218</v>
      </c>
      <c r="AX134" s="182" t="s">
        <v>76</v>
      </c>
      <c r="AY134" s="182" t="s">
        <v>245</v>
      </c>
    </row>
    <row r="135" spans="2:51" s="6" customFormat="1" ht="15.75" customHeight="1">
      <c r="B135" s="183"/>
      <c r="C135" s="184"/>
      <c r="D135" s="169" t="s">
        <v>255</v>
      </c>
      <c r="E135" s="184"/>
      <c r="F135" s="185" t="s">
        <v>257</v>
      </c>
      <c r="G135" s="184"/>
      <c r="H135" s="186">
        <v>90</v>
      </c>
      <c r="J135" s="184"/>
      <c r="K135" s="184"/>
      <c r="L135" s="187"/>
      <c r="M135" s="188"/>
      <c r="N135" s="184"/>
      <c r="O135" s="184"/>
      <c r="P135" s="184"/>
      <c r="Q135" s="184"/>
      <c r="R135" s="184"/>
      <c r="S135" s="184"/>
      <c r="T135" s="189"/>
      <c r="AT135" s="190" t="s">
        <v>255</v>
      </c>
      <c r="AU135" s="190" t="s">
        <v>21</v>
      </c>
      <c r="AV135" s="190" t="s">
        <v>251</v>
      </c>
      <c r="AW135" s="190" t="s">
        <v>218</v>
      </c>
      <c r="AX135" s="190" t="s">
        <v>21</v>
      </c>
      <c r="AY135" s="190" t="s">
        <v>245</v>
      </c>
    </row>
    <row r="136" spans="2:65" s="6" customFormat="1" ht="15.75" customHeight="1">
      <c r="B136" s="23"/>
      <c r="C136" s="153" t="s">
        <v>310</v>
      </c>
      <c r="D136" s="153" t="s">
        <v>247</v>
      </c>
      <c r="E136" s="154" t="s">
        <v>1067</v>
      </c>
      <c r="F136" s="155" t="s">
        <v>1068</v>
      </c>
      <c r="G136" s="156" t="s">
        <v>826</v>
      </c>
      <c r="H136" s="157">
        <v>4</v>
      </c>
      <c r="I136" s="158"/>
      <c r="J136" s="159">
        <f>ROUND($I$136*$H$136,2)</f>
        <v>0</v>
      </c>
      <c r="K136" s="155"/>
      <c r="L136" s="43"/>
      <c r="M136" s="160"/>
      <c r="N136" s="161" t="s">
        <v>47</v>
      </c>
      <c r="O136" s="24"/>
      <c r="P136" s="24"/>
      <c r="Q136" s="162">
        <v>0</v>
      </c>
      <c r="R136" s="162">
        <f>$Q$136*$H$136</f>
        <v>0</v>
      </c>
      <c r="S136" s="162">
        <v>0</v>
      </c>
      <c r="T136" s="163">
        <f>$S$136*$H$136</f>
        <v>0</v>
      </c>
      <c r="AR136" s="97" t="s">
        <v>251</v>
      </c>
      <c r="AT136" s="97" t="s">
        <v>247</v>
      </c>
      <c r="AU136" s="97" t="s">
        <v>21</v>
      </c>
      <c r="AY136" s="6" t="s">
        <v>245</v>
      </c>
      <c r="BE136" s="164">
        <f>IF($N$136="základní",$J$136,0)</f>
        <v>0</v>
      </c>
      <c r="BF136" s="164">
        <f>IF($N$136="snížená",$J$136,0)</f>
        <v>0</v>
      </c>
      <c r="BG136" s="164">
        <f>IF($N$136="zákl. přenesená",$J$136,0)</f>
        <v>0</v>
      </c>
      <c r="BH136" s="164">
        <f>IF($N$136="sníž. přenesená",$J$136,0)</f>
        <v>0</v>
      </c>
      <c r="BI136" s="164">
        <f>IF($N$136="nulová",$J$136,0)</f>
        <v>0</v>
      </c>
      <c r="BJ136" s="97" t="s">
        <v>21</v>
      </c>
      <c r="BK136" s="164">
        <f>ROUND($I$136*$H$136,2)</f>
        <v>0</v>
      </c>
      <c r="BL136" s="97" t="s">
        <v>251</v>
      </c>
      <c r="BM136" s="97" t="s">
        <v>1069</v>
      </c>
    </row>
    <row r="137" spans="2:47" s="6" customFormat="1" ht="16.5" customHeight="1">
      <c r="B137" s="23"/>
      <c r="C137" s="24"/>
      <c r="D137" s="165" t="s">
        <v>253</v>
      </c>
      <c r="E137" s="24"/>
      <c r="F137" s="166" t="s">
        <v>1068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253</v>
      </c>
      <c r="AU137" s="6" t="s">
        <v>21</v>
      </c>
    </row>
    <row r="138" spans="2:51" s="6" customFormat="1" ht="15.75" customHeight="1">
      <c r="B138" s="167"/>
      <c r="C138" s="168"/>
      <c r="D138" s="169" t="s">
        <v>255</v>
      </c>
      <c r="E138" s="168"/>
      <c r="F138" s="170" t="s">
        <v>256</v>
      </c>
      <c r="G138" s="168"/>
      <c r="H138" s="168"/>
      <c r="J138" s="168"/>
      <c r="K138" s="168"/>
      <c r="L138" s="171"/>
      <c r="M138" s="172"/>
      <c r="N138" s="168"/>
      <c r="O138" s="168"/>
      <c r="P138" s="168"/>
      <c r="Q138" s="168"/>
      <c r="R138" s="168"/>
      <c r="S138" s="168"/>
      <c r="T138" s="173"/>
      <c r="AT138" s="174" t="s">
        <v>255</v>
      </c>
      <c r="AU138" s="174" t="s">
        <v>21</v>
      </c>
      <c r="AV138" s="174" t="s">
        <v>21</v>
      </c>
      <c r="AW138" s="174" t="s">
        <v>218</v>
      </c>
      <c r="AX138" s="174" t="s">
        <v>76</v>
      </c>
      <c r="AY138" s="174" t="s">
        <v>245</v>
      </c>
    </row>
    <row r="139" spans="2:51" s="6" customFormat="1" ht="15.75" customHeight="1">
      <c r="B139" s="175"/>
      <c r="C139" s="176"/>
      <c r="D139" s="169" t="s">
        <v>255</v>
      </c>
      <c r="E139" s="176"/>
      <c r="F139" s="177" t="s">
        <v>251</v>
      </c>
      <c r="G139" s="176"/>
      <c r="H139" s="178">
        <v>4</v>
      </c>
      <c r="J139" s="176"/>
      <c r="K139" s="176"/>
      <c r="L139" s="179"/>
      <c r="M139" s="180"/>
      <c r="N139" s="176"/>
      <c r="O139" s="176"/>
      <c r="P139" s="176"/>
      <c r="Q139" s="176"/>
      <c r="R139" s="176"/>
      <c r="S139" s="176"/>
      <c r="T139" s="181"/>
      <c r="AT139" s="182" t="s">
        <v>255</v>
      </c>
      <c r="AU139" s="182" t="s">
        <v>21</v>
      </c>
      <c r="AV139" s="182" t="s">
        <v>85</v>
      </c>
      <c r="AW139" s="182" t="s">
        <v>218</v>
      </c>
      <c r="AX139" s="182" t="s">
        <v>76</v>
      </c>
      <c r="AY139" s="182" t="s">
        <v>245</v>
      </c>
    </row>
    <row r="140" spans="2:51" s="6" customFormat="1" ht="15.75" customHeight="1">
      <c r="B140" s="183"/>
      <c r="C140" s="184"/>
      <c r="D140" s="169" t="s">
        <v>255</v>
      </c>
      <c r="E140" s="184"/>
      <c r="F140" s="185" t="s">
        <v>257</v>
      </c>
      <c r="G140" s="184"/>
      <c r="H140" s="186">
        <v>4</v>
      </c>
      <c r="J140" s="184"/>
      <c r="K140" s="184"/>
      <c r="L140" s="187"/>
      <c r="M140" s="188"/>
      <c r="N140" s="184"/>
      <c r="O140" s="184"/>
      <c r="P140" s="184"/>
      <c r="Q140" s="184"/>
      <c r="R140" s="184"/>
      <c r="S140" s="184"/>
      <c r="T140" s="189"/>
      <c r="AT140" s="190" t="s">
        <v>255</v>
      </c>
      <c r="AU140" s="190" t="s">
        <v>21</v>
      </c>
      <c r="AV140" s="190" t="s">
        <v>251</v>
      </c>
      <c r="AW140" s="190" t="s">
        <v>218</v>
      </c>
      <c r="AX140" s="190" t="s">
        <v>21</v>
      </c>
      <c r="AY140" s="190" t="s">
        <v>245</v>
      </c>
    </row>
    <row r="141" spans="2:63" s="140" customFormat="1" ht="37.5" customHeight="1">
      <c r="B141" s="141"/>
      <c r="C141" s="142"/>
      <c r="D141" s="142" t="s">
        <v>75</v>
      </c>
      <c r="E141" s="143" t="s">
        <v>1070</v>
      </c>
      <c r="F141" s="143" t="s">
        <v>1071</v>
      </c>
      <c r="G141" s="142"/>
      <c r="H141" s="142"/>
      <c r="J141" s="144">
        <f>$BK$141</f>
        <v>0</v>
      </c>
      <c r="K141" s="142"/>
      <c r="L141" s="145"/>
      <c r="M141" s="146"/>
      <c r="N141" s="142"/>
      <c r="O141" s="142"/>
      <c r="P141" s="147">
        <f>SUM($P$142:$P$267)</f>
        <v>0</v>
      </c>
      <c r="Q141" s="142"/>
      <c r="R141" s="147">
        <f>SUM($R$142:$R$267)</f>
        <v>0</v>
      </c>
      <c r="S141" s="142"/>
      <c r="T141" s="148">
        <f>SUM($T$142:$T$267)</f>
        <v>0</v>
      </c>
      <c r="AR141" s="149" t="s">
        <v>21</v>
      </c>
      <c r="AT141" s="149" t="s">
        <v>75</v>
      </c>
      <c r="AU141" s="149" t="s">
        <v>76</v>
      </c>
      <c r="AY141" s="149" t="s">
        <v>245</v>
      </c>
      <c r="BK141" s="150">
        <f>SUM($BK$142:$BK$267)</f>
        <v>0</v>
      </c>
    </row>
    <row r="142" spans="2:65" s="6" customFormat="1" ht="15.75" customHeight="1">
      <c r="B142" s="23"/>
      <c r="C142" s="153" t="s">
        <v>313</v>
      </c>
      <c r="D142" s="153" t="s">
        <v>247</v>
      </c>
      <c r="E142" s="154" t="s">
        <v>1072</v>
      </c>
      <c r="F142" s="155" t="s">
        <v>1073</v>
      </c>
      <c r="G142" s="156" t="s">
        <v>136</v>
      </c>
      <c r="H142" s="157">
        <v>25</v>
      </c>
      <c r="I142" s="158"/>
      <c r="J142" s="159">
        <f>ROUND($I$142*$H$142,2)</f>
        <v>0</v>
      </c>
      <c r="K142" s="155"/>
      <c r="L142" s="43"/>
      <c r="M142" s="160"/>
      <c r="N142" s="161" t="s">
        <v>47</v>
      </c>
      <c r="O142" s="24"/>
      <c r="P142" s="24"/>
      <c r="Q142" s="162">
        <v>0</v>
      </c>
      <c r="R142" s="162">
        <f>$Q$142*$H$142</f>
        <v>0</v>
      </c>
      <c r="S142" s="162">
        <v>0</v>
      </c>
      <c r="T142" s="163">
        <f>$S$142*$H$142</f>
        <v>0</v>
      </c>
      <c r="AR142" s="97" t="s">
        <v>251</v>
      </c>
      <c r="AT142" s="97" t="s">
        <v>247</v>
      </c>
      <c r="AU142" s="97" t="s">
        <v>21</v>
      </c>
      <c r="AY142" s="6" t="s">
        <v>245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21</v>
      </c>
      <c r="BK142" s="164">
        <f>ROUND($I$142*$H$142,2)</f>
        <v>0</v>
      </c>
      <c r="BL142" s="97" t="s">
        <v>251</v>
      </c>
      <c r="BM142" s="97" t="s">
        <v>1074</v>
      </c>
    </row>
    <row r="143" spans="2:47" s="6" customFormat="1" ht="16.5" customHeight="1">
      <c r="B143" s="23"/>
      <c r="C143" s="24"/>
      <c r="D143" s="165" t="s">
        <v>253</v>
      </c>
      <c r="E143" s="24"/>
      <c r="F143" s="166" t="s">
        <v>1073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253</v>
      </c>
      <c r="AU143" s="6" t="s">
        <v>21</v>
      </c>
    </row>
    <row r="144" spans="2:51" s="6" customFormat="1" ht="15.75" customHeight="1">
      <c r="B144" s="167"/>
      <c r="C144" s="168"/>
      <c r="D144" s="169" t="s">
        <v>255</v>
      </c>
      <c r="E144" s="168"/>
      <c r="F144" s="170" t="s">
        <v>508</v>
      </c>
      <c r="G144" s="168"/>
      <c r="H144" s="168"/>
      <c r="J144" s="168"/>
      <c r="K144" s="168"/>
      <c r="L144" s="171"/>
      <c r="M144" s="172"/>
      <c r="N144" s="168"/>
      <c r="O144" s="168"/>
      <c r="P144" s="168"/>
      <c r="Q144" s="168"/>
      <c r="R144" s="168"/>
      <c r="S144" s="168"/>
      <c r="T144" s="173"/>
      <c r="AT144" s="174" t="s">
        <v>255</v>
      </c>
      <c r="AU144" s="174" t="s">
        <v>21</v>
      </c>
      <c r="AV144" s="174" t="s">
        <v>21</v>
      </c>
      <c r="AW144" s="174" t="s">
        <v>218</v>
      </c>
      <c r="AX144" s="174" t="s">
        <v>76</v>
      </c>
      <c r="AY144" s="174" t="s">
        <v>245</v>
      </c>
    </row>
    <row r="145" spans="2:51" s="6" customFormat="1" ht="15.75" customHeight="1">
      <c r="B145" s="175"/>
      <c r="C145" s="176"/>
      <c r="D145" s="169" t="s">
        <v>255</v>
      </c>
      <c r="E145" s="176"/>
      <c r="F145" s="177" t="s">
        <v>377</v>
      </c>
      <c r="G145" s="176"/>
      <c r="H145" s="178">
        <v>25</v>
      </c>
      <c r="J145" s="176"/>
      <c r="K145" s="176"/>
      <c r="L145" s="179"/>
      <c r="M145" s="180"/>
      <c r="N145" s="176"/>
      <c r="O145" s="176"/>
      <c r="P145" s="176"/>
      <c r="Q145" s="176"/>
      <c r="R145" s="176"/>
      <c r="S145" s="176"/>
      <c r="T145" s="181"/>
      <c r="AT145" s="182" t="s">
        <v>255</v>
      </c>
      <c r="AU145" s="182" t="s">
        <v>21</v>
      </c>
      <c r="AV145" s="182" t="s">
        <v>85</v>
      </c>
      <c r="AW145" s="182" t="s">
        <v>218</v>
      </c>
      <c r="AX145" s="182" t="s">
        <v>76</v>
      </c>
      <c r="AY145" s="182" t="s">
        <v>245</v>
      </c>
    </row>
    <row r="146" spans="2:51" s="6" customFormat="1" ht="15.75" customHeight="1">
      <c r="B146" s="183"/>
      <c r="C146" s="184"/>
      <c r="D146" s="169" t="s">
        <v>255</v>
      </c>
      <c r="E146" s="184"/>
      <c r="F146" s="185" t="s">
        <v>257</v>
      </c>
      <c r="G146" s="184"/>
      <c r="H146" s="186">
        <v>25</v>
      </c>
      <c r="J146" s="184"/>
      <c r="K146" s="184"/>
      <c r="L146" s="187"/>
      <c r="M146" s="188"/>
      <c r="N146" s="184"/>
      <c r="O146" s="184"/>
      <c r="P146" s="184"/>
      <c r="Q146" s="184"/>
      <c r="R146" s="184"/>
      <c r="S146" s="184"/>
      <c r="T146" s="189"/>
      <c r="AT146" s="190" t="s">
        <v>255</v>
      </c>
      <c r="AU146" s="190" t="s">
        <v>21</v>
      </c>
      <c r="AV146" s="190" t="s">
        <v>251</v>
      </c>
      <c r="AW146" s="190" t="s">
        <v>218</v>
      </c>
      <c r="AX146" s="190" t="s">
        <v>21</v>
      </c>
      <c r="AY146" s="190" t="s">
        <v>245</v>
      </c>
    </row>
    <row r="147" spans="2:65" s="6" customFormat="1" ht="15.75" customHeight="1">
      <c r="B147" s="23"/>
      <c r="C147" s="153" t="s">
        <v>318</v>
      </c>
      <c r="D147" s="153" t="s">
        <v>247</v>
      </c>
      <c r="E147" s="154" t="s">
        <v>1075</v>
      </c>
      <c r="F147" s="155" t="s">
        <v>1076</v>
      </c>
      <c r="G147" s="156" t="s">
        <v>136</v>
      </c>
      <c r="H147" s="157">
        <v>360</v>
      </c>
      <c r="I147" s="158"/>
      <c r="J147" s="159">
        <f>ROUND($I$147*$H$147,2)</f>
        <v>0</v>
      </c>
      <c r="K147" s="155"/>
      <c r="L147" s="43"/>
      <c r="M147" s="160"/>
      <c r="N147" s="161" t="s">
        <v>47</v>
      </c>
      <c r="O147" s="24"/>
      <c r="P147" s="24"/>
      <c r="Q147" s="162">
        <v>0</v>
      </c>
      <c r="R147" s="162">
        <f>$Q$147*$H$147</f>
        <v>0</v>
      </c>
      <c r="S147" s="162">
        <v>0</v>
      </c>
      <c r="T147" s="163">
        <f>$S$147*$H$147</f>
        <v>0</v>
      </c>
      <c r="AR147" s="97" t="s">
        <v>251</v>
      </c>
      <c r="AT147" s="97" t="s">
        <v>247</v>
      </c>
      <c r="AU147" s="97" t="s">
        <v>21</v>
      </c>
      <c r="AY147" s="6" t="s">
        <v>245</v>
      </c>
      <c r="BE147" s="164">
        <f>IF($N$147="základní",$J$147,0)</f>
        <v>0</v>
      </c>
      <c r="BF147" s="164">
        <f>IF($N$147="snížená",$J$147,0)</f>
        <v>0</v>
      </c>
      <c r="BG147" s="164">
        <f>IF($N$147="zákl. přenesená",$J$147,0)</f>
        <v>0</v>
      </c>
      <c r="BH147" s="164">
        <f>IF($N$147="sníž. přenesená",$J$147,0)</f>
        <v>0</v>
      </c>
      <c r="BI147" s="164">
        <f>IF($N$147="nulová",$J$147,0)</f>
        <v>0</v>
      </c>
      <c r="BJ147" s="97" t="s">
        <v>21</v>
      </c>
      <c r="BK147" s="164">
        <f>ROUND($I$147*$H$147,2)</f>
        <v>0</v>
      </c>
      <c r="BL147" s="97" t="s">
        <v>251</v>
      </c>
      <c r="BM147" s="97" t="s">
        <v>1077</v>
      </c>
    </row>
    <row r="148" spans="2:47" s="6" customFormat="1" ht="16.5" customHeight="1">
      <c r="B148" s="23"/>
      <c r="C148" s="24"/>
      <c r="D148" s="165" t="s">
        <v>253</v>
      </c>
      <c r="E148" s="24"/>
      <c r="F148" s="166" t="s">
        <v>1076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253</v>
      </c>
      <c r="AU148" s="6" t="s">
        <v>21</v>
      </c>
    </row>
    <row r="149" spans="2:51" s="6" customFormat="1" ht="15.75" customHeight="1">
      <c r="B149" s="167"/>
      <c r="C149" s="168"/>
      <c r="D149" s="169" t="s">
        <v>255</v>
      </c>
      <c r="E149" s="168"/>
      <c r="F149" s="170" t="s">
        <v>508</v>
      </c>
      <c r="G149" s="168"/>
      <c r="H149" s="168"/>
      <c r="J149" s="168"/>
      <c r="K149" s="168"/>
      <c r="L149" s="171"/>
      <c r="M149" s="172"/>
      <c r="N149" s="168"/>
      <c r="O149" s="168"/>
      <c r="P149" s="168"/>
      <c r="Q149" s="168"/>
      <c r="R149" s="168"/>
      <c r="S149" s="168"/>
      <c r="T149" s="173"/>
      <c r="AT149" s="174" t="s">
        <v>255</v>
      </c>
      <c r="AU149" s="174" t="s">
        <v>21</v>
      </c>
      <c r="AV149" s="174" t="s">
        <v>21</v>
      </c>
      <c r="AW149" s="174" t="s">
        <v>218</v>
      </c>
      <c r="AX149" s="174" t="s">
        <v>76</v>
      </c>
      <c r="AY149" s="174" t="s">
        <v>245</v>
      </c>
    </row>
    <row r="150" spans="2:51" s="6" customFormat="1" ht="15.75" customHeight="1">
      <c r="B150" s="175"/>
      <c r="C150" s="176"/>
      <c r="D150" s="169" t="s">
        <v>255</v>
      </c>
      <c r="E150" s="176"/>
      <c r="F150" s="177" t="s">
        <v>1078</v>
      </c>
      <c r="G150" s="176"/>
      <c r="H150" s="178">
        <v>360</v>
      </c>
      <c r="J150" s="176"/>
      <c r="K150" s="176"/>
      <c r="L150" s="179"/>
      <c r="M150" s="180"/>
      <c r="N150" s="176"/>
      <c r="O150" s="176"/>
      <c r="P150" s="176"/>
      <c r="Q150" s="176"/>
      <c r="R150" s="176"/>
      <c r="S150" s="176"/>
      <c r="T150" s="181"/>
      <c r="AT150" s="182" t="s">
        <v>255</v>
      </c>
      <c r="AU150" s="182" t="s">
        <v>21</v>
      </c>
      <c r="AV150" s="182" t="s">
        <v>85</v>
      </c>
      <c r="AW150" s="182" t="s">
        <v>218</v>
      </c>
      <c r="AX150" s="182" t="s">
        <v>76</v>
      </c>
      <c r="AY150" s="182" t="s">
        <v>245</v>
      </c>
    </row>
    <row r="151" spans="2:51" s="6" customFormat="1" ht="15.75" customHeight="1">
      <c r="B151" s="183"/>
      <c r="C151" s="184"/>
      <c r="D151" s="169" t="s">
        <v>255</v>
      </c>
      <c r="E151" s="184"/>
      <c r="F151" s="185" t="s">
        <v>257</v>
      </c>
      <c r="G151" s="184"/>
      <c r="H151" s="186">
        <v>360</v>
      </c>
      <c r="J151" s="184"/>
      <c r="K151" s="184"/>
      <c r="L151" s="187"/>
      <c r="M151" s="188"/>
      <c r="N151" s="184"/>
      <c r="O151" s="184"/>
      <c r="P151" s="184"/>
      <c r="Q151" s="184"/>
      <c r="R151" s="184"/>
      <c r="S151" s="184"/>
      <c r="T151" s="189"/>
      <c r="AT151" s="190" t="s">
        <v>255</v>
      </c>
      <c r="AU151" s="190" t="s">
        <v>21</v>
      </c>
      <c r="AV151" s="190" t="s">
        <v>251</v>
      </c>
      <c r="AW151" s="190" t="s">
        <v>218</v>
      </c>
      <c r="AX151" s="190" t="s">
        <v>21</v>
      </c>
      <c r="AY151" s="190" t="s">
        <v>245</v>
      </c>
    </row>
    <row r="152" spans="2:65" s="6" customFormat="1" ht="15.75" customHeight="1">
      <c r="B152" s="23"/>
      <c r="C152" s="153" t="s">
        <v>320</v>
      </c>
      <c r="D152" s="153" t="s">
        <v>247</v>
      </c>
      <c r="E152" s="154" t="s">
        <v>1079</v>
      </c>
      <c r="F152" s="155" t="s">
        <v>1080</v>
      </c>
      <c r="G152" s="156" t="s">
        <v>826</v>
      </c>
      <c r="H152" s="157">
        <v>48</v>
      </c>
      <c r="I152" s="158"/>
      <c r="J152" s="159">
        <f>ROUND($I$152*$H$152,2)</f>
        <v>0</v>
      </c>
      <c r="K152" s="155"/>
      <c r="L152" s="43"/>
      <c r="M152" s="160"/>
      <c r="N152" s="161" t="s">
        <v>47</v>
      </c>
      <c r="O152" s="24"/>
      <c r="P152" s="24"/>
      <c r="Q152" s="162">
        <v>0</v>
      </c>
      <c r="R152" s="162">
        <f>$Q$152*$H$152</f>
        <v>0</v>
      </c>
      <c r="S152" s="162">
        <v>0</v>
      </c>
      <c r="T152" s="163">
        <f>$S$152*$H$152</f>
        <v>0</v>
      </c>
      <c r="AR152" s="97" t="s">
        <v>251</v>
      </c>
      <c r="AT152" s="97" t="s">
        <v>247</v>
      </c>
      <c r="AU152" s="97" t="s">
        <v>21</v>
      </c>
      <c r="AY152" s="6" t="s">
        <v>245</v>
      </c>
      <c r="BE152" s="164">
        <f>IF($N$152="základní",$J$152,0)</f>
        <v>0</v>
      </c>
      <c r="BF152" s="164">
        <f>IF($N$152="snížená",$J$152,0)</f>
        <v>0</v>
      </c>
      <c r="BG152" s="164">
        <f>IF($N$152="zákl. přenesená",$J$152,0)</f>
        <v>0</v>
      </c>
      <c r="BH152" s="164">
        <f>IF($N$152="sníž. přenesená",$J$152,0)</f>
        <v>0</v>
      </c>
      <c r="BI152" s="164">
        <f>IF($N$152="nulová",$J$152,0)</f>
        <v>0</v>
      </c>
      <c r="BJ152" s="97" t="s">
        <v>21</v>
      </c>
      <c r="BK152" s="164">
        <f>ROUND($I$152*$H$152,2)</f>
        <v>0</v>
      </c>
      <c r="BL152" s="97" t="s">
        <v>251</v>
      </c>
      <c r="BM152" s="97" t="s">
        <v>1081</v>
      </c>
    </row>
    <row r="153" spans="2:47" s="6" customFormat="1" ht="16.5" customHeight="1">
      <c r="B153" s="23"/>
      <c r="C153" s="24"/>
      <c r="D153" s="165" t="s">
        <v>253</v>
      </c>
      <c r="E153" s="24"/>
      <c r="F153" s="166" t="s">
        <v>1082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253</v>
      </c>
      <c r="AU153" s="6" t="s">
        <v>21</v>
      </c>
    </row>
    <row r="154" spans="2:51" s="6" customFormat="1" ht="15.75" customHeight="1">
      <c r="B154" s="167"/>
      <c r="C154" s="168"/>
      <c r="D154" s="169" t="s">
        <v>255</v>
      </c>
      <c r="E154" s="168"/>
      <c r="F154" s="170" t="s">
        <v>256</v>
      </c>
      <c r="G154" s="168"/>
      <c r="H154" s="168"/>
      <c r="J154" s="168"/>
      <c r="K154" s="168"/>
      <c r="L154" s="171"/>
      <c r="M154" s="172"/>
      <c r="N154" s="168"/>
      <c r="O154" s="168"/>
      <c r="P154" s="168"/>
      <c r="Q154" s="168"/>
      <c r="R154" s="168"/>
      <c r="S154" s="168"/>
      <c r="T154" s="173"/>
      <c r="AT154" s="174" t="s">
        <v>255</v>
      </c>
      <c r="AU154" s="174" t="s">
        <v>21</v>
      </c>
      <c r="AV154" s="174" t="s">
        <v>21</v>
      </c>
      <c r="AW154" s="174" t="s">
        <v>218</v>
      </c>
      <c r="AX154" s="174" t="s">
        <v>76</v>
      </c>
      <c r="AY154" s="174" t="s">
        <v>245</v>
      </c>
    </row>
    <row r="155" spans="2:51" s="6" customFormat="1" ht="15.75" customHeight="1">
      <c r="B155" s="175"/>
      <c r="C155" s="176"/>
      <c r="D155" s="169" t="s">
        <v>255</v>
      </c>
      <c r="E155" s="176"/>
      <c r="F155" s="177" t="s">
        <v>502</v>
      </c>
      <c r="G155" s="176"/>
      <c r="H155" s="178">
        <v>48</v>
      </c>
      <c r="J155" s="176"/>
      <c r="K155" s="176"/>
      <c r="L155" s="179"/>
      <c r="M155" s="180"/>
      <c r="N155" s="176"/>
      <c r="O155" s="176"/>
      <c r="P155" s="176"/>
      <c r="Q155" s="176"/>
      <c r="R155" s="176"/>
      <c r="S155" s="176"/>
      <c r="T155" s="181"/>
      <c r="AT155" s="182" t="s">
        <v>255</v>
      </c>
      <c r="AU155" s="182" t="s">
        <v>21</v>
      </c>
      <c r="AV155" s="182" t="s">
        <v>85</v>
      </c>
      <c r="AW155" s="182" t="s">
        <v>218</v>
      </c>
      <c r="AX155" s="182" t="s">
        <v>76</v>
      </c>
      <c r="AY155" s="182" t="s">
        <v>245</v>
      </c>
    </row>
    <row r="156" spans="2:51" s="6" customFormat="1" ht="15.75" customHeight="1">
      <c r="B156" s="183"/>
      <c r="C156" s="184"/>
      <c r="D156" s="169" t="s">
        <v>255</v>
      </c>
      <c r="E156" s="184"/>
      <c r="F156" s="185" t="s">
        <v>257</v>
      </c>
      <c r="G156" s="184"/>
      <c r="H156" s="186">
        <v>48</v>
      </c>
      <c r="J156" s="184"/>
      <c r="K156" s="184"/>
      <c r="L156" s="187"/>
      <c r="M156" s="188"/>
      <c r="N156" s="184"/>
      <c r="O156" s="184"/>
      <c r="P156" s="184"/>
      <c r="Q156" s="184"/>
      <c r="R156" s="184"/>
      <c r="S156" s="184"/>
      <c r="T156" s="189"/>
      <c r="AT156" s="190" t="s">
        <v>255</v>
      </c>
      <c r="AU156" s="190" t="s">
        <v>21</v>
      </c>
      <c r="AV156" s="190" t="s">
        <v>251</v>
      </c>
      <c r="AW156" s="190" t="s">
        <v>218</v>
      </c>
      <c r="AX156" s="190" t="s">
        <v>21</v>
      </c>
      <c r="AY156" s="190" t="s">
        <v>245</v>
      </c>
    </row>
    <row r="157" spans="2:65" s="6" customFormat="1" ht="15.75" customHeight="1">
      <c r="B157" s="23"/>
      <c r="C157" s="153" t="s">
        <v>7</v>
      </c>
      <c r="D157" s="153" t="s">
        <v>247</v>
      </c>
      <c r="E157" s="154" t="s">
        <v>1083</v>
      </c>
      <c r="F157" s="155" t="s">
        <v>1084</v>
      </c>
      <c r="G157" s="156" t="s">
        <v>826</v>
      </c>
      <c r="H157" s="157">
        <v>9</v>
      </c>
      <c r="I157" s="158"/>
      <c r="J157" s="159">
        <f>ROUND($I$157*$H$157,2)</f>
        <v>0</v>
      </c>
      <c r="K157" s="155"/>
      <c r="L157" s="43"/>
      <c r="M157" s="160"/>
      <c r="N157" s="161" t="s">
        <v>47</v>
      </c>
      <c r="O157" s="24"/>
      <c r="P157" s="24"/>
      <c r="Q157" s="162">
        <v>0</v>
      </c>
      <c r="R157" s="162">
        <f>$Q$157*$H$157</f>
        <v>0</v>
      </c>
      <c r="S157" s="162">
        <v>0</v>
      </c>
      <c r="T157" s="163">
        <f>$S$157*$H$157</f>
        <v>0</v>
      </c>
      <c r="AR157" s="97" t="s">
        <v>251</v>
      </c>
      <c r="AT157" s="97" t="s">
        <v>247</v>
      </c>
      <c r="AU157" s="97" t="s">
        <v>21</v>
      </c>
      <c r="AY157" s="6" t="s">
        <v>245</v>
      </c>
      <c r="BE157" s="164">
        <f>IF($N$157="základní",$J$157,0)</f>
        <v>0</v>
      </c>
      <c r="BF157" s="164">
        <f>IF($N$157="snížená",$J$157,0)</f>
        <v>0</v>
      </c>
      <c r="BG157" s="164">
        <f>IF($N$157="zákl. přenesená",$J$157,0)</f>
        <v>0</v>
      </c>
      <c r="BH157" s="164">
        <f>IF($N$157="sníž. přenesená",$J$157,0)</f>
        <v>0</v>
      </c>
      <c r="BI157" s="164">
        <f>IF($N$157="nulová",$J$157,0)</f>
        <v>0</v>
      </c>
      <c r="BJ157" s="97" t="s">
        <v>21</v>
      </c>
      <c r="BK157" s="164">
        <f>ROUND($I$157*$H$157,2)</f>
        <v>0</v>
      </c>
      <c r="BL157" s="97" t="s">
        <v>251</v>
      </c>
      <c r="BM157" s="97" t="s">
        <v>1085</v>
      </c>
    </row>
    <row r="158" spans="2:47" s="6" customFormat="1" ht="16.5" customHeight="1">
      <c r="B158" s="23"/>
      <c r="C158" s="24"/>
      <c r="D158" s="165" t="s">
        <v>253</v>
      </c>
      <c r="E158" s="24"/>
      <c r="F158" s="166" t="s">
        <v>1084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253</v>
      </c>
      <c r="AU158" s="6" t="s">
        <v>21</v>
      </c>
    </row>
    <row r="159" spans="2:51" s="6" customFormat="1" ht="15.75" customHeight="1">
      <c r="B159" s="167"/>
      <c r="C159" s="168"/>
      <c r="D159" s="169" t="s">
        <v>255</v>
      </c>
      <c r="E159" s="168"/>
      <c r="F159" s="170" t="s">
        <v>256</v>
      </c>
      <c r="G159" s="168"/>
      <c r="H159" s="168"/>
      <c r="J159" s="168"/>
      <c r="K159" s="168"/>
      <c r="L159" s="171"/>
      <c r="M159" s="172"/>
      <c r="N159" s="168"/>
      <c r="O159" s="168"/>
      <c r="P159" s="168"/>
      <c r="Q159" s="168"/>
      <c r="R159" s="168"/>
      <c r="S159" s="168"/>
      <c r="T159" s="173"/>
      <c r="AT159" s="174" t="s">
        <v>255</v>
      </c>
      <c r="AU159" s="174" t="s">
        <v>21</v>
      </c>
      <c r="AV159" s="174" t="s">
        <v>21</v>
      </c>
      <c r="AW159" s="174" t="s">
        <v>218</v>
      </c>
      <c r="AX159" s="174" t="s">
        <v>76</v>
      </c>
      <c r="AY159" s="174" t="s">
        <v>245</v>
      </c>
    </row>
    <row r="160" spans="2:51" s="6" customFormat="1" ht="15.75" customHeight="1">
      <c r="B160" s="175"/>
      <c r="C160" s="176"/>
      <c r="D160" s="169" t="s">
        <v>255</v>
      </c>
      <c r="E160" s="176"/>
      <c r="F160" s="177" t="s">
        <v>295</v>
      </c>
      <c r="G160" s="176"/>
      <c r="H160" s="178">
        <v>9</v>
      </c>
      <c r="J160" s="176"/>
      <c r="K160" s="176"/>
      <c r="L160" s="179"/>
      <c r="M160" s="180"/>
      <c r="N160" s="176"/>
      <c r="O160" s="176"/>
      <c r="P160" s="176"/>
      <c r="Q160" s="176"/>
      <c r="R160" s="176"/>
      <c r="S160" s="176"/>
      <c r="T160" s="181"/>
      <c r="AT160" s="182" t="s">
        <v>255</v>
      </c>
      <c r="AU160" s="182" t="s">
        <v>21</v>
      </c>
      <c r="AV160" s="182" t="s">
        <v>85</v>
      </c>
      <c r="AW160" s="182" t="s">
        <v>218</v>
      </c>
      <c r="AX160" s="182" t="s">
        <v>76</v>
      </c>
      <c r="AY160" s="182" t="s">
        <v>245</v>
      </c>
    </row>
    <row r="161" spans="2:51" s="6" customFormat="1" ht="15.75" customHeight="1">
      <c r="B161" s="183"/>
      <c r="C161" s="184"/>
      <c r="D161" s="169" t="s">
        <v>255</v>
      </c>
      <c r="E161" s="184"/>
      <c r="F161" s="185" t="s">
        <v>257</v>
      </c>
      <c r="G161" s="184"/>
      <c r="H161" s="186">
        <v>9</v>
      </c>
      <c r="J161" s="184"/>
      <c r="K161" s="184"/>
      <c r="L161" s="187"/>
      <c r="M161" s="188"/>
      <c r="N161" s="184"/>
      <c r="O161" s="184"/>
      <c r="P161" s="184"/>
      <c r="Q161" s="184"/>
      <c r="R161" s="184"/>
      <c r="S161" s="184"/>
      <c r="T161" s="189"/>
      <c r="AT161" s="190" t="s">
        <v>255</v>
      </c>
      <c r="AU161" s="190" t="s">
        <v>21</v>
      </c>
      <c r="AV161" s="190" t="s">
        <v>251</v>
      </c>
      <c r="AW161" s="190" t="s">
        <v>218</v>
      </c>
      <c r="AX161" s="190" t="s">
        <v>21</v>
      </c>
      <c r="AY161" s="190" t="s">
        <v>245</v>
      </c>
    </row>
    <row r="162" spans="2:65" s="6" customFormat="1" ht="15.75" customHeight="1">
      <c r="B162" s="23"/>
      <c r="C162" s="153" t="s">
        <v>331</v>
      </c>
      <c r="D162" s="153" t="s">
        <v>247</v>
      </c>
      <c r="E162" s="154" t="s">
        <v>1086</v>
      </c>
      <c r="F162" s="155" t="s">
        <v>1087</v>
      </c>
      <c r="G162" s="156" t="s">
        <v>826</v>
      </c>
      <c r="H162" s="157">
        <v>1156</v>
      </c>
      <c r="I162" s="158"/>
      <c r="J162" s="159">
        <f>ROUND($I$162*$H$162,2)</f>
        <v>0</v>
      </c>
      <c r="K162" s="155"/>
      <c r="L162" s="43"/>
      <c r="M162" s="160"/>
      <c r="N162" s="161" t="s">
        <v>47</v>
      </c>
      <c r="O162" s="24"/>
      <c r="P162" s="24"/>
      <c r="Q162" s="162">
        <v>0</v>
      </c>
      <c r="R162" s="162">
        <f>$Q$162*$H$162</f>
        <v>0</v>
      </c>
      <c r="S162" s="162">
        <v>0</v>
      </c>
      <c r="T162" s="163">
        <f>$S$162*$H$162</f>
        <v>0</v>
      </c>
      <c r="AR162" s="97" t="s">
        <v>251</v>
      </c>
      <c r="AT162" s="97" t="s">
        <v>247</v>
      </c>
      <c r="AU162" s="97" t="s">
        <v>21</v>
      </c>
      <c r="AY162" s="6" t="s">
        <v>245</v>
      </c>
      <c r="BE162" s="164">
        <f>IF($N$162="základní",$J$162,0)</f>
        <v>0</v>
      </c>
      <c r="BF162" s="164">
        <f>IF($N$162="snížená",$J$162,0)</f>
        <v>0</v>
      </c>
      <c r="BG162" s="164">
        <f>IF($N$162="zákl. přenesená",$J$162,0)</f>
        <v>0</v>
      </c>
      <c r="BH162" s="164">
        <f>IF($N$162="sníž. přenesená",$J$162,0)</f>
        <v>0</v>
      </c>
      <c r="BI162" s="164">
        <f>IF($N$162="nulová",$J$162,0)</f>
        <v>0</v>
      </c>
      <c r="BJ162" s="97" t="s">
        <v>21</v>
      </c>
      <c r="BK162" s="164">
        <f>ROUND($I$162*$H$162,2)</f>
        <v>0</v>
      </c>
      <c r="BL162" s="97" t="s">
        <v>251</v>
      </c>
      <c r="BM162" s="97" t="s">
        <v>1088</v>
      </c>
    </row>
    <row r="163" spans="2:47" s="6" customFormat="1" ht="16.5" customHeight="1">
      <c r="B163" s="23"/>
      <c r="C163" s="24"/>
      <c r="D163" s="165" t="s">
        <v>253</v>
      </c>
      <c r="E163" s="24"/>
      <c r="F163" s="166" t="s">
        <v>1087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253</v>
      </c>
      <c r="AU163" s="6" t="s">
        <v>21</v>
      </c>
    </row>
    <row r="164" spans="2:51" s="6" customFormat="1" ht="15.75" customHeight="1">
      <c r="B164" s="167"/>
      <c r="C164" s="168"/>
      <c r="D164" s="169" t="s">
        <v>255</v>
      </c>
      <c r="E164" s="168"/>
      <c r="F164" s="170" t="s">
        <v>256</v>
      </c>
      <c r="G164" s="168"/>
      <c r="H164" s="168"/>
      <c r="J164" s="168"/>
      <c r="K164" s="168"/>
      <c r="L164" s="171"/>
      <c r="M164" s="172"/>
      <c r="N164" s="168"/>
      <c r="O164" s="168"/>
      <c r="P164" s="168"/>
      <c r="Q164" s="168"/>
      <c r="R164" s="168"/>
      <c r="S164" s="168"/>
      <c r="T164" s="173"/>
      <c r="AT164" s="174" t="s">
        <v>255</v>
      </c>
      <c r="AU164" s="174" t="s">
        <v>21</v>
      </c>
      <c r="AV164" s="174" t="s">
        <v>21</v>
      </c>
      <c r="AW164" s="174" t="s">
        <v>218</v>
      </c>
      <c r="AX164" s="174" t="s">
        <v>76</v>
      </c>
      <c r="AY164" s="174" t="s">
        <v>245</v>
      </c>
    </row>
    <row r="165" spans="2:51" s="6" customFormat="1" ht="15.75" customHeight="1">
      <c r="B165" s="175"/>
      <c r="C165" s="176"/>
      <c r="D165" s="169" t="s">
        <v>255</v>
      </c>
      <c r="E165" s="176"/>
      <c r="F165" s="177" t="s">
        <v>1089</v>
      </c>
      <c r="G165" s="176"/>
      <c r="H165" s="178">
        <v>1156</v>
      </c>
      <c r="J165" s="176"/>
      <c r="K165" s="176"/>
      <c r="L165" s="179"/>
      <c r="M165" s="180"/>
      <c r="N165" s="176"/>
      <c r="O165" s="176"/>
      <c r="P165" s="176"/>
      <c r="Q165" s="176"/>
      <c r="R165" s="176"/>
      <c r="S165" s="176"/>
      <c r="T165" s="181"/>
      <c r="AT165" s="182" t="s">
        <v>255</v>
      </c>
      <c r="AU165" s="182" t="s">
        <v>21</v>
      </c>
      <c r="AV165" s="182" t="s">
        <v>85</v>
      </c>
      <c r="AW165" s="182" t="s">
        <v>218</v>
      </c>
      <c r="AX165" s="182" t="s">
        <v>76</v>
      </c>
      <c r="AY165" s="182" t="s">
        <v>245</v>
      </c>
    </row>
    <row r="166" spans="2:51" s="6" customFormat="1" ht="15.75" customHeight="1">
      <c r="B166" s="183"/>
      <c r="C166" s="184"/>
      <c r="D166" s="169" t="s">
        <v>255</v>
      </c>
      <c r="E166" s="184"/>
      <c r="F166" s="185" t="s">
        <v>257</v>
      </c>
      <c r="G166" s="184"/>
      <c r="H166" s="186">
        <v>1156</v>
      </c>
      <c r="J166" s="184"/>
      <c r="K166" s="184"/>
      <c r="L166" s="187"/>
      <c r="M166" s="188"/>
      <c r="N166" s="184"/>
      <c r="O166" s="184"/>
      <c r="P166" s="184"/>
      <c r="Q166" s="184"/>
      <c r="R166" s="184"/>
      <c r="S166" s="184"/>
      <c r="T166" s="189"/>
      <c r="AT166" s="190" t="s">
        <v>255</v>
      </c>
      <c r="AU166" s="190" t="s">
        <v>21</v>
      </c>
      <c r="AV166" s="190" t="s">
        <v>251</v>
      </c>
      <c r="AW166" s="190" t="s">
        <v>218</v>
      </c>
      <c r="AX166" s="190" t="s">
        <v>21</v>
      </c>
      <c r="AY166" s="190" t="s">
        <v>245</v>
      </c>
    </row>
    <row r="167" spans="2:65" s="6" customFormat="1" ht="15.75" customHeight="1">
      <c r="B167" s="23"/>
      <c r="C167" s="153" t="s">
        <v>338</v>
      </c>
      <c r="D167" s="153" t="s">
        <v>247</v>
      </c>
      <c r="E167" s="154" t="s">
        <v>1090</v>
      </c>
      <c r="F167" s="155" t="s">
        <v>1091</v>
      </c>
      <c r="G167" s="156" t="s">
        <v>826</v>
      </c>
      <c r="H167" s="157">
        <v>1128</v>
      </c>
      <c r="I167" s="158"/>
      <c r="J167" s="159">
        <f>ROUND($I$167*$H$167,2)</f>
        <v>0</v>
      </c>
      <c r="K167" s="155"/>
      <c r="L167" s="43"/>
      <c r="M167" s="160"/>
      <c r="N167" s="161" t="s">
        <v>47</v>
      </c>
      <c r="O167" s="24"/>
      <c r="P167" s="24"/>
      <c r="Q167" s="162">
        <v>0</v>
      </c>
      <c r="R167" s="162">
        <f>$Q$167*$H$167</f>
        <v>0</v>
      </c>
      <c r="S167" s="162">
        <v>0</v>
      </c>
      <c r="T167" s="163">
        <f>$S$167*$H$167</f>
        <v>0</v>
      </c>
      <c r="AR167" s="97" t="s">
        <v>251</v>
      </c>
      <c r="AT167" s="97" t="s">
        <v>247</v>
      </c>
      <c r="AU167" s="97" t="s">
        <v>21</v>
      </c>
      <c r="AY167" s="6" t="s">
        <v>245</v>
      </c>
      <c r="BE167" s="164">
        <f>IF($N$167="základní",$J$167,0)</f>
        <v>0</v>
      </c>
      <c r="BF167" s="164">
        <f>IF($N$167="snížená",$J$167,0)</f>
        <v>0</v>
      </c>
      <c r="BG167" s="164">
        <f>IF($N$167="zákl. přenesená",$J$167,0)</f>
        <v>0</v>
      </c>
      <c r="BH167" s="164">
        <f>IF($N$167="sníž. přenesená",$J$167,0)</f>
        <v>0</v>
      </c>
      <c r="BI167" s="164">
        <f>IF($N$167="nulová",$J$167,0)</f>
        <v>0</v>
      </c>
      <c r="BJ167" s="97" t="s">
        <v>21</v>
      </c>
      <c r="BK167" s="164">
        <f>ROUND($I$167*$H$167,2)</f>
        <v>0</v>
      </c>
      <c r="BL167" s="97" t="s">
        <v>251</v>
      </c>
      <c r="BM167" s="97" t="s">
        <v>1092</v>
      </c>
    </row>
    <row r="168" spans="2:47" s="6" customFormat="1" ht="16.5" customHeight="1">
      <c r="B168" s="23"/>
      <c r="C168" s="24"/>
      <c r="D168" s="165" t="s">
        <v>253</v>
      </c>
      <c r="E168" s="24"/>
      <c r="F168" s="166" t="s">
        <v>1091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253</v>
      </c>
      <c r="AU168" s="6" t="s">
        <v>21</v>
      </c>
    </row>
    <row r="169" spans="2:51" s="6" customFormat="1" ht="15.75" customHeight="1">
      <c r="B169" s="167"/>
      <c r="C169" s="168"/>
      <c r="D169" s="169" t="s">
        <v>255</v>
      </c>
      <c r="E169" s="168"/>
      <c r="F169" s="170" t="s">
        <v>256</v>
      </c>
      <c r="G169" s="168"/>
      <c r="H169" s="168"/>
      <c r="J169" s="168"/>
      <c r="K169" s="168"/>
      <c r="L169" s="171"/>
      <c r="M169" s="172"/>
      <c r="N169" s="168"/>
      <c r="O169" s="168"/>
      <c r="P169" s="168"/>
      <c r="Q169" s="168"/>
      <c r="R169" s="168"/>
      <c r="S169" s="168"/>
      <c r="T169" s="173"/>
      <c r="AT169" s="174" t="s">
        <v>255</v>
      </c>
      <c r="AU169" s="174" t="s">
        <v>21</v>
      </c>
      <c r="AV169" s="174" t="s">
        <v>21</v>
      </c>
      <c r="AW169" s="174" t="s">
        <v>218</v>
      </c>
      <c r="AX169" s="174" t="s">
        <v>76</v>
      </c>
      <c r="AY169" s="174" t="s">
        <v>245</v>
      </c>
    </row>
    <row r="170" spans="2:51" s="6" customFormat="1" ht="15.75" customHeight="1">
      <c r="B170" s="175"/>
      <c r="C170" s="176"/>
      <c r="D170" s="169" t="s">
        <v>255</v>
      </c>
      <c r="E170" s="176"/>
      <c r="F170" s="177" t="s">
        <v>1093</v>
      </c>
      <c r="G170" s="176"/>
      <c r="H170" s="178">
        <v>1128</v>
      </c>
      <c r="J170" s="176"/>
      <c r="K170" s="176"/>
      <c r="L170" s="179"/>
      <c r="M170" s="180"/>
      <c r="N170" s="176"/>
      <c r="O170" s="176"/>
      <c r="P170" s="176"/>
      <c r="Q170" s="176"/>
      <c r="R170" s="176"/>
      <c r="S170" s="176"/>
      <c r="T170" s="181"/>
      <c r="AT170" s="182" t="s">
        <v>255</v>
      </c>
      <c r="AU170" s="182" t="s">
        <v>21</v>
      </c>
      <c r="AV170" s="182" t="s">
        <v>85</v>
      </c>
      <c r="AW170" s="182" t="s">
        <v>218</v>
      </c>
      <c r="AX170" s="182" t="s">
        <v>76</v>
      </c>
      <c r="AY170" s="182" t="s">
        <v>245</v>
      </c>
    </row>
    <row r="171" spans="2:51" s="6" customFormat="1" ht="15.75" customHeight="1">
      <c r="B171" s="183"/>
      <c r="C171" s="184"/>
      <c r="D171" s="169" t="s">
        <v>255</v>
      </c>
      <c r="E171" s="184"/>
      <c r="F171" s="185" t="s">
        <v>257</v>
      </c>
      <c r="G171" s="184"/>
      <c r="H171" s="186">
        <v>1128</v>
      </c>
      <c r="J171" s="184"/>
      <c r="K171" s="184"/>
      <c r="L171" s="187"/>
      <c r="M171" s="188"/>
      <c r="N171" s="184"/>
      <c r="O171" s="184"/>
      <c r="P171" s="184"/>
      <c r="Q171" s="184"/>
      <c r="R171" s="184"/>
      <c r="S171" s="184"/>
      <c r="T171" s="189"/>
      <c r="AT171" s="190" t="s">
        <v>255</v>
      </c>
      <c r="AU171" s="190" t="s">
        <v>21</v>
      </c>
      <c r="AV171" s="190" t="s">
        <v>251</v>
      </c>
      <c r="AW171" s="190" t="s">
        <v>218</v>
      </c>
      <c r="AX171" s="190" t="s">
        <v>21</v>
      </c>
      <c r="AY171" s="190" t="s">
        <v>245</v>
      </c>
    </row>
    <row r="172" spans="2:65" s="6" customFormat="1" ht="15.75" customHeight="1">
      <c r="B172" s="23"/>
      <c r="C172" s="153" t="s">
        <v>343</v>
      </c>
      <c r="D172" s="153" t="s">
        <v>247</v>
      </c>
      <c r="E172" s="154" t="s">
        <v>1094</v>
      </c>
      <c r="F172" s="155" t="s">
        <v>1095</v>
      </c>
      <c r="G172" s="156" t="s">
        <v>826</v>
      </c>
      <c r="H172" s="157">
        <v>7</v>
      </c>
      <c r="I172" s="158"/>
      <c r="J172" s="159">
        <f>ROUND($I$172*$H$172,2)</f>
        <v>0</v>
      </c>
      <c r="K172" s="155"/>
      <c r="L172" s="43"/>
      <c r="M172" s="160"/>
      <c r="N172" s="161" t="s">
        <v>47</v>
      </c>
      <c r="O172" s="24"/>
      <c r="P172" s="24"/>
      <c r="Q172" s="162">
        <v>0</v>
      </c>
      <c r="R172" s="162">
        <f>$Q$172*$H$172</f>
        <v>0</v>
      </c>
      <c r="S172" s="162">
        <v>0</v>
      </c>
      <c r="T172" s="163">
        <f>$S$172*$H$172</f>
        <v>0</v>
      </c>
      <c r="AR172" s="97" t="s">
        <v>251</v>
      </c>
      <c r="AT172" s="97" t="s">
        <v>247</v>
      </c>
      <c r="AU172" s="97" t="s">
        <v>21</v>
      </c>
      <c r="AY172" s="6" t="s">
        <v>245</v>
      </c>
      <c r="BE172" s="164">
        <f>IF($N$172="základní",$J$172,0)</f>
        <v>0</v>
      </c>
      <c r="BF172" s="164">
        <f>IF($N$172="snížená",$J$172,0)</f>
        <v>0</v>
      </c>
      <c r="BG172" s="164">
        <f>IF($N$172="zákl. přenesená",$J$172,0)</f>
        <v>0</v>
      </c>
      <c r="BH172" s="164">
        <f>IF($N$172="sníž. přenesená",$J$172,0)</f>
        <v>0</v>
      </c>
      <c r="BI172" s="164">
        <f>IF($N$172="nulová",$J$172,0)</f>
        <v>0</v>
      </c>
      <c r="BJ172" s="97" t="s">
        <v>21</v>
      </c>
      <c r="BK172" s="164">
        <f>ROUND($I$172*$H$172,2)</f>
        <v>0</v>
      </c>
      <c r="BL172" s="97" t="s">
        <v>251</v>
      </c>
      <c r="BM172" s="97" t="s">
        <v>1096</v>
      </c>
    </row>
    <row r="173" spans="2:47" s="6" customFormat="1" ht="16.5" customHeight="1">
      <c r="B173" s="23"/>
      <c r="C173" s="24"/>
      <c r="D173" s="165" t="s">
        <v>253</v>
      </c>
      <c r="E173" s="24"/>
      <c r="F173" s="166" t="s">
        <v>1095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253</v>
      </c>
      <c r="AU173" s="6" t="s">
        <v>21</v>
      </c>
    </row>
    <row r="174" spans="2:51" s="6" customFormat="1" ht="15.75" customHeight="1">
      <c r="B174" s="167"/>
      <c r="C174" s="168"/>
      <c r="D174" s="169" t="s">
        <v>255</v>
      </c>
      <c r="E174" s="168"/>
      <c r="F174" s="170" t="s">
        <v>256</v>
      </c>
      <c r="G174" s="168"/>
      <c r="H174" s="168"/>
      <c r="J174" s="168"/>
      <c r="K174" s="168"/>
      <c r="L174" s="171"/>
      <c r="M174" s="172"/>
      <c r="N174" s="168"/>
      <c r="O174" s="168"/>
      <c r="P174" s="168"/>
      <c r="Q174" s="168"/>
      <c r="R174" s="168"/>
      <c r="S174" s="168"/>
      <c r="T174" s="173"/>
      <c r="AT174" s="174" t="s">
        <v>255</v>
      </c>
      <c r="AU174" s="174" t="s">
        <v>21</v>
      </c>
      <c r="AV174" s="174" t="s">
        <v>21</v>
      </c>
      <c r="AW174" s="174" t="s">
        <v>218</v>
      </c>
      <c r="AX174" s="174" t="s">
        <v>76</v>
      </c>
      <c r="AY174" s="174" t="s">
        <v>245</v>
      </c>
    </row>
    <row r="175" spans="2:51" s="6" customFormat="1" ht="15.75" customHeight="1">
      <c r="B175" s="175"/>
      <c r="C175" s="176"/>
      <c r="D175" s="169" t="s">
        <v>255</v>
      </c>
      <c r="E175" s="176"/>
      <c r="F175" s="177" t="s">
        <v>169</v>
      </c>
      <c r="G175" s="176"/>
      <c r="H175" s="178">
        <v>7</v>
      </c>
      <c r="J175" s="176"/>
      <c r="K175" s="176"/>
      <c r="L175" s="179"/>
      <c r="M175" s="180"/>
      <c r="N175" s="176"/>
      <c r="O175" s="176"/>
      <c r="P175" s="176"/>
      <c r="Q175" s="176"/>
      <c r="R175" s="176"/>
      <c r="S175" s="176"/>
      <c r="T175" s="181"/>
      <c r="AT175" s="182" t="s">
        <v>255</v>
      </c>
      <c r="AU175" s="182" t="s">
        <v>21</v>
      </c>
      <c r="AV175" s="182" t="s">
        <v>85</v>
      </c>
      <c r="AW175" s="182" t="s">
        <v>218</v>
      </c>
      <c r="AX175" s="182" t="s">
        <v>76</v>
      </c>
      <c r="AY175" s="182" t="s">
        <v>245</v>
      </c>
    </row>
    <row r="176" spans="2:51" s="6" customFormat="1" ht="15.75" customHeight="1">
      <c r="B176" s="183"/>
      <c r="C176" s="184"/>
      <c r="D176" s="169" t="s">
        <v>255</v>
      </c>
      <c r="E176" s="184"/>
      <c r="F176" s="185" t="s">
        <v>257</v>
      </c>
      <c r="G176" s="184"/>
      <c r="H176" s="186">
        <v>7</v>
      </c>
      <c r="J176" s="184"/>
      <c r="K176" s="184"/>
      <c r="L176" s="187"/>
      <c r="M176" s="188"/>
      <c r="N176" s="184"/>
      <c r="O176" s="184"/>
      <c r="P176" s="184"/>
      <c r="Q176" s="184"/>
      <c r="R176" s="184"/>
      <c r="S176" s="184"/>
      <c r="T176" s="189"/>
      <c r="AT176" s="190" t="s">
        <v>255</v>
      </c>
      <c r="AU176" s="190" t="s">
        <v>21</v>
      </c>
      <c r="AV176" s="190" t="s">
        <v>251</v>
      </c>
      <c r="AW176" s="190" t="s">
        <v>218</v>
      </c>
      <c r="AX176" s="190" t="s">
        <v>21</v>
      </c>
      <c r="AY176" s="190" t="s">
        <v>245</v>
      </c>
    </row>
    <row r="177" spans="2:65" s="6" customFormat="1" ht="15.75" customHeight="1">
      <c r="B177" s="23"/>
      <c r="C177" s="153" t="s">
        <v>348</v>
      </c>
      <c r="D177" s="153" t="s">
        <v>247</v>
      </c>
      <c r="E177" s="154" t="s">
        <v>1097</v>
      </c>
      <c r="F177" s="155" t="s">
        <v>1098</v>
      </c>
      <c r="G177" s="156" t="s">
        <v>826</v>
      </c>
      <c r="H177" s="157">
        <v>3</v>
      </c>
      <c r="I177" s="158"/>
      <c r="J177" s="159">
        <f>ROUND($I$177*$H$177,2)</f>
        <v>0</v>
      </c>
      <c r="K177" s="155"/>
      <c r="L177" s="43"/>
      <c r="M177" s="160"/>
      <c r="N177" s="161" t="s">
        <v>47</v>
      </c>
      <c r="O177" s="24"/>
      <c r="P177" s="24"/>
      <c r="Q177" s="162">
        <v>0</v>
      </c>
      <c r="R177" s="162">
        <f>$Q$177*$H$177</f>
        <v>0</v>
      </c>
      <c r="S177" s="162">
        <v>0</v>
      </c>
      <c r="T177" s="163">
        <f>$S$177*$H$177</f>
        <v>0</v>
      </c>
      <c r="AR177" s="97" t="s">
        <v>251</v>
      </c>
      <c r="AT177" s="97" t="s">
        <v>247</v>
      </c>
      <c r="AU177" s="97" t="s">
        <v>21</v>
      </c>
      <c r="AY177" s="6" t="s">
        <v>245</v>
      </c>
      <c r="BE177" s="164">
        <f>IF($N$177="základní",$J$177,0)</f>
        <v>0</v>
      </c>
      <c r="BF177" s="164">
        <f>IF($N$177="snížená",$J$177,0)</f>
        <v>0</v>
      </c>
      <c r="BG177" s="164">
        <f>IF($N$177="zákl. přenesená",$J$177,0)</f>
        <v>0</v>
      </c>
      <c r="BH177" s="164">
        <f>IF($N$177="sníž. přenesená",$J$177,0)</f>
        <v>0</v>
      </c>
      <c r="BI177" s="164">
        <f>IF($N$177="nulová",$J$177,0)</f>
        <v>0</v>
      </c>
      <c r="BJ177" s="97" t="s">
        <v>21</v>
      </c>
      <c r="BK177" s="164">
        <f>ROUND($I$177*$H$177,2)</f>
        <v>0</v>
      </c>
      <c r="BL177" s="97" t="s">
        <v>251</v>
      </c>
      <c r="BM177" s="97" t="s">
        <v>1099</v>
      </c>
    </row>
    <row r="178" spans="2:47" s="6" customFormat="1" ht="16.5" customHeight="1">
      <c r="B178" s="23"/>
      <c r="C178" s="24"/>
      <c r="D178" s="165" t="s">
        <v>253</v>
      </c>
      <c r="E178" s="24"/>
      <c r="F178" s="166" t="s">
        <v>1098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253</v>
      </c>
      <c r="AU178" s="6" t="s">
        <v>21</v>
      </c>
    </row>
    <row r="179" spans="2:51" s="6" customFormat="1" ht="15.75" customHeight="1">
      <c r="B179" s="167"/>
      <c r="C179" s="168"/>
      <c r="D179" s="169" t="s">
        <v>255</v>
      </c>
      <c r="E179" s="168"/>
      <c r="F179" s="170" t="s">
        <v>256</v>
      </c>
      <c r="G179" s="168"/>
      <c r="H179" s="168"/>
      <c r="J179" s="168"/>
      <c r="K179" s="168"/>
      <c r="L179" s="171"/>
      <c r="M179" s="172"/>
      <c r="N179" s="168"/>
      <c r="O179" s="168"/>
      <c r="P179" s="168"/>
      <c r="Q179" s="168"/>
      <c r="R179" s="168"/>
      <c r="S179" s="168"/>
      <c r="T179" s="173"/>
      <c r="AT179" s="174" t="s">
        <v>255</v>
      </c>
      <c r="AU179" s="174" t="s">
        <v>21</v>
      </c>
      <c r="AV179" s="174" t="s">
        <v>21</v>
      </c>
      <c r="AW179" s="174" t="s">
        <v>218</v>
      </c>
      <c r="AX179" s="174" t="s">
        <v>76</v>
      </c>
      <c r="AY179" s="174" t="s">
        <v>245</v>
      </c>
    </row>
    <row r="180" spans="2:51" s="6" customFormat="1" ht="15.75" customHeight="1">
      <c r="B180" s="175"/>
      <c r="C180" s="176"/>
      <c r="D180" s="169" t="s">
        <v>255</v>
      </c>
      <c r="E180" s="176"/>
      <c r="F180" s="177" t="s">
        <v>262</v>
      </c>
      <c r="G180" s="176"/>
      <c r="H180" s="178">
        <v>3</v>
      </c>
      <c r="J180" s="176"/>
      <c r="K180" s="176"/>
      <c r="L180" s="179"/>
      <c r="M180" s="180"/>
      <c r="N180" s="176"/>
      <c r="O180" s="176"/>
      <c r="P180" s="176"/>
      <c r="Q180" s="176"/>
      <c r="R180" s="176"/>
      <c r="S180" s="176"/>
      <c r="T180" s="181"/>
      <c r="AT180" s="182" t="s">
        <v>255</v>
      </c>
      <c r="AU180" s="182" t="s">
        <v>21</v>
      </c>
      <c r="AV180" s="182" t="s">
        <v>85</v>
      </c>
      <c r="AW180" s="182" t="s">
        <v>218</v>
      </c>
      <c r="AX180" s="182" t="s">
        <v>76</v>
      </c>
      <c r="AY180" s="182" t="s">
        <v>245</v>
      </c>
    </row>
    <row r="181" spans="2:51" s="6" customFormat="1" ht="15.75" customHeight="1">
      <c r="B181" s="183"/>
      <c r="C181" s="184"/>
      <c r="D181" s="169" t="s">
        <v>255</v>
      </c>
      <c r="E181" s="184"/>
      <c r="F181" s="185" t="s">
        <v>257</v>
      </c>
      <c r="G181" s="184"/>
      <c r="H181" s="186">
        <v>3</v>
      </c>
      <c r="J181" s="184"/>
      <c r="K181" s="184"/>
      <c r="L181" s="187"/>
      <c r="M181" s="188"/>
      <c r="N181" s="184"/>
      <c r="O181" s="184"/>
      <c r="P181" s="184"/>
      <c r="Q181" s="184"/>
      <c r="R181" s="184"/>
      <c r="S181" s="184"/>
      <c r="T181" s="189"/>
      <c r="AT181" s="190" t="s">
        <v>255</v>
      </c>
      <c r="AU181" s="190" t="s">
        <v>21</v>
      </c>
      <c r="AV181" s="190" t="s">
        <v>251</v>
      </c>
      <c r="AW181" s="190" t="s">
        <v>218</v>
      </c>
      <c r="AX181" s="190" t="s">
        <v>21</v>
      </c>
      <c r="AY181" s="190" t="s">
        <v>245</v>
      </c>
    </row>
    <row r="182" spans="2:65" s="6" customFormat="1" ht="15.75" customHeight="1">
      <c r="B182" s="23"/>
      <c r="C182" s="153" t="s">
        <v>354</v>
      </c>
      <c r="D182" s="153" t="s">
        <v>247</v>
      </c>
      <c r="E182" s="154" t="s">
        <v>1100</v>
      </c>
      <c r="F182" s="155" t="s">
        <v>1101</v>
      </c>
      <c r="G182" s="156" t="s">
        <v>826</v>
      </c>
      <c r="H182" s="157">
        <v>2235</v>
      </c>
      <c r="I182" s="158"/>
      <c r="J182" s="159">
        <f>ROUND($I$182*$H$182,2)</f>
        <v>0</v>
      </c>
      <c r="K182" s="155"/>
      <c r="L182" s="43"/>
      <c r="M182" s="160"/>
      <c r="N182" s="161" t="s">
        <v>47</v>
      </c>
      <c r="O182" s="24"/>
      <c r="P182" s="24"/>
      <c r="Q182" s="162">
        <v>0</v>
      </c>
      <c r="R182" s="162">
        <f>$Q$182*$H$182</f>
        <v>0</v>
      </c>
      <c r="S182" s="162">
        <v>0</v>
      </c>
      <c r="T182" s="163">
        <f>$S$182*$H$182</f>
        <v>0</v>
      </c>
      <c r="AR182" s="97" t="s">
        <v>251</v>
      </c>
      <c r="AT182" s="97" t="s">
        <v>247</v>
      </c>
      <c r="AU182" s="97" t="s">
        <v>21</v>
      </c>
      <c r="AY182" s="6" t="s">
        <v>245</v>
      </c>
      <c r="BE182" s="164">
        <f>IF($N$182="základní",$J$182,0)</f>
        <v>0</v>
      </c>
      <c r="BF182" s="164">
        <f>IF($N$182="snížená",$J$182,0)</f>
        <v>0</v>
      </c>
      <c r="BG182" s="164">
        <f>IF($N$182="zákl. přenesená",$J$182,0)</f>
        <v>0</v>
      </c>
      <c r="BH182" s="164">
        <f>IF($N$182="sníž. přenesená",$J$182,0)</f>
        <v>0</v>
      </c>
      <c r="BI182" s="164">
        <f>IF($N$182="nulová",$J$182,0)</f>
        <v>0</v>
      </c>
      <c r="BJ182" s="97" t="s">
        <v>21</v>
      </c>
      <c r="BK182" s="164">
        <f>ROUND($I$182*$H$182,2)</f>
        <v>0</v>
      </c>
      <c r="BL182" s="97" t="s">
        <v>251</v>
      </c>
      <c r="BM182" s="97" t="s">
        <v>1102</v>
      </c>
    </row>
    <row r="183" spans="2:47" s="6" customFormat="1" ht="16.5" customHeight="1">
      <c r="B183" s="23"/>
      <c r="C183" s="24"/>
      <c r="D183" s="165" t="s">
        <v>253</v>
      </c>
      <c r="E183" s="24"/>
      <c r="F183" s="166" t="s">
        <v>1101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253</v>
      </c>
      <c r="AU183" s="6" t="s">
        <v>21</v>
      </c>
    </row>
    <row r="184" spans="2:51" s="6" customFormat="1" ht="15.75" customHeight="1">
      <c r="B184" s="167"/>
      <c r="C184" s="168"/>
      <c r="D184" s="169" t="s">
        <v>255</v>
      </c>
      <c r="E184" s="168"/>
      <c r="F184" s="170" t="s">
        <v>256</v>
      </c>
      <c r="G184" s="168"/>
      <c r="H184" s="168"/>
      <c r="J184" s="168"/>
      <c r="K184" s="168"/>
      <c r="L184" s="171"/>
      <c r="M184" s="172"/>
      <c r="N184" s="168"/>
      <c r="O184" s="168"/>
      <c r="P184" s="168"/>
      <c r="Q184" s="168"/>
      <c r="R184" s="168"/>
      <c r="S184" s="168"/>
      <c r="T184" s="173"/>
      <c r="AT184" s="174" t="s">
        <v>255</v>
      </c>
      <c r="AU184" s="174" t="s">
        <v>21</v>
      </c>
      <c r="AV184" s="174" t="s">
        <v>21</v>
      </c>
      <c r="AW184" s="174" t="s">
        <v>218</v>
      </c>
      <c r="AX184" s="174" t="s">
        <v>76</v>
      </c>
      <c r="AY184" s="174" t="s">
        <v>245</v>
      </c>
    </row>
    <row r="185" spans="2:51" s="6" customFormat="1" ht="15.75" customHeight="1">
      <c r="B185" s="175"/>
      <c r="C185" s="176"/>
      <c r="D185" s="169" t="s">
        <v>255</v>
      </c>
      <c r="E185" s="176"/>
      <c r="F185" s="177" t="s">
        <v>1103</v>
      </c>
      <c r="G185" s="176"/>
      <c r="H185" s="178">
        <v>2235</v>
      </c>
      <c r="J185" s="176"/>
      <c r="K185" s="176"/>
      <c r="L185" s="179"/>
      <c r="M185" s="180"/>
      <c r="N185" s="176"/>
      <c r="O185" s="176"/>
      <c r="P185" s="176"/>
      <c r="Q185" s="176"/>
      <c r="R185" s="176"/>
      <c r="S185" s="176"/>
      <c r="T185" s="181"/>
      <c r="AT185" s="182" t="s">
        <v>255</v>
      </c>
      <c r="AU185" s="182" t="s">
        <v>21</v>
      </c>
      <c r="AV185" s="182" t="s">
        <v>85</v>
      </c>
      <c r="AW185" s="182" t="s">
        <v>218</v>
      </c>
      <c r="AX185" s="182" t="s">
        <v>76</v>
      </c>
      <c r="AY185" s="182" t="s">
        <v>245</v>
      </c>
    </row>
    <row r="186" spans="2:51" s="6" customFormat="1" ht="15.75" customHeight="1">
      <c r="B186" s="183"/>
      <c r="C186" s="184"/>
      <c r="D186" s="169" t="s">
        <v>255</v>
      </c>
      <c r="E186" s="184"/>
      <c r="F186" s="185" t="s">
        <v>257</v>
      </c>
      <c r="G186" s="184"/>
      <c r="H186" s="186">
        <v>2235</v>
      </c>
      <c r="J186" s="184"/>
      <c r="K186" s="184"/>
      <c r="L186" s="187"/>
      <c r="M186" s="188"/>
      <c r="N186" s="184"/>
      <c r="O186" s="184"/>
      <c r="P186" s="184"/>
      <c r="Q186" s="184"/>
      <c r="R186" s="184"/>
      <c r="S186" s="184"/>
      <c r="T186" s="189"/>
      <c r="AT186" s="190" t="s">
        <v>255</v>
      </c>
      <c r="AU186" s="190" t="s">
        <v>21</v>
      </c>
      <c r="AV186" s="190" t="s">
        <v>251</v>
      </c>
      <c r="AW186" s="190" t="s">
        <v>218</v>
      </c>
      <c r="AX186" s="190" t="s">
        <v>21</v>
      </c>
      <c r="AY186" s="190" t="s">
        <v>245</v>
      </c>
    </row>
    <row r="187" spans="2:65" s="6" customFormat="1" ht="15.75" customHeight="1">
      <c r="B187" s="23"/>
      <c r="C187" s="153" t="s">
        <v>6</v>
      </c>
      <c r="D187" s="153" t="s">
        <v>247</v>
      </c>
      <c r="E187" s="154" t="s">
        <v>1104</v>
      </c>
      <c r="F187" s="155" t="s">
        <v>1105</v>
      </c>
      <c r="G187" s="156" t="s">
        <v>826</v>
      </c>
      <c r="H187" s="157">
        <v>1</v>
      </c>
      <c r="I187" s="158"/>
      <c r="J187" s="159">
        <f>ROUND($I$187*$H$187,2)</f>
        <v>0</v>
      </c>
      <c r="K187" s="155"/>
      <c r="L187" s="43"/>
      <c r="M187" s="160"/>
      <c r="N187" s="161" t="s">
        <v>47</v>
      </c>
      <c r="O187" s="24"/>
      <c r="P187" s="24"/>
      <c r="Q187" s="162">
        <v>0</v>
      </c>
      <c r="R187" s="162">
        <f>$Q$187*$H$187</f>
        <v>0</v>
      </c>
      <c r="S187" s="162">
        <v>0</v>
      </c>
      <c r="T187" s="163">
        <f>$S$187*$H$187</f>
        <v>0</v>
      </c>
      <c r="AR187" s="97" t="s">
        <v>251</v>
      </c>
      <c r="AT187" s="97" t="s">
        <v>247</v>
      </c>
      <c r="AU187" s="97" t="s">
        <v>21</v>
      </c>
      <c r="AY187" s="6" t="s">
        <v>245</v>
      </c>
      <c r="BE187" s="164">
        <f>IF($N$187="základní",$J$187,0)</f>
        <v>0</v>
      </c>
      <c r="BF187" s="164">
        <f>IF($N$187="snížená",$J$187,0)</f>
        <v>0</v>
      </c>
      <c r="BG187" s="164">
        <f>IF($N$187="zákl. přenesená",$J$187,0)</f>
        <v>0</v>
      </c>
      <c r="BH187" s="164">
        <f>IF($N$187="sníž. přenesená",$J$187,0)</f>
        <v>0</v>
      </c>
      <c r="BI187" s="164">
        <f>IF($N$187="nulová",$J$187,0)</f>
        <v>0</v>
      </c>
      <c r="BJ187" s="97" t="s">
        <v>21</v>
      </c>
      <c r="BK187" s="164">
        <f>ROUND($I$187*$H$187,2)</f>
        <v>0</v>
      </c>
      <c r="BL187" s="97" t="s">
        <v>251</v>
      </c>
      <c r="BM187" s="97" t="s">
        <v>1106</v>
      </c>
    </row>
    <row r="188" spans="2:47" s="6" customFormat="1" ht="16.5" customHeight="1">
      <c r="B188" s="23"/>
      <c r="C188" s="24"/>
      <c r="D188" s="165" t="s">
        <v>253</v>
      </c>
      <c r="E188" s="24"/>
      <c r="F188" s="166" t="s">
        <v>1105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253</v>
      </c>
      <c r="AU188" s="6" t="s">
        <v>21</v>
      </c>
    </row>
    <row r="189" spans="2:51" s="6" customFormat="1" ht="15.75" customHeight="1">
      <c r="B189" s="167"/>
      <c r="C189" s="168"/>
      <c r="D189" s="169" t="s">
        <v>255</v>
      </c>
      <c r="E189" s="168"/>
      <c r="F189" s="170" t="s">
        <v>256</v>
      </c>
      <c r="G189" s="168"/>
      <c r="H189" s="168"/>
      <c r="J189" s="168"/>
      <c r="K189" s="168"/>
      <c r="L189" s="171"/>
      <c r="M189" s="172"/>
      <c r="N189" s="168"/>
      <c r="O189" s="168"/>
      <c r="P189" s="168"/>
      <c r="Q189" s="168"/>
      <c r="R189" s="168"/>
      <c r="S189" s="168"/>
      <c r="T189" s="173"/>
      <c r="AT189" s="174" t="s">
        <v>255</v>
      </c>
      <c r="AU189" s="174" t="s">
        <v>21</v>
      </c>
      <c r="AV189" s="174" t="s">
        <v>21</v>
      </c>
      <c r="AW189" s="174" t="s">
        <v>218</v>
      </c>
      <c r="AX189" s="174" t="s">
        <v>76</v>
      </c>
      <c r="AY189" s="174" t="s">
        <v>245</v>
      </c>
    </row>
    <row r="190" spans="2:51" s="6" customFormat="1" ht="15.75" customHeight="1">
      <c r="B190" s="175"/>
      <c r="C190" s="176"/>
      <c r="D190" s="169" t="s">
        <v>255</v>
      </c>
      <c r="E190" s="176"/>
      <c r="F190" s="177" t="s">
        <v>21</v>
      </c>
      <c r="G190" s="176"/>
      <c r="H190" s="178">
        <v>1</v>
      </c>
      <c r="J190" s="176"/>
      <c r="K190" s="176"/>
      <c r="L190" s="179"/>
      <c r="M190" s="180"/>
      <c r="N190" s="176"/>
      <c r="O190" s="176"/>
      <c r="P190" s="176"/>
      <c r="Q190" s="176"/>
      <c r="R190" s="176"/>
      <c r="S190" s="176"/>
      <c r="T190" s="181"/>
      <c r="AT190" s="182" t="s">
        <v>255</v>
      </c>
      <c r="AU190" s="182" t="s">
        <v>21</v>
      </c>
      <c r="AV190" s="182" t="s">
        <v>85</v>
      </c>
      <c r="AW190" s="182" t="s">
        <v>218</v>
      </c>
      <c r="AX190" s="182" t="s">
        <v>76</v>
      </c>
      <c r="AY190" s="182" t="s">
        <v>245</v>
      </c>
    </row>
    <row r="191" spans="2:51" s="6" customFormat="1" ht="15.75" customHeight="1">
      <c r="B191" s="183"/>
      <c r="C191" s="184"/>
      <c r="D191" s="169" t="s">
        <v>255</v>
      </c>
      <c r="E191" s="184"/>
      <c r="F191" s="185" t="s">
        <v>257</v>
      </c>
      <c r="G191" s="184"/>
      <c r="H191" s="186">
        <v>1</v>
      </c>
      <c r="J191" s="184"/>
      <c r="K191" s="184"/>
      <c r="L191" s="187"/>
      <c r="M191" s="188"/>
      <c r="N191" s="184"/>
      <c r="O191" s="184"/>
      <c r="P191" s="184"/>
      <c r="Q191" s="184"/>
      <c r="R191" s="184"/>
      <c r="S191" s="184"/>
      <c r="T191" s="189"/>
      <c r="AT191" s="190" t="s">
        <v>255</v>
      </c>
      <c r="AU191" s="190" t="s">
        <v>21</v>
      </c>
      <c r="AV191" s="190" t="s">
        <v>251</v>
      </c>
      <c r="AW191" s="190" t="s">
        <v>218</v>
      </c>
      <c r="AX191" s="190" t="s">
        <v>21</v>
      </c>
      <c r="AY191" s="190" t="s">
        <v>245</v>
      </c>
    </row>
    <row r="192" spans="2:65" s="6" customFormat="1" ht="15.75" customHeight="1">
      <c r="B192" s="23"/>
      <c r="C192" s="153" t="s">
        <v>363</v>
      </c>
      <c r="D192" s="153" t="s">
        <v>247</v>
      </c>
      <c r="E192" s="154" t="s">
        <v>1107</v>
      </c>
      <c r="F192" s="155" t="s">
        <v>1108</v>
      </c>
      <c r="G192" s="156" t="s">
        <v>775</v>
      </c>
      <c r="H192" s="157">
        <v>1</v>
      </c>
      <c r="I192" s="158"/>
      <c r="J192" s="159">
        <f>ROUND($I$192*$H$192,2)</f>
        <v>0</v>
      </c>
      <c r="K192" s="155"/>
      <c r="L192" s="43"/>
      <c r="M192" s="160"/>
      <c r="N192" s="161" t="s">
        <v>47</v>
      </c>
      <c r="O192" s="24"/>
      <c r="P192" s="24"/>
      <c r="Q192" s="162">
        <v>0</v>
      </c>
      <c r="R192" s="162">
        <f>$Q$192*$H$192</f>
        <v>0</v>
      </c>
      <c r="S192" s="162">
        <v>0</v>
      </c>
      <c r="T192" s="163">
        <f>$S$192*$H$192</f>
        <v>0</v>
      </c>
      <c r="AR192" s="97" t="s">
        <v>251</v>
      </c>
      <c r="AT192" s="97" t="s">
        <v>247</v>
      </c>
      <c r="AU192" s="97" t="s">
        <v>21</v>
      </c>
      <c r="AY192" s="6" t="s">
        <v>245</v>
      </c>
      <c r="BE192" s="164">
        <f>IF($N$192="základní",$J$192,0)</f>
        <v>0</v>
      </c>
      <c r="BF192" s="164">
        <f>IF($N$192="snížená",$J$192,0)</f>
        <v>0</v>
      </c>
      <c r="BG192" s="164">
        <f>IF($N$192="zákl. přenesená",$J$192,0)</f>
        <v>0</v>
      </c>
      <c r="BH192" s="164">
        <f>IF($N$192="sníž. přenesená",$J$192,0)</f>
        <v>0</v>
      </c>
      <c r="BI192" s="164">
        <f>IF($N$192="nulová",$J$192,0)</f>
        <v>0</v>
      </c>
      <c r="BJ192" s="97" t="s">
        <v>21</v>
      </c>
      <c r="BK192" s="164">
        <f>ROUND($I$192*$H$192,2)</f>
        <v>0</v>
      </c>
      <c r="BL192" s="97" t="s">
        <v>251</v>
      </c>
      <c r="BM192" s="97" t="s">
        <v>1109</v>
      </c>
    </row>
    <row r="193" spans="2:47" s="6" customFormat="1" ht="16.5" customHeight="1">
      <c r="B193" s="23"/>
      <c r="C193" s="24"/>
      <c r="D193" s="165" t="s">
        <v>253</v>
      </c>
      <c r="E193" s="24"/>
      <c r="F193" s="166" t="s">
        <v>1108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253</v>
      </c>
      <c r="AU193" s="6" t="s">
        <v>21</v>
      </c>
    </row>
    <row r="194" spans="2:47" s="6" customFormat="1" ht="30.75" customHeight="1">
      <c r="B194" s="23"/>
      <c r="C194" s="24"/>
      <c r="D194" s="169" t="s">
        <v>306</v>
      </c>
      <c r="E194" s="24"/>
      <c r="F194" s="191" t="s">
        <v>1110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306</v>
      </c>
      <c r="AU194" s="6" t="s">
        <v>21</v>
      </c>
    </row>
    <row r="195" spans="2:51" s="6" customFormat="1" ht="15.75" customHeight="1">
      <c r="B195" s="167"/>
      <c r="C195" s="168"/>
      <c r="D195" s="169" t="s">
        <v>255</v>
      </c>
      <c r="E195" s="168"/>
      <c r="F195" s="170" t="s">
        <v>256</v>
      </c>
      <c r="G195" s="168"/>
      <c r="H195" s="168"/>
      <c r="J195" s="168"/>
      <c r="K195" s="168"/>
      <c r="L195" s="171"/>
      <c r="M195" s="172"/>
      <c r="N195" s="168"/>
      <c r="O195" s="168"/>
      <c r="P195" s="168"/>
      <c r="Q195" s="168"/>
      <c r="R195" s="168"/>
      <c r="S195" s="168"/>
      <c r="T195" s="173"/>
      <c r="AT195" s="174" t="s">
        <v>255</v>
      </c>
      <c r="AU195" s="174" t="s">
        <v>21</v>
      </c>
      <c r="AV195" s="174" t="s">
        <v>21</v>
      </c>
      <c r="AW195" s="174" t="s">
        <v>218</v>
      </c>
      <c r="AX195" s="174" t="s">
        <v>76</v>
      </c>
      <c r="AY195" s="174" t="s">
        <v>245</v>
      </c>
    </row>
    <row r="196" spans="2:51" s="6" customFormat="1" ht="15.75" customHeight="1">
      <c r="B196" s="175"/>
      <c r="C196" s="176"/>
      <c r="D196" s="169" t="s">
        <v>255</v>
      </c>
      <c r="E196" s="176"/>
      <c r="F196" s="177" t="s">
        <v>21</v>
      </c>
      <c r="G196" s="176"/>
      <c r="H196" s="178">
        <v>1</v>
      </c>
      <c r="J196" s="176"/>
      <c r="K196" s="176"/>
      <c r="L196" s="179"/>
      <c r="M196" s="180"/>
      <c r="N196" s="176"/>
      <c r="O196" s="176"/>
      <c r="P196" s="176"/>
      <c r="Q196" s="176"/>
      <c r="R196" s="176"/>
      <c r="S196" s="176"/>
      <c r="T196" s="181"/>
      <c r="AT196" s="182" t="s">
        <v>255</v>
      </c>
      <c r="AU196" s="182" t="s">
        <v>21</v>
      </c>
      <c r="AV196" s="182" t="s">
        <v>85</v>
      </c>
      <c r="AW196" s="182" t="s">
        <v>218</v>
      </c>
      <c r="AX196" s="182" t="s">
        <v>76</v>
      </c>
      <c r="AY196" s="182" t="s">
        <v>245</v>
      </c>
    </row>
    <row r="197" spans="2:51" s="6" customFormat="1" ht="15.75" customHeight="1">
      <c r="B197" s="183"/>
      <c r="C197" s="184"/>
      <c r="D197" s="169" t="s">
        <v>255</v>
      </c>
      <c r="E197" s="184"/>
      <c r="F197" s="185" t="s">
        <v>257</v>
      </c>
      <c r="G197" s="184"/>
      <c r="H197" s="186">
        <v>1</v>
      </c>
      <c r="J197" s="184"/>
      <c r="K197" s="184"/>
      <c r="L197" s="187"/>
      <c r="M197" s="188"/>
      <c r="N197" s="184"/>
      <c r="O197" s="184"/>
      <c r="P197" s="184"/>
      <c r="Q197" s="184"/>
      <c r="R197" s="184"/>
      <c r="S197" s="184"/>
      <c r="T197" s="189"/>
      <c r="AT197" s="190" t="s">
        <v>255</v>
      </c>
      <c r="AU197" s="190" t="s">
        <v>21</v>
      </c>
      <c r="AV197" s="190" t="s">
        <v>251</v>
      </c>
      <c r="AW197" s="190" t="s">
        <v>218</v>
      </c>
      <c r="AX197" s="190" t="s">
        <v>21</v>
      </c>
      <c r="AY197" s="190" t="s">
        <v>245</v>
      </c>
    </row>
    <row r="198" spans="2:65" s="6" customFormat="1" ht="15.75" customHeight="1">
      <c r="B198" s="23"/>
      <c r="C198" s="153" t="s">
        <v>368</v>
      </c>
      <c r="D198" s="153" t="s">
        <v>247</v>
      </c>
      <c r="E198" s="154" t="s">
        <v>1111</v>
      </c>
      <c r="F198" s="155" t="s">
        <v>1112</v>
      </c>
      <c r="G198" s="156" t="s">
        <v>826</v>
      </c>
      <c r="H198" s="157">
        <v>5</v>
      </c>
      <c r="I198" s="158"/>
      <c r="J198" s="159">
        <f>ROUND($I$198*$H$198,2)</f>
        <v>0</v>
      </c>
      <c r="K198" s="155"/>
      <c r="L198" s="43"/>
      <c r="M198" s="160"/>
      <c r="N198" s="161" t="s">
        <v>47</v>
      </c>
      <c r="O198" s="24"/>
      <c r="P198" s="24"/>
      <c r="Q198" s="162">
        <v>0</v>
      </c>
      <c r="R198" s="162">
        <f>$Q$198*$H$198</f>
        <v>0</v>
      </c>
      <c r="S198" s="162">
        <v>0</v>
      </c>
      <c r="T198" s="163">
        <f>$S$198*$H$198</f>
        <v>0</v>
      </c>
      <c r="AR198" s="97" t="s">
        <v>251</v>
      </c>
      <c r="AT198" s="97" t="s">
        <v>247</v>
      </c>
      <c r="AU198" s="97" t="s">
        <v>21</v>
      </c>
      <c r="AY198" s="6" t="s">
        <v>245</v>
      </c>
      <c r="BE198" s="164">
        <f>IF($N$198="základní",$J$198,0)</f>
        <v>0</v>
      </c>
      <c r="BF198" s="164">
        <f>IF($N$198="snížená",$J$198,0)</f>
        <v>0</v>
      </c>
      <c r="BG198" s="164">
        <f>IF($N$198="zákl. přenesená",$J$198,0)</f>
        <v>0</v>
      </c>
      <c r="BH198" s="164">
        <f>IF($N$198="sníž. přenesená",$J$198,0)</f>
        <v>0</v>
      </c>
      <c r="BI198" s="164">
        <f>IF($N$198="nulová",$J$198,0)</f>
        <v>0</v>
      </c>
      <c r="BJ198" s="97" t="s">
        <v>21</v>
      </c>
      <c r="BK198" s="164">
        <f>ROUND($I$198*$H$198,2)</f>
        <v>0</v>
      </c>
      <c r="BL198" s="97" t="s">
        <v>251</v>
      </c>
      <c r="BM198" s="97" t="s">
        <v>1113</v>
      </c>
    </row>
    <row r="199" spans="2:47" s="6" customFormat="1" ht="16.5" customHeight="1">
      <c r="B199" s="23"/>
      <c r="C199" s="24"/>
      <c r="D199" s="165" t="s">
        <v>253</v>
      </c>
      <c r="E199" s="24"/>
      <c r="F199" s="166" t="s">
        <v>1112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253</v>
      </c>
      <c r="AU199" s="6" t="s">
        <v>21</v>
      </c>
    </row>
    <row r="200" spans="2:51" s="6" customFormat="1" ht="15.75" customHeight="1">
      <c r="B200" s="167"/>
      <c r="C200" s="168"/>
      <c r="D200" s="169" t="s">
        <v>255</v>
      </c>
      <c r="E200" s="168"/>
      <c r="F200" s="170" t="s">
        <v>256</v>
      </c>
      <c r="G200" s="168"/>
      <c r="H200" s="168"/>
      <c r="J200" s="168"/>
      <c r="K200" s="168"/>
      <c r="L200" s="171"/>
      <c r="M200" s="172"/>
      <c r="N200" s="168"/>
      <c r="O200" s="168"/>
      <c r="P200" s="168"/>
      <c r="Q200" s="168"/>
      <c r="R200" s="168"/>
      <c r="S200" s="168"/>
      <c r="T200" s="173"/>
      <c r="AT200" s="174" t="s">
        <v>255</v>
      </c>
      <c r="AU200" s="174" t="s">
        <v>21</v>
      </c>
      <c r="AV200" s="174" t="s">
        <v>21</v>
      </c>
      <c r="AW200" s="174" t="s">
        <v>218</v>
      </c>
      <c r="AX200" s="174" t="s">
        <v>76</v>
      </c>
      <c r="AY200" s="174" t="s">
        <v>245</v>
      </c>
    </row>
    <row r="201" spans="2:51" s="6" customFormat="1" ht="15.75" customHeight="1">
      <c r="B201" s="175"/>
      <c r="C201" s="176"/>
      <c r="D201" s="169" t="s">
        <v>255</v>
      </c>
      <c r="E201" s="176"/>
      <c r="F201" s="177" t="s">
        <v>143</v>
      </c>
      <c r="G201" s="176"/>
      <c r="H201" s="178">
        <v>5</v>
      </c>
      <c r="J201" s="176"/>
      <c r="K201" s="176"/>
      <c r="L201" s="179"/>
      <c r="M201" s="180"/>
      <c r="N201" s="176"/>
      <c r="O201" s="176"/>
      <c r="P201" s="176"/>
      <c r="Q201" s="176"/>
      <c r="R201" s="176"/>
      <c r="S201" s="176"/>
      <c r="T201" s="181"/>
      <c r="AT201" s="182" t="s">
        <v>255</v>
      </c>
      <c r="AU201" s="182" t="s">
        <v>21</v>
      </c>
      <c r="AV201" s="182" t="s">
        <v>85</v>
      </c>
      <c r="AW201" s="182" t="s">
        <v>218</v>
      </c>
      <c r="AX201" s="182" t="s">
        <v>76</v>
      </c>
      <c r="AY201" s="182" t="s">
        <v>245</v>
      </c>
    </row>
    <row r="202" spans="2:51" s="6" customFormat="1" ht="15.75" customHeight="1">
      <c r="B202" s="183"/>
      <c r="C202" s="184"/>
      <c r="D202" s="169" t="s">
        <v>255</v>
      </c>
      <c r="E202" s="184"/>
      <c r="F202" s="185" t="s">
        <v>257</v>
      </c>
      <c r="G202" s="184"/>
      <c r="H202" s="186">
        <v>5</v>
      </c>
      <c r="J202" s="184"/>
      <c r="K202" s="184"/>
      <c r="L202" s="187"/>
      <c r="M202" s="188"/>
      <c r="N202" s="184"/>
      <c r="O202" s="184"/>
      <c r="P202" s="184"/>
      <c r="Q202" s="184"/>
      <c r="R202" s="184"/>
      <c r="S202" s="184"/>
      <c r="T202" s="189"/>
      <c r="AT202" s="190" t="s">
        <v>255</v>
      </c>
      <c r="AU202" s="190" t="s">
        <v>21</v>
      </c>
      <c r="AV202" s="190" t="s">
        <v>251</v>
      </c>
      <c r="AW202" s="190" t="s">
        <v>218</v>
      </c>
      <c r="AX202" s="190" t="s">
        <v>21</v>
      </c>
      <c r="AY202" s="190" t="s">
        <v>245</v>
      </c>
    </row>
    <row r="203" spans="2:65" s="6" customFormat="1" ht="15.75" customHeight="1">
      <c r="B203" s="23"/>
      <c r="C203" s="153" t="s">
        <v>140</v>
      </c>
      <c r="D203" s="153" t="s">
        <v>247</v>
      </c>
      <c r="E203" s="154" t="s">
        <v>1114</v>
      </c>
      <c r="F203" s="155" t="s">
        <v>1115</v>
      </c>
      <c r="G203" s="156" t="s">
        <v>826</v>
      </c>
      <c r="H203" s="157">
        <v>5</v>
      </c>
      <c r="I203" s="158"/>
      <c r="J203" s="159">
        <f>ROUND($I$203*$H$203,2)</f>
        <v>0</v>
      </c>
      <c r="K203" s="155"/>
      <c r="L203" s="43"/>
      <c r="M203" s="160"/>
      <c r="N203" s="161" t="s">
        <v>47</v>
      </c>
      <c r="O203" s="24"/>
      <c r="P203" s="24"/>
      <c r="Q203" s="162">
        <v>0</v>
      </c>
      <c r="R203" s="162">
        <f>$Q$203*$H$203</f>
        <v>0</v>
      </c>
      <c r="S203" s="162">
        <v>0</v>
      </c>
      <c r="T203" s="163">
        <f>$S$203*$H$203</f>
        <v>0</v>
      </c>
      <c r="AR203" s="97" t="s">
        <v>251</v>
      </c>
      <c r="AT203" s="97" t="s">
        <v>247</v>
      </c>
      <c r="AU203" s="97" t="s">
        <v>21</v>
      </c>
      <c r="AY203" s="6" t="s">
        <v>245</v>
      </c>
      <c r="BE203" s="164">
        <f>IF($N$203="základní",$J$203,0)</f>
        <v>0</v>
      </c>
      <c r="BF203" s="164">
        <f>IF($N$203="snížená",$J$203,0)</f>
        <v>0</v>
      </c>
      <c r="BG203" s="164">
        <f>IF($N$203="zákl. přenesená",$J$203,0)</f>
        <v>0</v>
      </c>
      <c r="BH203" s="164">
        <f>IF($N$203="sníž. přenesená",$J$203,0)</f>
        <v>0</v>
      </c>
      <c r="BI203" s="164">
        <f>IF($N$203="nulová",$J$203,0)</f>
        <v>0</v>
      </c>
      <c r="BJ203" s="97" t="s">
        <v>21</v>
      </c>
      <c r="BK203" s="164">
        <f>ROUND($I$203*$H$203,2)</f>
        <v>0</v>
      </c>
      <c r="BL203" s="97" t="s">
        <v>251</v>
      </c>
      <c r="BM203" s="97" t="s">
        <v>1116</v>
      </c>
    </row>
    <row r="204" spans="2:47" s="6" customFormat="1" ht="16.5" customHeight="1">
      <c r="B204" s="23"/>
      <c r="C204" s="24"/>
      <c r="D204" s="165" t="s">
        <v>253</v>
      </c>
      <c r="E204" s="24"/>
      <c r="F204" s="166" t="s">
        <v>1115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253</v>
      </c>
      <c r="AU204" s="6" t="s">
        <v>21</v>
      </c>
    </row>
    <row r="205" spans="2:51" s="6" customFormat="1" ht="15.75" customHeight="1">
      <c r="B205" s="167"/>
      <c r="C205" s="168"/>
      <c r="D205" s="169" t="s">
        <v>255</v>
      </c>
      <c r="E205" s="168"/>
      <c r="F205" s="170" t="s">
        <v>256</v>
      </c>
      <c r="G205" s="168"/>
      <c r="H205" s="168"/>
      <c r="J205" s="168"/>
      <c r="K205" s="168"/>
      <c r="L205" s="171"/>
      <c r="M205" s="172"/>
      <c r="N205" s="168"/>
      <c r="O205" s="168"/>
      <c r="P205" s="168"/>
      <c r="Q205" s="168"/>
      <c r="R205" s="168"/>
      <c r="S205" s="168"/>
      <c r="T205" s="173"/>
      <c r="AT205" s="174" t="s">
        <v>255</v>
      </c>
      <c r="AU205" s="174" t="s">
        <v>21</v>
      </c>
      <c r="AV205" s="174" t="s">
        <v>21</v>
      </c>
      <c r="AW205" s="174" t="s">
        <v>218</v>
      </c>
      <c r="AX205" s="174" t="s">
        <v>76</v>
      </c>
      <c r="AY205" s="174" t="s">
        <v>245</v>
      </c>
    </row>
    <row r="206" spans="2:51" s="6" customFormat="1" ht="15.75" customHeight="1">
      <c r="B206" s="175"/>
      <c r="C206" s="176"/>
      <c r="D206" s="169" t="s">
        <v>255</v>
      </c>
      <c r="E206" s="176"/>
      <c r="F206" s="177" t="s">
        <v>143</v>
      </c>
      <c r="G206" s="176"/>
      <c r="H206" s="178">
        <v>5</v>
      </c>
      <c r="J206" s="176"/>
      <c r="K206" s="176"/>
      <c r="L206" s="179"/>
      <c r="M206" s="180"/>
      <c r="N206" s="176"/>
      <c r="O206" s="176"/>
      <c r="P206" s="176"/>
      <c r="Q206" s="176"/>
      <c r="R206" s="176"/>
      <c r="S206" s="176"/>
      <c r="T206" s="181"/>
      <c r="AT206" s="182" t="s">
        <v>255</v>
      </c>
      <c r="AU206" s="182" t="s">
        <v>21</v>
      </c>
      <c r="AV206" s="182" t="s">
        <v>85</v>
      </c>
      <c r="AW206" s="182" t="s">
        <v>218</v>
      </c>
      <c r="AX206" s="182" t="s">
        <v>76</v>
      </c>
      <c r="AY206" s="182" t="s">
        <v>245</v>
      </c>
    </row>
    <row r="207" spans="2:51" s="6" customFormat="1" ht="15.75" customHeight="1">
      <c r="B207" s="183"/>
      <c r="C207" s="184"/>
      <c r="D207" s="169" t="s">
        <v>255</v>
      </c>
      <c r="E207" s="184"/>
      <c r="F207" s="185" t="s">
        <v>257</v>
      </c>
      <c r="G207" s="184"/>
      <c r="H207" s="186">
        <v>5</v>
      </c>
      <c r="J207" s="184"/>
      <c r="K207" s="184"/>
      <c r="L207" s="187"/>
      <c r="M207" s="188"/>
      <c r="N207" s="184"/>
      <c r="O207" s="184"/>
      <c r="P207" s="184"/>
      <c r="Q207" s="184"/>
      <c r="R207" s="184"/>
      <c r="S207" s="184"/>
      <c r="T207" s="189"/>
      <c r="AT207" s="190" t="s">
        <v>255</v>
      </c>
      <c r="AU207" s="190" t="s">
        <v>21</v>
      </c>
      <c r="AV207" s="190" t="s">
        <v>251</v>
      </c>
      <c r="AW207" s="190" t="s">
        <v>218</v>
      </c>
      <c r="AX207" s="190" t="s">
        <v>21</v>
      </c>
      <c r="AY207" s="190" t="s">
        <v>245</v>
      </c>
    </row>
    <row r="208" spans="2:65" s="6" customFormat="1" ht="15.75" customHeight="1">
      <c r="B208" s="23"/>
      <c r="C208" s="153" t="s">
        <v>377</v>
      </c>
      <c r="D208" s="153" t="s">
        <v>247</v>
      </c>
      <c r="E208" s="154" t="s">
        <v>1117</v>
      </c>
      <c r="F208" s="155" t="s">
        <v>1118</v>
      </c>
      <c r="G208" s="156" t="s">
        <v>826</v>
      </c>
      <c r="H208" s="157">
        <v>8</v>
      </c>
      <c r="I208" s="158"/>
      <c r="J208" s="159">
        <f>ROUND($I$208*$H$208,2)</f>
        <v>0</v>
      </c>
      <c r="K208" s="155"/>
      <c r="L208" s="43"/>
      <c r="M208" s="160"/>
      <c r="N208" s="161" t="s">
        <v>47</v>
      </c>
      <c r="O208" s="24"/>
      <c r="P208" s="24"/>
      <c r="Q208" s="162">
        <v>0</v>
      </c>
      <c r="R208" s="162">
        <f>$Q$208*$H$208</f>
        <v>0</v>
      </c>
      <c r="S208" s="162">
        <v>0</v>
      </c>
      <c r="T208" s="163">
        <f>$S$208*$H$208</f>
        <v>0</v>
      </c>
      <c r="AR208" s="97" t="s">
        <v>251</v>
      </c>
      <c r="AT208" s="97" t="s">
        <v>247</v>
      </c>
      <c r="AU208" s="97" t="s">
        <v>21</v>
      </c>
      <c r="AY208" s="6" t="s">
        <v>245</v>
      </c>
      <c r="BE208" s="164">
        <f>IF($N$208="základní",$J$208,0)</f>
        <v>0</v>
      </c>
      <c r="BF208" s="164">
        <f>IF($N$208="snížená",$J$208,0)</f>
        <v>0</v>
      </c>
      <c r="BG208" s="164">
        <f>IF($N$208="zákl. přenesená",$J$208,0)</f>
        <v>0</v>
      </c>
      <c r="BH208" s="164">
        <f>IF($N$208="sníž. přenesená",$J$208,0)</f>
        <v>0</v>
      </c>
      <c r="BI208" s="164">
        <f>IF($N$208="nulová",$J$208,0)</f>
        <v>0</v>
      </c>
      <c r="BJ208" s="97" t="s">
        <v>21</v>
      </c>
      <c r="BK208" s="164">
        <f>ROUND($I$208*$H$208,2)</f>
        <v>0</v>
      </c>
      <c r="BL208" s="97" t="s">
        <v>251</v>
      </c>
      <c r="BM208" s="97" t="s">
        <v>1119</v>
      </c>
    </row>
    <row r="209" spans="2:47" s="6" customFormat="1" ht="16.5" customHeight="1">
      <c r="B209" s="23"/>
      <c r="C209" s="24"/>
      <c r="D209" s="165" t="s">
        <v>253</v>
      </c>
      <c r="E209" s="24"/>
      <c r="F209" s="166" t="s">
        <v>1118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253</v>
      </c>
      <c r="AU209" s="6" t="s">
        <v>21</v>
      </c>
    </row>
    <row r="210" spans="2:51" s="6" customFormat="1" ht="15.75" customHeight="1">
      <c r="B210" s="167"/>
      <c r="C210" s="168"/>
      <c r="D210" s="169" t="s">
        <v>255</v>
      </c>
      <c r="E210" s="168"/>
      <c r="F210" s="170" t="s">
        <v>256</v>
      </c>
      <c r="G210" s="168"/>
      <c r="H210" s="168"/>
      <c r="J210" s="168"/>
      <c r="K210" s="168"/>
      <c r="L210" s="171"/>
      <c r="M210" s="172"/>
      <c r="N210" s="168"/>
      <c r="O210" s="168"/>
      <c r="P210" s="168"/>
      <c r="Q210" s="168"/>
      <c r="R210" s="168"/>
      <c r="S210" s="168"/>
      <c r="T210" s="173"/>
      <c r="AT210" s="174" t="s">
        <v>255</v>
      </c>
      <c r="AU210" s="174" t="s">
        <v>21</v>
      </c>
      <c r="AV210" s="174" t="s">
        <v>21</v>
      </c>
      <c r="AW210" s="174" t="s">
        <v>218</v>
      </c>
      <c r="AX210" s="174" t="s">
        <v>76</v>
      </c>
      <c r="AY210" s="174" t="s">
        <v>245</v>
      </c>
    </row>
    <row r="211" spans="2:51" s="6" customFormat="1" ht="15.75" customHeight="1">
      <c r="B211" s="175"/>
      <c r="C211" s="176"/>
      <c r="D211" s="169" t="s">
        <v>255</v>
      </c>
      <c r="E211" s="176"/>
      <c r="F211" s="177" t="s">
        <v>288</v>
      </c>
      <c r="G211" s="176"/>
      <c r="H211" s="178">
        <v>8</v>
      </c>
      <c r="J211" s="176"/>
      <c r="K211" s="176"/>
      <c r="L211" s="179"/>
      <c r="M211" s="180"/>
      <c r="N211" s="176"/>
      <c r="O211" s="176"/>
      <c r="P211" s="176"/>
      <c r="Q211" s="176"/>
      <c r="R211" s="176"/>
      <c r="S211" s="176"/>
      <c r="T211" s="181"/>
      <c r="AT211" s="182" t="s">
        <v>255</v>
      </c>
      <c r="AU211" s="182" t="s">
        <v>21</v>
      </c>
      <c r="AV211" s="182" t="s">
        <v>85</v>
      </c>
      <c r="AW211" s="182" t="s">
        <v>218</v>
      </c>
      <c r="AX211" s="182" t="s">
        <v>76</v>
      </c>
      <c r="AY211" s="182" t="s">
        <v>245</v>
      </c>
    </row>
    <row r="212" spans="2:51" s="6" customFormat="1" ht="15.75" customHeight="1">
      <c r="B212" s="183"/>
      <c r="C212" s="184"/>
      <c r="D212" s="169" t="s">
        <v>255</v>
      </c>
      <c r="E212" s="184"/>
      <c r="F212" s="185" t="s">
        <v>257</v>
      </c>
      <c r="G212" s="184"/>
      <c r="H212" s="186">
        <v>8</v>
      </c>
      <c r="J212" s="184"/>
      <c r="K212" s="184"/>
      <c r="L212" s="187"/>
      <c r="M212" s="188"/>
      <c r="N212" s="184"/>
      <c r="O212" s="184"/>
      <c r="P212" s="184"/>
      <c r="Q212" s="184"/>
      <c r="R212" s="184"/>
      <c r="S212" s="184"/>
      <c r="T212" s="189"/>
      <c r="AT212" s="190" t="s">
        <v>255</v>
      </c>
      <c r="AU212" s="190" t="s">
        <v>21</v>
      </c>
      <c r="AV212" s="190" t="s">
        <v>251</v>
      </c>
      <c r="AW212" s="190" t="s">
        <v>218</v>
      </c>
      <c r="AX212" s="190" t="s">
        <v>21</v>
      </c>
      <c r="AY212" s="190" t="s">
        <v>245</v>
      </c>
    </row>
    <row r="213" spans="2:65" s="6" customFormat="1" ht="15.75" customHeight="1">
      <c r="B213" s="23"/>
      <c r="C213" s="153" t="s">
        <v>382</v>
      </c>
      <c r="D213" s="153" t="s">
        <v>247</v>
      </c>
      <c r="E213" s="154" t="s">
        <v>1120</v>
      </c>
      <c r="F213" s="155" t="s">
        <v>1121</v>
      </c>
      <c r="G213" s="156" t="s">
        <v>136</v>
      </c>
      <c r="H213" s="157">
        <v>260</v>
      </c>
      <c r="I213" s="158"/>
      <c r="J213" s="159">
        <f>ROUND($I$213*$H$213,2)</f>
        <v>0</v>
      </c>
      <c r="K213" s="155"/>
      <c r="L213" s="43"/>
      <c r="M213" s="160"/>
      <c r="N213" s="161" t="s">
        <v>47</v>
      </c>
      <c r="O213" s="24"/>
      <c r="P213" s="24"/>
      <c r="Q213" s="162">
        <v>0</v>
      </c>
      <c r="R213" s="162">
        <f>$Q$213*$H$213</f>
        <v>0</v>
      </c>
      <c r="S213" s="162">
        <v>0</v>
      </c>
      <c r="T213" s="163">
        <f>$S$213*$H$213</f>
        <v>0</v>
      </c>
      <c r="AR213" s="97" t="s">
        <v>251</v>
      </c>
      <c r="AT213" s="97" t="s">
        <v>247</v>
      </c>
      <c r="AU213" s="97" t="s">
        <v>21</v>
      </c>
      <c r="AY213" s="6" t="s">
        <v>245</v>
      </c>
      <c r="BE213" s="164">
        <f>IF($N$213="základní",$J$213,0)</f>
        <v>0</v>
      </c>
      <c r="BF213" s="164">
        <f>IF($N$213="snížená",$J$213,0)</f>
        <v>0</v>
      </c>
      <c r="BG213" s="164">
        <f>IF($N$213="zákl. přenesená",$J$213,0)</f>
        <v>0</v>
      </c>
      <c r="BH213" s="164">
        <f>IF($N$213="sníž. přenesená",$J$213,0)</f>
        <v>0</v>
      </c>
      <c r="BI213" s="164">
        <f>IF($N$213="nulová",$J$213,0)</f>
        <v>0</v>
      </c>
      <c r="BJ213" s="97" t="s">
        <v>21</v>
      </c>
      <c r="BK213" s="164">
        <f>ROUND($I$213*$H$213,2)</f>
        <v>0</v>
      </c>
      <c r="BL213" s="97" t="s">
        <v>251</v>
      </c>
      <c r="BM213" s="97" t="s">
        <v>1122</v>
      </c>
    </row>
    <row r="214" spans="2:47" s="6" customFormat="1" ht="16.5" customHeight="1">
      <c r="B214" s="23"/>
      <c r="C214" s="24"/>
      <c r="D214" s="165" t="s">
        <v>253</v>
      </c>
      <c r="E214" s="24"/>
      <c r="F214" s="166" t="s">
        <v>1121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253</v>
      </c>
      <c r="AU214" s="6" t="s">
        <v>21</v>
      </c>
    </row>
    <row r="215" spans="2:51" s="6" customFormat="1" ht="15.75" customHeight="1">
      <c r="B215" s="167"/>
      <c r="C215" s="168"/>
      <c r="D215" s="169" t="s">
        <v>255</v>
      </c>
      <c r="E215" s="168"/>
      <c r="F215" s="170" t="s">
        <v>508</v>
      </c>
      <c r="G215" s="168"/>
      <c r="H215" s="168"/>
      <c r="J215" s="168"/>
      <c r="K215" s="168"/>
      <c r="L215" s="171"/>
      <c r="M215" s="172"/>
      <c r="N215" s="168"/>
      <c r="O215" s="168"/>
      <c r="P215" s="168"/>
      <c r="Q215" s="168"/>
      <c r="R215" s="168"/>
      <c r="S215" s="168"/>
      <c r="T215" s="173"/>
      <c r="AT215" s="174" t="s">
        <v>255</v>
      </c>
      <c r="AU215" s="174" t="s">
        <v>21</v>
      </c>
      <c r="AV215" s="174" t="s">
        <v>21</v>
      </c>
      <c r="AW215" s="174" t="s">
        <v>218</v>
      </c>
      <c r="AX215" s="174" t="s">
        <v>76</v>
      </c>
      <c r="AY215" s="174" t="s">
        <v>245</v>
      </c>
    </row>
    <row r="216" spans="2:51" s="6" customFormat="1" ht="15.75" customHeight="1">
      <c r="B216" s="175"/>
      <c r="C216" s="176"/>
      <c r="D216" s="169" t="s">
        <v>255</v>
      </c>
      <c r="E216" s="176"/>
      <c r="F216" s="177" t="s">
        <v>1123</v>
      </c>
      <c r="G216" s="176"/>
      <c r="H216" s="178">
        <v>260</v>
      </c>
      <c r="J216" s="176"/>
      <c r="K216" s="176"/>
      <c r="L216" s="179"/>
      <c r="M216" s="180"/>
      <c r="N216" s="176"/>
      <c r="O216" s="176"/>
      <c r="P216" s="176"/>
      <c r="Q216" s="176"/>
      <c r="R216" s="176"/>
      <c r="S216" s="176"/>
      <c r="T216" s="181"/>
      <c r="AT216" s="182" t="s">
        <v>255</v>
      </c>
      <c r="AU216" s="182" t="s">
        <v>21</v>
      </c>
      <c r="AV216" s="182" t="s">
        <v>85</v>
      </c>
      <c r="AW216" s="182" t="s">
        <v>218</v>
      </c>
      <c r="AX216" s="182" t="s">
        <v>76</v>
      </c>
      <c r="AY216" s="182" t="s">
        <v>245</v>
      </c>
    </row>
    <row r="217" spans="2:51" s="6" customFormat="1" ht="15.75" customHeight="1">
      <c r="B217" s="183"/>
      <c r="C217" s="184"/>
      <c r="D217" s="169" t="s">
        <v>255</v>
      </c>
      <c r="E217" s="184"/>
      <c r="F217" s="185" t="s">
        <v>257</v>
      </c>
      <c r="G217" s="184"/>
      <c r="H217" s="186">
        <v>260</v>
      </c>
      <c r="J217" s="184"/>
      <c r="K217" s="184"/>
      <c r="L217" s="187"/>
      <c r="M217" s="188"/>
      <c r="N217" s="184"/>
      <c r="O217" s="184"/>
      <c r="P217" s="184"/>
      <c r="Q217" s="184"/>
      <c r="R217" s="184"/>
      <c r="S217" s="184"/>
      <c r="T217" s="189"/>
      <c r="AT217" s="190" t="s">
        <v>255</v>
      </c>
      <c r="AU217" s="190" t="s">
        <v>21</v>
      </c>
      <c r="AV217" s="190" t="s">
        <v>251</v>
      </c>
      <c r="AW217" s="190" t="s">
        <v>218</v>
      </c>
      <c r="AX217" s="190" t="s">
        <v>21</v>
      </c>
      <c r="AY217" s="190" t="s">
        <v>245</v>
      </c>
    </row>
    <row r="218" spans="2:65" s="6" customFormat="1" ht="15.75" customHeight="1">
      <c r="B218" s="23"/>
      <c r="C218" s="153" t="s">
        <v>388</v>
      </c>
      <c r="D218" s="153" t="s">
        <v>247</v>
      </c>
      <c r="E218" s="154" t="s">
        <v>1124</v>
      </c>
      <c r="F218" s="155" t="s">
        <v>1125</v>
      </c>
      <c r="G218" s="156" t="s">
        <v>136</v>
      </c>
      <c r="H218" s="157">
        <v>45</v>
      </c>
      <c r="I218" s="158"/>
      <c r="J218" s="159">
        <f>ROUND($I$218*$H$218,2)</f>
        <v>0</v>
      </c>
      <c r="K218" s="155"/>
      <c r="L218" s="43"/>
      <c r="M218" s="160"/>
      <c r="N218" s="161" t="s">
        <v>47</v>
      </c>
      <c r="O218" s="24"/>
      <c r="P218" s="24"/>
      <c r="Q218" s="162">
        <v>0</v>
      </c>
      <c r="R218" s="162">
        <f>$Q$218*$H$218</f>
        <v>0</v>
      </c>
      <c r="S218" s="162">
        <v>0</v>
      </c>
      <c r="T218" s="163">
        <f>$S$218*$H$218</f>
        <v>0</v>
      </c>
      <c r="AR218" s="97" t="s">
        <v>251</v>
      </c>
      <c r="AT218" s="97" t="s">
        <v>247</v>
      </c>
      <c r="AU218" s="97" t="s">
        <v>21</v>
      </c>
      <c r="AY218" s="6" t="s">
        <v>245</v>
      </c>
      <c r="BE218" s="164">
        <f>IF($N$218="základní",$J$218,0)</f>
        <v>0</v>
      </c>
      <c r="BF218" s="164">
        <f>IF($N$218="snížená",$J$218,0)</f>
        <v>0</v>
      </c>
      <c r="BG218" s="164">
        <f>IF($N$218="zákl. přenesená",$J$218,0)</f>
        <v>0</v>
      </c>
      <c r="BH218" s="164">
        <f>IF($N$218="sníž. přenesená",$J$218,0)</f>
        <v>0</v>
      </c>
      <c r="BI218" s="164">
        <f>IF($N$218="nulová",$J$218,0)</f>
        <v>0</v>
      </c>
      <c r="BJ218" s="97" t="s">
        <v>21</v>
      </c>
      <c r="BK218" s="164">
        <f>ROUND($I$218*$H$218,2)</f>
        <v>0</v>
      </c>
      <c r="BL218" s="97" t="s">
        <v>251</v>
      </c>
      <c r="BM218" s="97" t="s">
        <v>1126</v>
      </c>
    </row>
    <row r="219" spans="2:47" s="6" customFormat="1" ht="16.5" customHeight="1">
      <c r="B219" s="23"/>
      <c r="C219" s="24"/>
      <c r="D219" s="165" t="s">
        <v>253</v>
      </c>
      <c r="E219" s="24"/>
      <c r="F219" s="166" t="s">
        <v>1125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253</v>
      </c>
      <c r="AU219" s="6" t="s">
        <v>21</v>
      </c>
    </row>
    <row r="220" spans="2:51" s="6" customFormat="1" ht="15.75" customHeight="1">
      <c r="B220" s="167"/>
      <c r="C220" s="168"/>
      <c r="D220" s="169" t="s">
        <v>255</v>
      </c>
      <c r="E220" s="168"/>
      <c r="F220" s="170" t="s">
        <v>508</v>
      </c>
      <c r="G220" s="168"/>
      <c r="H220" s="168"/>
      <c r="J220" s="168"/>
      <c r="K220" s="168"/>
      <c r="L220" s="171"/>
      <c r="M220" s="172"/>
      <c r="N220" s="168"/>
      <c r="O220" s="168"/>
      <c r="P220" s="168"/>
      <c r="Q220" s="168"/>
      <c r="R220" s="168"/>
      <c r="S220" s="168"/>
      <c r="T220" s="173"/>
      <c r="AT220" s="174" t="s">
        <v>255</v>
      </c>
      <c r="AU220" s="174" t="s">
        <v>21</v>
      </c>
      <c r="AV220" s="174" t="s">
        <v>21</v>
      </c>
      <c r="AW220" s="174" t="s">
        <v>218</v>
      </c>
      <c r="AX220" s="174" t="s">
        <v>76</v>
      </c>
      <c r="AY220" s="174" t="s">
        <v>245</v>
      </c>
    </row>
    <row r="221" spans="2:51" s="6" customFormat="1" ht="15.75" customHeight="1">
      <c r="B221" s="175"/>
      <c r="C221" s="176"/>
      <c r="D221" s="169" t="s">
        <v>255</v>
      </c>
      <c r="E221" s="176"/>
      <c r="F221" s="177" t="s">
        <v>193</v>
      </c>
      <c r="G221" s="176"/>
      <c r="H221" s="178">
        <v>45</v>
      </c>
      <c r="J221" s="176"/>
      <c r="K221" s="176"/>
      <c r="L221" s="179"/>
      <c r="M221" s="180"/>
      <c r="N221" s="176"/>
      <c r="O221" s="176"/>
      <c r="P221" s="176"/>
      <c r="Q221" s="176"/>
      <c r="R221" s="176"/>
      <c r="S221" s="176"/>
      <c r="T221" s="181"/>
      <c r="AT221" s="182" t="s">
        <v>255</v>
      </c>
      <c r="AU221" s="182" t="s">
        <v>21</v>
      </c>
      <c r="AV221" s="182" t="s">
        <v>85</v>
      </c>
      <c r="AW221" s="182" t="s">
        <v>218</v>
      </c>
      <c r="AX221" s="182" t="s">
        <v>76</v>
      </c>
      <c r="AY221" s="182" t="s">
        <v>245</v>
      </c>
    </row>
    <row r="222" spans="2:51" s="6" customFormat="1" ht="15.75" customHeight="1">
      <c r="B222" s="183"/>
      <c r="C222" s="184"/>
      <c r="D222" s="169" t="s">
        <v>255</v>
      </c>
      <c r="E222" s="184"/>
      <c r="F222" s="185" t="s">
        <v>257</v>
      </c>
      <c r="G222" s="184"/>
      <c r="H222" s="186">
        <v>45</v>
      </c>
      <c r="J222" s="184"/>
      <c r="K222" s="184"/>
      <c r="L222" s="187"/>
      <c r="M222" s="188"/>
      <c r="N222" s="184"/>
      <c r="O222" s="184"/>
      <c r="P222" s="184"/>
      <c r="Q222" s="184"/>
      <c r="R222" s="184"/>
      <c r="S222" s="184"/>
      <c r="T222" s="189"/>
      <c r="AT222" s="190" t="s">
        <v>255</v>
      </c>
      <c r="AU222" s="190" t="s">
        <v>21</v>
      </c>
      <c r="AV222" s="190" t="s">
        <v>251</v>
      </c>
      <c r="AW222" s="190" t="s">
        <v>218</v>
      </c>
      <c r="AX222" s="190" t="s">
        <v>21</v>
      </c>
      <c r="AY222" s="190" t="s">
        <v>245</v>
      </c>
    </row>
    <row r="223" spans="2:65" s="6" customFormat="1" ht="15.75" customHeight="1">
      <c r="B223" s="23"/>
      <c r="C223" s="153" t="s">
        <v>390</v>
      </c>
      <c r="D223" s="153" t="s">
        <v>247</v>
      </c>
      <c r="E223" s="154" t="s">
        <v>1127</v>
      </c>
      <c r="F223" s="155" t="s">
        <v>1128</v>
      </c>
      <c r="G223" s="156" t="s">
        <v>136</v>
      </c>
      <c r="H223" s="157">
        <v>70</v>
      </c>
      <c r="I223" s="158"/>
      <c r="J223" s="159">
        <f>ROUND($I$223*$H$223,2)</f>
        <v>0</v>
      </c>
      <c r="K223" s="155"/>
      <c r="L223" s="43"/>
      <c r="M223" s="160"/>
      <c r="N223" s="161" t="s">
        <v>47</v>
      </c>
      <c r="O223" s="24"/>
      <c r="P223" s="24"/>
      <c r="Q223" s="162">
        <v>0</v>
      </c>
      <c r="R223" s="162">
        <f>$Q$223*$H$223</f>
        <v>0</v>
      </c>
      <c r="S223" s="162">
        <v>0</v>
      </c>
      <c r="T223" s="163">
        <f>$S$223*$H$223</f>
        <v>0</v>
      </c>
      <c r="AR223" s="97" t="s">
        <v>251</v>
      </c>
      <c r="AT223" s="97" t="s">
        <v>247</v>
      </c>
      <c r="AU223" s="97" t="s">
        <v>21</v>
      </c>
      <c r="AY223" s="6" t="s">
        <v>245</v>
      </c>
      <c r="BE223" s="164">
        <f>IF($N$223="základní",$J$223,0)</f>
        <v>0</v>
      </c>
      <c r="BF223" s="164">
        <f>IF($N$223="snížená",$J$223,0)</f>
        <v>0</v>
      </c>
      <c r="BG223" s="164">
        <f>IF($N$223="zákl. přenesená",$J$223,0)</f>
        <v>0</v>
      </c>
      <c r="BH223" s="164">
        <f>IF($N$223="sníž. přenesená",$J$223,0)</f>
        <v>0</v>
      </c>
      <c r="BI223" s="164">
        <f>IF($N$223="nulová",$J$223,0)</f>
        <v>0</v>
      </c>
      <c r="BJ223" s="97" t="s">
        <v>21</v>
      </c>
      <c r="BK223" s="164">
        <f>ROUND($I$223*$H$223,2)</f>
        <v>0</v>
      </c>
      <c r="BL223" s="97" t="s">
        <v>251</v>
      </c>
      <c r="BM223" s="97" t="s">
        <v>1129</v>
      </c>
    </row>
    <row r="224" spans="2:47" s="6" customFormat="1" ht="16.5" customHeight="1">
      <c r="B224" s="23"/>
      <c r="C224" s="24"/>
      <c r="D224" s="165" t="s">
        <v>253</v>
      </c>
      <c r="E224" s="24"/>
      <c r="F224" s="166" t="s">
        <v>1128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253</v>
      </c>
      <c r="AU224" s="6" t="s">
        <v>21</v>
      </c>
    </row>
    <row r="225" spans="2:51" s="6" customFormat="1" ht="15.75" customHeight="1">
      <c r="B225" s="167"/>
      <c r="C225" s="168"/>
      <c r="D225" s="169" t="s">
        <v>255</v>
      </c>
      <c r="E225" s="168"/>
      <c r="F225" s="170" t="s">
        <v>508</v>
      </c>
      <c r="G225" s="168"/>
      <c r="H225" s="168"/>
      <c r="J225" s="168"/>
      <c r="K225" s="168"/>
      <c r="L225" s="171"/>
      <c r="M225" s="172"/>
      <c r="N225" s="168"/>
      <c r="O225" s="168"/>
      <c r="P225" s="168"/>
      <c r="Q225" s="168"/>
      <c r="R225" s="168"/>
      <c r="S225" s="168"/>
      <c r="T225" s="173"/>
      <c r="AT225" s="174" t="s">
        <v>255</v>
      </c>
      <c r="AU225" s="174" t="s">
        <v>21</v>
      </c>
      <c r="AV225" s="174" t="s">
        <v>21</v>
      </c>
      <c r="AW225" s="174" t="s">
        <v>218</v>
      </c>
      <c r="AX225" s="174" t="s">
        <v>76</v>
      </c>
      <c r="AY225" s="174" t="s">
        <v>245</v>
      </c>
    </row>
    <row r="226" spans="2:51" s="6" customFormat="1" ht="15.75" customHeight="1">
      <c r="B226" s="175"/>
      <c r="C226" s="176"/>
      <c r="D226" s="169" t="s">
        <v>255</v>
      </c>
      <c r="E226" s="176"/>
      <c r="F226" s="177" t="s">
        <v>639</v>
      </c>
      <c r="G226" s="176"/>
      <c r="H226" s="178">
        <v>70</v>
      </c>
      <c r="J226" s="176"/>
      <c r="K226" s="176"/>
      <c r="L226" s="179"/>
      <c r="M226" s="180"/>
      <c r="N226" s="176"/>
      <c r="O226" s="176"/>
      <c r="P226" s="176"/>
      <c r="Q226" s="176"/>
      <c r="R226" s="176"/>
      <c r="S226" s="176"/>
      <c r="T226" s="181"/>
      <c r="AT226" s="182" t="s">
        <v>255</v>
      </c>
      <c r="AU226" s="182" t="s">
        <v>21</v>
      </c>
      <c r="AV226" s="182" t="s">
        <v>85</v>
      </c>
      <c r="AW226" s="182" t="s">
        <v>218</v>
      </c>
      <c r="AX226" s="182" t="s">
        <v>76</v>
      </c>
      <c r="AY226" s="182" t="s">
        <v>245</v>
      </c>
    </row>
    <row r="227" spans="2:51" s="6" customFormat="1" ht="15.75" customHeight="1">
      <c r="B227" s="183"/>
      <c r="C227" s="184"/>
      <c r="D227" s="169" t="s">
        <v>255</v>
      </c>
      <c r="E227" s="184"/>
      <c r="F227" s="185" t="s">
        <v>257</v>
      </c>
      <c r="G227" s="184"/>
      <c r="H227" s="186">
        <v>70</v>
      </c>
      <c r="J227" s="184"/>
      <c r="K227" s="184"/>
      <c r="L227" s="187"/>
      <c r="M227" s="188"/>
      <c r="N227" s="184"/>
      <c r="O227" s="184"/>
      <c r="P227" s="184"/>
      <c r="Q227" s="184"/>
      <c r="R227" s="184"/>
      <c r="S227" s="184"/>
      <c r="T227" s="189"/>
      <c r="AT227" s="190" t="s">
        <v>255</v>
      </c>
      <c r="AU227" s="190" t="s">
        <v>21</v>
      </c>
      <c r="AV227" s="190" t="s">
        <v>251</v>
      </c>
      <c r="AW227" s="190" t="s">
        <v>218</v>
      </c>
      <c r="AX227" s="190" t="s">
        <v>21</v>
      </c>
      <c r="AY227" s="190" t="s">
        <v>245</v>
      </c>
    </row>
    <row r="228" spans="2:65" s="6" customFormat="1" ht="15.75" customHeight="1">
      <c r="B228" s="23"/>
      <c r="C228" s="153" t="s">
        <v>396</v>
      </c>
      <c r="D228" s="153" t="s">
        <v>247</v>
      </c>
      <c r="E228" s="154" t="s">
        <v>1130</v>
      </c>
      <c r="F228" s="155" t="s">
        <v>1131</v>
      </c>
      <c r="G228" s="156" t="s">
        <v>136</v>
      </c>
      <c r="H228" s="157">
        <v>140</v>
      </c>
      <c r="I228" s="158"/>
      <c r="J228" s="159">
        <f>ROUND($I$228*$H$228,2)</f>
        <v>0</v>
      </c>
      <c r="K228" s="155"/>
      <c r="L228" s="43"/>
      <c r="M228" s="160"/>
      <c r="N228" s="161" t="s">
        <v>47</v>
      </c>
      <c r="O228" s="24"/>
      <c r="P228" s="24"/>
      <c r="Q228" s="162">
        <v>0</v>
      </c>
      <c r="R228" s="162">
        <f>$Q$228*$H$228</f>
        <v>0</v>
      </c>
      <c r="S228" s="162">
        <v>0</v>
      </c>
      <c r="T228" s="163">
        <f>$S$228*$H$228</f>
        <v>0</v>
      </c>
      <c r="AR228" s="97" t="s">
        <v>251</v>
      </c>
      <c r="AT228" s="97" t="s">
        <v>247</v>
      </c>
      <c r="AU228" s="97" t="s">
        <v>21</v>
      </c>
      <c r="AY228" s="6" t="s">
        <v>245</v>
      </c>
      <c r="BE228" s="164">
        <f>IF($N$228="základní",$J$228,0)</f>
        <v>0</v>
      </c>
      <c r="BF228" s="164">
        <f>IF($N$228="snížená",$J$228,0)</f>
        <v>0</v>
      </c>
      <c r="BG228" s="164">
        <f>IF($N$228="zákl. přenesená",$J$228,0)</f>
        <v>0</v>
      </c>
      <c r="BH228" s="164">
        <f>IF($N$228="sníž. přenesená",$J$228,0)</f>
        <v>0</v>
      </c>
      <c r="BI228" s="164">
        <f>IF($N$228="nulová",$J$228,0)</f>
        <v>0</v>
      </c>
      <c r="BJ228" s="97" t="s">
        <v>21</v>
      </c>
      <c r="BK228" s="164">
        <f>ROUND($I$228*$H$228,2)</f>
        <v>0</v>
      </c>
      <c r="BL228" s="97" t="s">
        <v>251</v>
      </c>
      <c r="BM228" s="97" t="s">
        <v>1132</v>
      </c>
    </row>
    <row r="229" spans="2:47" s="6" customFormat="1" ht="16.5" customHeight="1">
      <c r="B229" s="23"/>
      <c r="C229" s="24"/>
      <c r="D229" s="165" t="s">
        <v>253</v>
      </c>
      <c r="E229" s="24"/>
      <c r="F229" s="166" t="s">
        <v>1131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253</v>
      </c>
      <c r="AU229" s="6" t="s">
        <v>21</v>
      </c>
    </row>
    <row r="230" spans="2:51" s="6" customFormat="1" ht="15.75" customHeight="1">
      <c r="B230" s="167"/>
      <c r="C230" s="168"/>
      <c r="D230" s="169" t="s">
        <v>255</v>
      </c>
      <c r="E230" s="168"/>
      <c r="F230" s="170" t="s">
        <v>508</v>
      </c>
      <c r="G230" s="168"/>
      <c r="H230" s="168"/>
      <c r="J230" s="168"/>
      <c r="K230" s="168"/>
      <c r="L230" s="171"/>
      <c r="M230" s="172"/>
      <c r="N230" s="168"/>
      <c r="O230" s="168"/>
      <c r="P230" s="168"/>
      <c r="Q230" s="168"/>
      <c r="R230" s="168"/>
      <c r="S230" s="168"/>
      <c r="T230" s="173"/>
      <c r="AT230" s="174" t="s">
        <v>255</v>
      </c>
      <c r="AU230" s="174" t="s">
        <v>21</v>
      </c>
      <c r="AV230" s="174" t="s">
        <v>21</v>
      </c>
      <c r="AW230" s="174" t="s">
        <v>218</v>
      </c>
      <c r="AX230" s="174" t="s">
        <v>76</v>
      </c>
      <c r="AY230" s="174" t="s">
        <v>245</v>
      </c>
    </row>
    <row r="231" spans="2:51" s="6" customFormat="1" ht="15.75" customHeight="1">
      <c r="B231" s="175"/>
      <c r="C231" s="176"/>
      <c r="D231" s="169" t="s">
        <v>255</v>
      </c>
      <c r="E231" s="176"/>
      <c r="F231" s="177" t="s">
        <v>1133</v>
      </c>
      <c r="G231" s="176"/>
      <c r="H231" s="178">
        <v>140</v>
      </c>
      <c r="J231" s="176"/>
      <c r="K231" s="176"/>
      <c r="L231" s="179"/>
      <c r="M231" s="180"/>
      <c r="N231" s="176"/>
      <c r="O231" s="176"/>
      <c r="P231" s="176"/>
      <c r="Q231" s="176"/>
      <c r="R231" s="176"/>
      <c r="S231" s="176"/>
      <c r="T231" s="181"/>
      <c r="AT231" s="182" t="s">
        <v>255</v>
      </c>
      <c r="AU231" s="182" t="s">
        <v>21</v>
      </c>
      <c r="AV231" s="182" t="s">
        <v>85</v>
      </c>
      <c r="AW231" s="182" t="s">
        <v>218</v>
      </c>
      <c r="AX231" s="182" t="s">
        <v>76</v>
      </c>
      <c r="AY231" s="182" t="s">
        <v>245</v>
      </c>
    </row>
    <row r="232" spans="2:51" s="6" customFormat="1" ht="15.75" customHeight="1">
      <c r="B232" s="183"/>
      <c r="C232" s="184"/>
      <c r="D232" s="169" t="s">
        <v>255</v>
      </c>
      <c r="E232" s="184"/>
      <c r="F232" s="185" t="s">
        <v>257</v>
      </c>
      <c r="G232" s="184"/>
      <c r="H232" s="186">
        <v>140</v>
      </c>
      <c r="J232" s="184"/>
      <c r="K232" s="184"/>
      <c r="L232" s="187"/>
      <c r="M232" s="188"/>
      <c r="N232" s="184"/>
      <c r="O232" s="184"/>
      <c r="P232" s="184"/>
      <c r="Q232" s="184"/>
      <c r="R232" s="184"/>
      <c r="S232" s="184"/>
      <c r="T232" s="189"/>
      <c r="AT232" s="190" t="s">
        <v>255</v>
      </c>
      <c r="AU232" s="190" t="s">
        <v>21</v>
      </c>
      <c r="AV232" s="190" t="s">
        <v>251</v>
      </c>
      <c r="AW232" s="190" t="s">
        <v>218</v>
      </c>
      <c r="AX232" s="190" t="s">
        <v>21</v>
      </c>
      <c r="AY232" s="190" t="s">
        <v>245</v>
      </c>
    </row>
    <row r="233" spans="2:65" s="6" customFormat="1" ht="15.75" customHeight="1">
      <c r="B233" s="23"/>
      <c r="C233" s="153" t="s">
        <v>401</v>
      </c>
      <c r="D233" s="153" t="s">
        <v>247</v>
      </c>
      <c r="E233" s="154" t="s">
        <v>1134</v>
      </c>
      <c r="F233" s="155" t="s">
        <v>1135</v>
      </c>
      <c r="G233" s="156" t="s">
        <v>826</v>
      </c>
      <c r="H233" s="157">
        <v>48</v>
      </c>
      <c r="I233" s="158"/>
      <c r="J233" s="159">
        <f>ROUND($I$233*$H$233,2)</f>
        <v>0</v>
      </c>
      <c r="K233" s="155"/>
      <c r="L233" s="43"/>
      <c r="M233" s="160"/>
      <c r="N233" s="161" t="s">
        <v>47</v>
      </c>
      <c r="O233" s="24"/>
      <c r="P233" s="24"/>
      <c r="Q233" s="162">
        <v>0</v>
      </c>
      <c r="R233" s="162">
        <f>$Q$233*$H$233</f>
        <v>0</v>
      </c>
      <c r="S233" s="162">
        <v>0</v>
      </c>
      <c r="T233" s="163">
        <f>$S$233*$H$233</f>
        <v>0</v>
      </c>
      <c r="AR233" s="97" t="s">
        <v>251</v>
      </c>
      <c r="AT233" s="97" t="s">
        <v>247</v>
      </c>
      <c r="AU233" s="97" t="s">
        <v>21</v>
      </c>
      <c r="AY233" s="6" t="s">
        <v>245</v>
      </c>
      <c r="BE233" s="164">
        <f>IF($N$233="základní",$J$233,0)</f>
        <v>0</v>
      </c>
      <c r="BF233" s="164">
        <f>IF($N$233="snížená",$J$233,0)</f>
        <v>0</v>
      </c>
      <c r="BG233" s="164">
        <f>IF($N$233="zákl. přenesená",$J$233,0)</f>
        <v>0</v>
      </c>
      <c r="BH233" s="164">
        <f>IF($N$233="sníž. přenesená",$J$233,0)</f>
        <v>0</v>
      </c>
      <c r="BI233" s="164">
        <f>IF($N$233="nulová",$J$233,0)</f>
        <v>0</v>
      </c>
      <c r="BJ233" s="97" t="s">
        <v>21</v>
      </c>
      <c r="BK233" s="164">
        <f>ROUND($I$233*$H$233,2)</f>
        <v>0</v>
      </c>
      <c r="BL233" s="97" t="s">
        <v>251</v>
      </c>
      <c r="BM233" s="97" t="s">
        <v>1136</v>
      </c>
    </row>
    <row r="234" spans="2:47" s="6" customFormat="1" ht="16.5" customHeight="1">
      <c r="B234" s="23"/>
      <c r="C234" s="24"/>
      <c r="D234" s="165" t="s">
        <v>253</v>
      </c>
      <c r="E234" s="24"/>
      <c r="F234" s="166" t="s">
        <v>1135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253</v>
      </c>
      <c r="AU234" s="6" t="s">
        <v>21</v>
      </c>
    </row>
    <row r="235" spans="2:51" s="6" customFormat="1" ht="15.75" customHeight="1">
      <c r="B235" s="167"/>
      <c r="C235" s="168"/>
      <c r="D235" s="169" t="s">
        <v>255</v>
      </c>
      <c r="E235" s="168"/>
      <c r="F235" s="170" t="s">
        <v>256</v>
      </c>
      <c r="G235" s="168"/>
      <c r="H235" s="168"/>
      <c r="J235" s="168"/>
      <c r="K235" s="168"/>
      <c r="L235" s="171"/>
      <c r="M235" s="172"/>
      <c r="N235" s="168"/>
      <c r="O235" s="168"/>
      <c r="P235" s="168"/>
      <c r="Q235" s="168"/>
      <c r="R235" s="168"/>
      <c r="S235" s="168"/>
      <c r="T235" s="173"/>
      <c r="AT235" s="174" t="s">
        <v>255</v>
      </c>
      <c r="AU235" s="174" t="s">
        <v>21</v>
      </c>
      <c r="AV235" s="174" t="s">
        <v>21</v>
      </c>
      <c r="AW235" s="174" t="s">
        <v>218</v>
      </c>
      <c r="AX235" s="174" t="s">
        <v>76</v>
      </c>
      <c r="AY235" s="174" t="s">
        <v>245</v>
      </c>
    </row>
    <row r="236" spans="2:51" s="6" customFormat="1" ht="15.75" customHeight="1">
      <c r="B236" s="175"/>
      <c r="C236" s="176"/>
      <c r="D236" s="169" t="s">
        <v>255</v>
      </c>
      <c r="E236" s="176"/>
      <c r="F236" s="177" t="s">
        <v>502</v>
      </c>
      <c r="G236" s="176"/>
      <c r="H236" s="178">
        <v>48</v>
      </c>
      <c r="J236" s="176"/>
      <c r="K236" s="176"/>
      <c r="L236" s="179"/>
      <c r="M236" s="180"/>
      <c r="N236" s="176"/>
      <c r="O236" s="176"/>
      <c r="P236" s="176"/>
      <c r="Q236" s="176"/>
      <c r="R236" s="176"/>
      <c r="S236" s="176"/>
      <c r="T236" s="181"/>
      <c r="AT236" s="182" t="s">
        <v>255</v>
      </c>
      <c r="AU236" s="182" t="s">
        <v>21</v>
      </c>
      <c r="AV236" s="182" t="s">
        <v>85</v>
      </c>
      <c r="AW236" s="182" t="s">
        <v>218</v>
      </c>
      <c r="AX236" s="182" t="s">
        <v>76</v>
      </c>
      <c r="AY236" s="182" t="s">
        <v>245</v>
      </c>
    </row>
    <row r="237" spans="2:51" s="6" customFormat="1" ht="15.75" customHeight="1">
      <c r="B237" s="183"/>
      <c r="C237" s="184"/>
      <c r="D237" s="169" t="s">
        <v>255</v>
      </c>
      <c r="E237" s="184"/>
      <c r="F237" s="185" t="s">
        <v>257</v>
      </c>
      <c r="G237" s="184"/>
      <c r="H237" s="186">
        <v>48</v>
      </c>
      <c r="J237" s="184"/>
      <c r="K237" s="184"/>
      <c r="L237" s="187"/>
      <c r="M237" s="188"/>
      <c r="N237" s="184"/>
      <c r="O237" s="184"/>
      <c r="P237" s="184"/>
      <c r="Q237" s="184"/>
      <c r="R237" s="184"/>
      <c r="S237" s="184"/>
      <c r="T237" s="189"/>
      <c r="AT237" s="190" t="s">
        <v>255</v>
      </c>
      <c r="AU237" s="190" t="s">
        <v>21</v>
      </c>
      <c r="AV237" s="190" t="s">
        <v>251</v>
      </c>
      <c r="AW237" s="190" t="s">
        <v>218</v>
      </c>
      <c r="AX237" s="190" t="s">
        <v>21</v>
      </c>
      <c r="AY237" s="190" t="s">
        <v>245</v>
      </c>
    </row>
    <row r="238" spans="2:65" s="6" customFormat="1" ht="15.75" customHeight="1">
      <c r="B238" s="23"/>
      <c r="C238" s="153" t="s">
        <v>403</v>
      </c>
      <c r="D238" s="153" t="s">
        <v>247</v>
      </c>
      <c r="E238" s="154" t="s">
        <v>1137</v>
      </c>
      <c r="F238" s="155" t="s">
        <v>1138</v>
      </c>
      <c r="G238" s="156" t="s">
        <v>826</v>
      </c>
      <c r="H238" s="157">
        <v>5</v>
      </c>
      <c r="I238" s="158"/>
      <c r="J238" s="159">
        <f>ROUND($I$238*$H$238,2)</f>
        <v>0</v>
      </c>
      <c r="K238" s="155"/>
      <c r="L238" s="43"/>
      <c r="M238" s="160"/>
      <c r="N238" s="161" t="s">
        <v>47</v>
      </c>
      <c r="O238" s="24"/>
      <c r="P238" s="24"/>
      <c r="Q238" s="162">
        <v>0</v>
      </c>
      <c r="R238" s="162">
        <f>$Q$238*$H$238</f>
        <v>0</v>
      </c>
      <c r="S238" s="162">
        <v>0</v>
      </c>
      <c r="T238" s="163">
        <f>$S$238*$H$238</f>
        <v>0</v>
      </c>
      <c r="AR238" s="97" t="s">
        <v>251</v>
      </c>
      <c r="AT238" s="97" t="s">
        <v>247</v>
      </c>
      <c r="AU238" s="97" t="s">
        <v>21</v>
      </c>
      <c r="AY238" s="6" t="s">
        <v>245</v>
      </c>
      <c r="BE238" s="164">
        <f>IF($N$238="základní",$J$238,0)</f>
        <v>0</v>
      </c>
      <c r="BF238" s="164">
        <f>IF($N$238="snížená",$J$238,0)</f>
        <v>0</v>
      </c>
      <c r="BG238" s="164">
        <f>IF($N$238="zákl. přenesená",$J$238,0)</f>
        <v>0</v>
      </c>
      <c r="BH238" s="164">
        <f>IF($N$238="sníž. přenesená",$J$238,0)</f>
        <v>0</v>
      </c>
      <c r="BI238" s="164">
        <f>IF($N$238="nulová",$J$238,0)</f>
        <v>0</v>
      </c>
      <c r="BJ238" s="97" t="s">
        <v>21</v>
      </c>
      <c r="BK238" s="164">
        <f>ROUND($I$238*$H$238,2)</f>
        <v>0</v>
      </c>
      <c r="BL238" s="97" t="s">
        <v>251</v>
      </c>
      <c r="BM238" s="97" t="s">
        <v>1139</v>
      </c>
    </row>
    <row r="239" spans="2:47" s="6" customFormat="1" ht="16.5" customHeight="1">
      <c r="B239" s="23"/>
      <c r="C239" s="24"/>
      <c r="D239" s="165" t="s">
        <v>253</v>
      </c>
      <c r="E239" s="24"/>
      <c r="F239" s="166" t="s">
        <v>1138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253</v>
      </c>
      <c r="AU239" s="6" t="s">
        <v>21</v>
      </c>
    </row>
    <row r="240" spans="2:51" s="6" customFormat="1" ht="15.75" customHeight="1">
      <c r="B240" s="167"/>
      <c r="C240" s="168"/>
      <c r="D240" s="169" t="s">
        <v>255</v>
      </c>
      <c r="E240" s="168"/>
      <c r="F240" s="170" t="s">
        <v>256</v>
      </c>
      <c r="G240" s="168"/>
      <c r="H240" s="168"/>
      <c r="J240" s="168"/>
      <c r="K240" s="168"/>
      <c r="L240" s="171"/>
      <c r="M240" s="172"/>
      <c r="N240" s="168"/>
      <c r="O240" s="168"/>
      <c r="P240" s="168"/>
      <c r="Q240" s="168"/>
      <c r="R240" s="168"/>
      <c r="S240" s="168"/>
      <c r="T240" s="173"/>
      <c r="AT240" s="174" t="s">
        <v>255</v>
      </c>
      <c r="AU240" s="174" t="s">
        <v>21</v>
      </c>
      <c r="AV240" s="174" t="s">
        <v>21</v>
      </c>
      <c r="AW240" s="174" t="s">
        <v>218</v>
      </c>
      <c r="AX240" s="174" t="s">
        <v>76</v>
      </c>
      <c r="AY240" s="174" t="s">
        <v>245</v>
      </c>
    </row>
    <row r="241" spans="2:51" s="6" customFormat="1" ht="15.75" customHeight="1">
      <c r="B241" s="175"/>
      <c r="C241" s="176"/>
      <c r="D241" s="169" t="s">
        <v>255</v>
      </c>
      <c r="E241" s="176"/>
      <c r="F241" s="177" t="s">
        <v>143</v>
      </c>
      <c r="G241" s="176"/>
      <c r="H241" s="178">
        <v>5</v>
      </c>
      <c r="J241" s="176"/>
      <c r="K241" s="176"/>
      <c r="L241" s="179"/>
      <c r="M241" s="180"/>
      <c r="N241" s="176"/>
      <c r="O241" s="176"/>
      <c r="P241" s="176"/>
      <c r="Q241" s="176"/>
      <c r="R241" s="176"/>
      <c r="S241" s="176"/>
      <c r="T241" s="181"/>
      <c r="AT241" s="182" t="s">
        <v>255</v>
      </c>
      <c r="AU241" s="182" t="s">
        <v>21</v>
      </c>
      <c r="AV241" s="182" t="s">
        <v>85</v>
      </c>
      <c r="AW241" s="182" t="s">
        <v>218</v>
      </c>
      <c r="AX241" s="182" t="s">
        <v>76</v>
      </c>
      <c r="AY241" s="182" t="s">
        <v>245</v>
      </c>
    </row>
    <row r="242" spans="2:51" s="6" customFormat="1" ht="15.75" customHeight="1">
      <c r="B242" s="183"/>
      <c r="C242" s="184"/>
      <c r="D242" s="169" t="s">
        <v>255</v>
      </c>
      <c r="E242" s="184"/>
      <c r="F242" s="185" t="s">
        <v>257</v>
      </c>
      <c r="G242" s="184"/>
      <c r="H242" s="186">
        <v>5</v>
      </c>
      <c r="J242" s="184"/>
      <c r="K242" s="184"/>
      <c r="L242" s="187"/>
      <c r="M242" s="188"/>
      <c r="N242" s="184"/>
      <c r="O242" s="184"/>
      <c r="P242" s="184"/>
      <c r="Q242" s="184"/>
      <c r="R242" s="184"/>
      <c r="S242" s="184"/>
      <c r="T242" s="189"/>
      <c r="AT242" s="190" t="s">
        <v>255</v>
      </c>
      <c r="AU242" s="190" t="s">
        <v>21</v>
      </c>
      <c r="AV242" s="190" t="s">
        <v>251</v>
      </c>
      <c r="AW242" s="190" t="s">
        <v>218</v>
      </c>
      <c r="AX242" s="190" t="s">
        <v>21</v>
      </c>
      <c r="AY242" s="190" t="s">
        <v>245</v>
      </c>
    </row>
    <row r="243" spans="2:65" s="6" customFormat="1" ht="15.75" customHeight="1">
      <c r="B243" s="23"/>
      <c r="C243" s="153" t="s">
        <v>408</v>
      </c>
      <c r="D243" s="153" t="s">
        <v>247</v>
      </c>
      <c r="E243" s="154" t="s">
        <v>1140</v>
      </c>
      <c r="F243" s="155" t="s">
        <v>1141</v>
      </c>
      <c r="G243" s="156" t="s">
        <v>826</v>
      </c>
      <c r="H243" s="157">
        <v>35</v>
      </c>
      <c r="I243" s="158"/>
      <c r="J243" s="159">
        <f>ROUND($I$243*$H$243,2)</f>
        <v>0</v>
      </c>
      <c r="K243" s="155"/>
      <c r="L243" s="43"/>
      <c r="M243" s="160"/>
      <c r="N243" s="161" t="s">
        <v>47</v>
      </c>
      <c r="O243" s="24"/>
      <c r="P243" s="24"/>
      <c r="Q243" s="162">
        <v>0</v>
      </c>
      <c r="R243" s="162">
        <f>$Q$243*$H$243</f>
        <v>0</v>
      </c>
      <c r="S243" s="162">
        <v>0</v>
      </c>
      <c r="T243" s="163">
        <f>$S$243*$H$243</f>
        <v>0</v>
      </c>
      <c r="AR243" s="97" t="s">
        <v>251</v>
      </c>
      <c r="AT243" s="97" t="s">
        <v>247</v>
      </c>
      <c r="AU243" s="97" t="s">
        <v>21</v>
      </c>
      <c r="AY243" s="6" t="s">
        <v>245</v>
      </c>
      <c r="BE243" s="164">
        <f>IF($N$243="základní",$J$243,0)</f>
        <v>0</v>
      </c>
      <c r="BF243" s="164">
        <f>IF($N$243="snížená",$J$243,0)</f>
        <v>0</v>
      </c>
      <c r="BG243" s="164">
        <f>IF($N$243="zákl. přenesená",$J$243,0)</f>
        <v>0</v>
      </c>
      <c r="BH243" s="164">
        <f>IF($N$243="sníž. přenesená",$J$243,0)</f>
        <v>0</v>
      </c>
      <c r="BI243" s="164">
        <f>IF($N$243="nulová",$J$243,0)</f>
        <v>0</v>
      </c>
      <c r="BJ243" s="97" t="s">
        <v>21</v>
      </c>
      <c r="BK243" s="164">
        <f>ROUND($I$243*$H$243,2)</f>
        <v>0</v>
      </c>
      <c r="BL243" s="97" t="s">
        <v>251</v>
      </c>
      <c r="BM243" s="97" t="s">
        <v>1142</v>
      </c>
    </row>
    <row r="244" spans="2:47" s="6" customFormat="1" ht="16.5" customHeight="1">
      <c r="B244" s="23"/>
      <c r="C244" s="24"/>
      <c r="D244" s="165" t="s">
        <v>253</v>
      </c>
      <c r="E244" s="24"/>
      <c r="F244" s="166" t="s">
        <v>1141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253</v>
      </c>
      <c r="AU244" s="6" t="s">
        <v>21</v>
      </c>
    </row>
    <row r="245" spans="2:51" s="6" customFormat="1" ht="15.75" customHeight="1">
      <c r="B245" s="167"/>
      <c r="C245" s="168"/>
      <c r="D245" s="169" t="s">
        <v>255</v>
      </c>
      <c r="E245" s="168"/>
      <c r="F245" s="170" t="s">
        <v>256</v>
      </c>
      <c r="G245" s="168"/>
      <c r="H245" s="168"/>
      <c r="J245" s="168"/>
      <c r="K245" s="168"/>
      <c r="L245" s="171"/>
      <c r="M245" s="172"/>
      <c r="N245" s="168"/>
      <c r="O245" s="168"/>
      <c r="P245" s="168"/>
      <c r="Q245" s="168"/>
      <c r="R245" s="168"/>
      <c r="S245" s="168"/>
      <c r="T245" s="173"/>
      <c r="AT245" s="174" t="s">
        <v>255</v>
      </c>
      <c r="AU245" s="174" t="s">
        <v>21</v>
      </c>
      <c r="AV245" s="174" t="s">
        <v>21</v>
      </c>
      <c r="AW245" s="174" t="s">
        <v>218</v>
      </c>
      <c r="AX245" s="174" t="s">
        <v>76</v>
      </c>
      <c r="AY245" s="174" t="s">
        <v>245</v>
      </c>
    </row>
    <row r="246" spans="2:51" s="6" customFormat="1" ht="15.75" customHeight="1">
      <c r="B246" s="175"/>
      <c r="C246" s="176"/>
      <c r="D246" s="169" t="s">
        <v>255</v>
      </c>
      <c r="E246" s="176"/>
      <c r="F246" s="177" t="s">
        <v>423</v>
      </c>
      <c r="G246" s="176"/>
      <c r="H246" s="178">
        <v>35</v>
      </c>
      <c r="J246" s="176"/>
      <c r="K246" s="176"/>
      <c r="L246" s="179"/>
      <c r="M246" s="180"/>
      <c r="N246" s="176"/>
      <c r="O246" s="176"/>
      <c r="P246" s="176"/>
      <c r="Q246" s="176"/>
      <c r="R246" s="176"/>
      <c r="S246" s="176"/>
      <c r="T246" s="181"/>
      <c r="AT246" s="182" t="s">
        <v>255</v>
      </c>
      <c r="AU246" s="182" t="s">
        <v>21</v>
      </c>
      <c r="AV246" s="182" t="s">
        <v>85</v>
      </c>
      <c r="AW246" s="182" t="s">
        <v>218</v>
      </c>
      <c r="AX246" s="182" t="s">
        <v>76</v>
      </c>
      <c r="AY246" s="182" t="s">
        <v>245</v>
      </c>
    </row>
    <row r="247" spans="2:51" s="6" customFormat="1" ht="15.75" customHeight="1">
      <c r="B247" s="183"/>
      <c r="C247" s="184"/>
      <c r="D247" s="169" t="s">
        <v>255</v>
      </c>
      <c r="E247" s="184"/>
      <c r="F247" s="185" t="s">
        <v>257</v>
      </c>
      <c r="G247" s="184"/>
      <c r="H247" s="186">
        <v>35</v>
      </c>
      <c r="J247" s="184"/>
      <c r="K247" s="184"/>
      <c r="L247" s="187"/>
      <c r="M247" s="188"/>
      <c r="N247" s="184"/>
      <c r="O247" s="184"/>
      <c r="P247" s="184"/>
      <c r="Q247" s="184"/>
      <c r="R247" s="184"/>
      <c r="S247" s="184"/>
      <c r="T247" s="189"/>
      <c r="AT247" s="190" t="s">
        <v>255</v>
      </c>
      <c r="AU247" s="190" t="s">
        <v>21</v>
      </c>
      <c r="AV247" s="190" t="s">
        <v>251</v>
      </c>
      <c r="AW247" s="190" t="s">
        <v>218</v>
      </c>
      <c r="AX247" s="190" t="s">
        <v>21</v>
      </c>
      <c r="AY247" s="190" t="s">
        <v>245</v>
      </c>
    </row>
    <row r="248" spans="2:65" s="6" customFormat="1" ht="15.75" customHeight="1">
      <c r="B248" s="23"/>
      <c r="C248" s="153" t="s">
        <v>413</v>
      </c>
      <c r="D248" s="153" t="s">
        <v>247</v>
      </c>
      <c r="E248" s="154" t="s">
        <v>1143</v>
      </c>
      <c r="F248" s="155" t="s">
        <v>1144</v>
      </c>
      <c r="G248" s="156" t="s">
        <v>826</v>
      </c>
      <c r="H248" s="157">
        <v>320</v>
      </c>
      <c r="I248" s="158"/>
      <c r="J248" s="159">
        <f>ROUND($I$248*$H$248,2)</f>
        <v>0</v>
      </c>
      <c r="K248" s="155"/>
      <c r="L248" s="43"/>
      <c r="M248" s="160"/>
      <c r="N248" s="161" t="s">
        <v>47</v>
      </c>
      <c r="O248" s="24"/>
      <c r="P248" s="24"/>
      <c r="Q248" s="162">
        <v>0</v>
      </c>
      <c r="R248" s="162">
        <f>$Q$248*$H$248</f>
        <v>0</v>
      </c>
      <c r="S248" s="162">
        <v>0</v>
      </c>
      <c r="T248" s="163">
        <f>$S$248*$H$248</f>
        <v>0</v>
      </c>
      <c r="AR248" s="97" t="s">
        <v>251</v>
      </c>
      <c r="AT248" s="97" t="s">
        <v>247</v>
      </c>
      <c r="AU248" s="97" t="s">
        <v>21</v>
      </c>
      <c r="AY248" s="6" t="s">
        <v>245</v>
      </c>
      <c r="BE248" s="164">
        <f>IF($N$248="základní",$J$248,0)</f>
        <v>0</v>
      </c>
      <c r="BF248" s="164">
        <f>IF($N$248="snížená",$J$248,0)</f>
        <v>0</v>
      </c>
      <c r="BG248" s="164">
        <f>IF($N$248="zákl. přenesená",$J$248,0)</f>
        <v>0</v>
      </c>
      <c r="BH248" s="164">
        <f>IF($N$248="sníž. přenesená",$J$248,0)</f>
        <v>0</v>
      </c>
      <c r="BI248" s="164">
        <f>IF($N$248="nulová",$J$248,0)</f>
        <v>0</v>
      </c>
      <c r="BJ248" s="97" t="s">
        <v>21</v>
      </c>
      <c r="BK248" s="164">
        <f>ROUND($I$248*$H$248,2)</f>
        <v>0</v>
      </c>
      <c r="BL248" s="97" t="s">
        <v>251</v>
      </c>
      <c r="BM248" s="97" t="s">
        <v>1145</v>
      </c>
    </row>
    <row r="249" spans="2:47" s="6" customFormat="1" ht="16.5" customHeight="1">
      <c r="B249" s="23"/>
      <c r="C249" s="24"/>
      <c r="D249" s="165" t="s">
        <v>253</v>
      </c>
      <c r="E249" s="24"/>
      <c r="F249" s="166" t="s">
        <v>1144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253</v>
      </c>
      <c r="AU249" s="6" t="s">
        <v>21</v>
      </c>
    </row>
    <row r="250" spans="2:51" s="6" customFormat="1" ht="15.75" customHeight="1">
      <c r="B250" s="167"/>
      <c r="C250" s="168"/>
      <c r="D250" s="169" t="s">
        <v>255</v>
      </c>
      <c r="E250" s="168"/>
      <c r="F250" s="170" t="s">
        <v>508</v>
      </c>
      <c r="G250" s="168"/>
      <c r="H250" s="168"/>
      <c r="J250" s="168"/>
      <c r="K250" s="168"/>
      <c r="L250" s="171"/>
      <c r="M250" s="172"/>
      <c r="N250" s="168"/>
      <c r="O250" s="168"/>
      <c r="P250" s="168"/>
      <c r="Q250" s="168"/>
      <c r="R250" s="168"/>
      <c r="S250" s="168"/>
      <c r="T250" s="173"/>
      <c r="AT250" s="174" t="s">
        <v>255</v>
      </c>
      <c r="AU250" s="174" t="s">
        <v>21</v>
      </c>
      <c r="AV250" s="174" t="s">
        <v>21</v>
      </c>
      <c r="AW250" s="174" t="s">
        <v>218</v>
      </c>
      <c r="AX250" s="174" t="s">
        <v>76</v>
      </c>
      <c r="AY250" s="174" t="s">
        <v>245</v>
      </c>
    </row>
    <row r="251" spans="2:51" s="6" customFormat="1" ht="15.75" customHeight="1">
      <c r="B251" s="175"/>
      <c r="C251" s="176"/>
      <c r="D251" s="169" t="s">
        <v>255</v>
      </c>
      <c r="E251" s="176"/>
      <c r="F251" s="177" t="s">
        <v>1146</v>
      </c>
      <c r="G251" s="176"/>
      <c r="H251" s="178">
        <v>320</v>
      </c>
      <c r="J251" s="176"/>
      <c r="K251" s="176"/>
      <c r="L251" s="179"/>
      <c r="M251" s="180"/>
      <c r="N251" s="176"/>
      <c r="O251" s="176"/>
      <c r="P251" s="176"/>
      <c r="Q251" s="176"/>
      <c r="R251" s="176"/>
      <c r="S251" s="176"/>
      <c r="T251" s="181"/>
      <c r="AT251" s="182" t="s">
        <v>255</v>
      </c>
      <c r="AU251" s="182" t="s">
        <v>21</v>
      </c>
      <c r="AV251" s="182" t="s">
        <v>85</v>
      </c>
      <c r="AW251" s="182" t="s">
        <v>218</v>
      </c>
      <c r="AX251" s="182" t="s">
        <v>76</v>
      </c>
      <c r="AY251" s="182" t="s">
        <v>245</v>
      </c>
    </row>
    <row r="252" spans="2:51" s="6" customFormat="1" ht="15.75" customHeight="1">
      <c r="B252" s="183"/>
      <c r="C252" s="184"/>
      <c r="D252" s="169" t="s">
        <v>255</v>
      </c>
      <c r="E252" s="184"/>
      <c r="F252" s="185" t="s">
        <v>257</v>
      </c>
      <c r="G252" s="184"/>
      <c r="H252" s="186">
        <v>320</v>
      </c>
      <c r="J252" s="184"/>
      <c r="K252" s="184"/>
      <c r="L252" s="187"/>
      <c r="M252" s="188"/>
      <c r="N252" s="184"/>
      <c r="O252" s="184"/>
      <c r="P252" s="184"/>
      <c r="Q252" s="184"/>
      <c r="R252" s="184"/>
      <c r="S252" s="184"/>
      <c r="T252" s="189"/>
      <c r="AT252" s="190" t="s">
        <v>255</v>
      </c>
      <c r="AU252" s="190" t="s">
        <v>21</v>
      </c>
      <c r="AV252" s="190" t="s">
        <v>251</v>
      </c>
      <c r="AW252" s="190" t="s">
        <v>218</v>
      </c>
      <c r="AX252" s="190" t="s">
        <v>21</v>
      </c>
      <c r="AY252" s="190" t="s">
        <v>245</v>
      </c>
    </row>
    <row r="253" spans="2:65" s="6" customFormat="1" ht="15.75" customHeight="1">
      <c r="B253" s="23"/>
      <c r="C253" s="153" t="s">
        <v>415</v>
      </c>
      <c r="D253" s="153" t="s">
        <v>247</v>
      </c>
      <c r="E253" s="154" t="s">
        <v>1147</v>
      </c>
      <c r="F253" s="155" t="s">
        <v>1148</v>
      </c>
      <c r="G253" s="156" t="s">
        <v>826</v>
      </c>
      <c r="H253" s="157">
        <v>2</v>
      </c>
      <c r="I253" s="158"/>
      <c r="J253" s="159">
        <f>ROUND($I$253*$H$253,2)</f>
        <v>0</v>
      </c>
      <c r="K253" s="155"/>
      <c r="L253" s="43"/>
      <c r="M253" s="160"/>
      <c r="N253" s="161" t="s">
        <v>47</v>
      </c>
      <c r="O253" s="24"/>
      <c r="P253" s="24"/>
      <c r="Q253" s="162">
        <v>0</v>
      </c>
      <c r="R253" s="162">
        <f>$Q$253*$H$253</f>
        <v>0</v>
      </c>
      <c r="S253" s="162">
        <v>0</v>
      </c>
      <c r="T253" s="163">
        <f>$S$253*$H$253</f>
        <v>0</v>
      </c>
      <c r="AR253" s="97" t="s">
        <v>251</v>
      </c>
      <c r="AT253" s="97" t="s">
        <v>247</v>
      </c>
      <c r="AU253" s="97" t="s">
        <v>21</v>
      </c>
      <c r="AY253" s="6" t="s">
        <v>245</v>
      </c>
      <c r="BE253" s="164">
        <f>IF($N$253="základní",$J$253,0)</f>
        <v>0</v>
      </c>
      <c r="BF253" s="164">
        <f>IF($N$253="snížená",$J$253,0)</f>
        <v>0</v>
      </c>
      <c r="BG253" s="164">
        <f>IF($N$253="zákl. přenesená",$J$253,0)</f>
        <v>0</v>
      </c>
      <c r="BH253" s="164">
        <f>IF($N$253="sníž. přenesená",$J$253,0)</f>
        <v>0</v>
      </c>
      <c r="BI253" s="164">
        <f>IF($N$253="nulová",$J$253,0)</f>
        <v>0</v>
      </c>
      <c r="BJ253" s="97" t="s">
        <v>21</v>
      </c>
      <c r="BK253" s="164">
        <f>ROUND($I$253*$H$253,2)</f>
        <v>0</v>
      </c>
      <c r="BL253" s="97" t="s">
        <v>251</v>
      </c>
      <c r="BM253" s="97" t="s">
        <v>1149</v>
      </c>
    </row>
    <row r="254" spans="2:47" s="6" customFormat="1" ht="16.5" customHeight="1">
      <c r="B254" s="23"/>
      <c r="C254" s="24"/>
      <c r="D254" s="165" t="s">
        <v>253</v>
      </c>
      <c r="E254" s="24"/>
      <c r="F254" s="166" t="s">
        <v>1148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253</v>
      </c>
      <c r="AU254" s="6" t="s">
        <v>21</v>
      </c>
    </row>
    <row r="255" spans="2:51" s="6" customFormat="1" ht="15.75" customHeight="1">
      <c r="B255" s="167"/>
      <c r="C255" s="168"/>
      <c r="D255" s="169" t="s">
        <v>255</v>
      </c>
      <c r="E255" s="168"/>
      <c r="F255" s="170" t="s">
        <v>256</v>
      </c>
      <c r="G255" s="168"/>
      <c r="H255" s="168"/>
      <c r="J255" s="168"/>
      <c r="K255" s="168"/>
      <c r="L255" s="171"/>
      <c r="M255" s="172"/>
      <c r="N255" s="168"/>
      <c r="O255" s="168"/>
      <c r="P255" s="168"/>
      <c r="Q255" s="168"/>
      <c r="R255" s="168"/>
      <c r="S255" s="168"/>
      <c r="T255" s="173"/>
      <c r="AT255" s="174" t="s">
        <v>255</v>
      </c>
      <c r="AU255" s="174" t="s">
        <v>21</v>
      </c>
      <c r="AV255" s="174" t="s">
        <v>21</v>
      </c>
      <c r="AW255" s="174" t="s">
        <v>218</v>
      </c>
      <c r="AX255" s="174" t="s">
        <v>76</v>
      </c>
      <c r="AY255" s="174" t="s">
        <v>245</v>
      </c>
    </row>
    <row r="256" spans="2:51" s="6" customFormat="1" ht="15.75" customHeight="1">
      <c r="B256" s="175"/>
      <c r="C256" s="176"/>
      <c r="D256" s="169" t="s">
        <v>255</v>
      </c>
      <c r="E256" s="176"/>
      <c r="F256" s="177" t="s">
        <v>85</v>
      </c>
      <c r="G256" s="176"/>
      <c r="H256" s="178">
        <v>2</v>
      </c>
      <c r="J256" s="176"/>
      <c r="K256" s="176"/>
      <c r="L256" s="179"/>
      <c r="M256" s="180"/>
      <c r="N256" s="176"/>
      <c r="O256" s="176"/>
      <c r="P256" s="176"/>
      <c r="Q256" s="176"/>
      <c r="R256" s="176"/>
      <c r="S256" s="176"/>
      <c r="T256" s="181"/>
      <c r="AT256" s="182" t="s">
        <v>255</v>
      </c>
      <c r="AU256" s="182" t="s">
        <v>21</v>
      </c>
      <c r="AV256" s="182" t="s">
        <v>85</v>
      </c>
      <c r="AW256" s="182" t="s">
        <v>218</v>
      </c>
      <c r="AX256" s="182" t="s">
        <v>76</v>
      </c>
      <c r="AY256" s="182" t="s">
        <v>245</v>
      </c>
    </row>
    <row r="257" spans="2:51" s="6" customFormat="1" ht="15.75" customHeight="1">
      <c r="B257" s="183"/>
      <c r="C257" s="184"/>
      <c r="D257" s="169" t="s">
        <v>255</v>
      </c>
      <c r="E257" s="184"/>
      <c r="F257" s="185" t="s">
        <v>257</v>
      </c>
      <c r="G257" s="184"/>
      <c r="H257" s="186">
        <v>2</v>
      </c>
      <c r="J257" s="184"/>
      <c r="K257" s="184"/>
      <c r="L257" s="187"/>
      <c r="M257" s="188"/>
      <c r="N257" s="184"/>
      <c r="O257" s="184"/>
      <c r="P257" s="184"/>
      <c r="Q257" s="184"/>
      <c r="R257" s="184"/>
      <c r="S257" s="184"/>
      <c r="T257" s="189"/>
      <c r="AT257" s="190" t="s">
        <v>255</v>
      </c>
      <c r="AU257" s="190" t="s">
        <v>21</v>
      </c>
      <c r="AV257" s="190" t="s">
        <v>251</v>
      </c>
      <c r="AW257" s="190" t="s">
        <v>218</v>
      </c>
      <c r="AX257" s="190" t="s">
        <v>21</v>
      </c>
      <c r="AY257" s="190" t="s">
        <v>245</v>
      </c>
    </row>
    <row r="258" spans="2:65" s="6" customFormat="1" ht="15.75" customHeight="1">
      <c r="B258" s="23"/>
      <c r="C258" s="153" t="s">
        <v>423</v>
      </c>
      <c r="D258" s="153" t="s">
        <v>247</v>
      </c>
      <c r="E258" s="154" t="s">
        <v>1150</v>
      </c>
      <c r="F258" s="155" t="s">
        <v>1151</v>
      </c>
      <c r="G258" s="156" t="s">
        <v>826</v>
      </c>
      <c r="H258" s="157">
        <v>1</v>
      </c>
      <c r="I258" s="158"/>
      <c r="J258" s="159">
        <f>ROUND($I$258*$H$258,2)</f>
        <v>0</v>
      </c>
      <c r="K258" s="155"/>
      <c r="L258" s="43"/>
      <c r="M258" s="160"/>
      <c r="N258" s="161" t="s">
        <v>47</v>
      </c>
      <c r="O258" s="24"/>
      <c r="P258" s="24"/>
      <c r="Q258" s="162">
        <v>0</v>
      </c>
      <c r="R258" s="162">
        <f>$Q$258*$H$258</f>
        <v>0</v>
      </c>
      <c r="S258" s="162">
        <v>0</v>
      </c>
      <c r="T258" s="163">
        <f>$S$258*$H$258</f>
        <v>0</v>
      </c>
      <c r="AR258" s="97" t="s">
        <v>251</v>
      </c>
      <c r="AT258" s="97" t="s">
        <v>247</v>
      </c>
      <c r="AU258" s="97" t="s">
        <v>21</v>
      </c>
      <c r="AY258" s="6" t="s">
        <v>245</v>
      </c>
      <c r="BE258" s="164">
        <f>IF($N$258="základní",$J$258,0)</f>
        <v>0</v>
      </c>
      <c r="BF258" s="164">
        <f>IF($N$258="snížená",$J$258,0)</f>
        <v>0</v>
      </c>
      <c r="BG258" s="164">
        <f>IF($N$258="zákl. přenesená",$J$258,0)</f>
        <v>0</v>
      </c>
      <c r="BH258" s="164">
        <f>IF($N$258="sníž. přenesená",$J$258,0)</f>
        <v>0</v>
      </c>
      <c r="BI258" s="164">
        <f>IF($N$258="nulová",$J$258,0)</f>
        <v>0</v>
      </c>
      <c r="BJ258" s="97" t="s">
        <v>21</v>
      </c>
      <c r="BK258" s="164">
        <f>ROUND($I$258*$H$258,2)</f>
        <v>0</v>
      </c>
      <c r="BL258" s="97" t="s">
        <v>251</v>
      </c>
      <c r="BM258" s="97" t="s">
        <v>1152</v>
      </c>
    </row>
    <row r="259" spans="2:47" s="6" customFormat="1" ht="16.5" customHeight="1">
      <c r="B259" s="23"/>
      <c r="C259" s="24"/>
      <c r="D259" s="165" t="s">
        <v>253</v>
      </c>
      <c r="E259" s="24"/>
      <c r="F259" s="166" t="s">
        <v>1151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253</v>
      </c>
      <c r="AU259" s="6" t="s">
        <v>21</v>
      </c>
    </row>
    <row r="260" spans="2:51" s="6" customFormat="1" ht="15.75" customHeight="1">
      <c r="B260" s="167"/>
      <c r="C260" s="168"/>
      <c r="D260" s="169" t="s">
        <v>255</v>
      </c>
      <c r="E260" s="168"/>
      <c r="F260" s="170" t="s">
        <v>256</v>
      </c>
      <c r="G260" s="168"/>
      <c r="H260" s="168"/>
      <c r="J260" s="168"/>
      <c r="K260" s="168"/>
      <c r="L260" s="171"/>
      <c r="M260" s="172"/>
      <c r="N260" s="168"/>
      <c r="O260" s="168"/>
      <c r="P260" s="168"/>
      <c r="Q260" s="168"/>
      <c r="R260" s="168"/>
      <c r="S260" s="168"/>
      <c r="T260" s="173"/>
      <c r="AT260" s="174" t="s">
        <v>255</v>
      </c>
      <c r="AU260" s="174" t="s">
        <v>21</v>
      </c>
      <c r="AV260" s="174" t="s">
        <v>21</v>
      </c>
      <c r="AW260" s="174" t="s">
        <v>218</v>
      </c>
      <c r="AX260" s="174" t="s">
        <v>76</v>
      </c>
      <c r="AY260" s="174" t="s">
        <v>245</v>
      </c>
    </row>
    <row r="261" spans="2:51" s="6" customFormat="1" ht="15.75" customHeight="1">
      <c r="B261" s="175"/>
      <c r="C261" s="176"/>
      <c r="D261" s="169" t="s">
        <v>255</v>
      </c>
      <c r="E261" s="176"/>
      <c r="F261" s="177" t="s">
        <v>21</v>
      </c>
      <c r="G261" s="176"/>
      <c r="H261" s="178">
        <v>1</v>
      </c>
      <c r="J261" s="176"/>
      <c r="K261" s="176"/>
      <c r="L261" s="179"/>
      <c r="M261" s="180"/>
      <c r="N261" s="176"/>
      <c r="O261" s="176"/>
      <c r="P261" s="176"/>
      <c r="Q261" s="176"/>
      <c r="R261" s="176"/>
      <c r="S261" s="176"/>
      <c r="T261" s="181"/>
      <c r="AT261" s="182" t="s">
        <v>255</v>
      </c>
      <c r="AU261" s="182" t="s">
        <v>21</v>
      </c>
      <c r="AV261" s="182" t="s">
        <v>85</v>
      </c>
      <c r="AW261" s="182" t="s">
        <v>218</v>
      </c>
      <c r="AX261" s="182" t="s">
        <v>76</v>
      </c>
      <c r="AY261" s="182" t="s">
        <v>245</v>
      </c>
    </row>
    <row r="262" spans="2:51" s="6" customFormat="1" ht="15.75" customHeight="1">
      <c r="B262" s="183"/>
      <c r="C262" s="184"/>
      <c r="D262" s="169" t="s">
        <v>255</v>
      </c>
      <c r="E262" s="184"/>
      <c r="F262" s="185" t="s">
        <v>257</v>
      </c>
      <c r="G262" s="184"/>
      <c r="H262" s="186">
        <v>1</v>
      </c>
      <c r="J262" s="184"/>
      <c r="K262" s="184"/>
      <c r="L262" s="187"/>
      <c r="M262" s="188"/>
      <c r="N262" s="184"/>
      <c r="O262" s="184"/>
      <c r="P262" s="184"/>
      <c r="Q262" s="184"/>
      <c r="R262" s="184"/>
      <c r="S262" s="184"/>
      <c r="T262" s="189"/>
      <c r="AT262" s="190" t="s">
        <v>255</v>
      </c>
      <c r="AU262" s="190" t="s">
        <v>21</v>
      </c>
      <c r="AV262" s="190" t="s">
        <v>251</v>
      </c>
      <c r="AW262" s="190" t="s">
        <v>218</v>
      </c>
      <c r="AX262" s="190" t="s">
        <v>21</v>
      </c>
      <c r="AY262" s="190" t="s">
        <v>245</v>
      </c>
    </row>
    <row r="263" spans="2:65" s="6" customFormat="1" ht="15.75" customHeight="1">
      <c r="B263" s="23"/>
      <c r="C263" s="153" t="s">
        <v>426</v>
      </c>
      <c r="D263" s="153" t="s">
        <v>247</v>
      </c>
      <c r="E263" s="154" t="s">
        <v>1153</v>
      </c>
      <c r="F263" s="155" t="s">
        <v>1154</v>
      </c>
      <c r="G263" s="156" t="s">
        <v>136</v>
      </c>
      <c r="H263" s="157">
        <v>260</v>
      </c>
      <c r="I263" s="158"/>
      <c r="J263" s="159">
        <f>ROUND($I$263*$H$263,2)</f>
        <v>0</v>
      </c>
      <c r="K263" s="155"/>
      <c r="L263" s="43"/>
      <c r="M263" s="160"/>
      <c r="N263" s="161" t="s">
        <v>47</v>
      </c>
      <c r="O263" s="24"/>
      <c r="P263" s="24"/>
      <c r="Q263" s="162">
        <v>0</v>
      </c>
      <c r="R263" s="162">
        <f>$Q$263*$H$263</f>
        <v>0</v>
      </c>
      <c r="S263" s="162">
        <v>0</v>
      </c>
      <c r="T263" s="163">
        <f>$S$263*$H$263</f>
        <v>0</v>
      </c>
      <c r="AR263" s="97" t="s">
        <v>251</v>
      </c>
      <c r="AT263" s="97" t="s">
        <v>247</v>
      </c>
      <c r="AU263" s="97" t="s">
        <v>21</v>
      </c>
      <c r="AY263" s="6" t="s">
        <v>245</v>
      </c>
      <c r="BE263" s="164">
        <f>IF($N$263="základní",$J$263,0)</f>
        <v>0</v>
      </c>
      <c r="BF263" s="164">
        <f>IF($N$263="snížená",$J$263,0)</f>
        <v>0</v>
      </c>
      <c r="BG263" s="164">
        <f>IF($N$263="zákl. přenesená",$J$263,0)</f>
        <v>0</v>
      </c>
      <c r="BH263" s="164">
        <f>IF($N$263="sníž. přenesená",$J$263,0)</f>
        <v>0</v>
      </c>
      <c r="BI263" s="164">
        <f>IF($N$263="nulová",$J$263,0)</f>
        <v>0</v>
      </c>
      <c r="BJ263" s="97" t="s">
        <v>21</v>
      </c>
      <c r="BK263" s="164">
        <f>ROUND($I$263*$H$263,2)</f>
        <v>0</v>
      </c>
      <c r="BL263" s="97" t="s">
        <v>251</v>
      </c>
      <c r="BM263" s="97" t="s">
        <v>1155</v>
      </c>
    </row>
    <row r="264" spans="2:47" s="6" customFormat="1" ht="16.5" customHeight="1">
      <c r="B264" s="23"/>
      <c r="C264" s="24"/>
      <c r="D264" s="165" t="s">
        <v>253</v>
      </c>
      <c r="E264" s="24"/>
      <c r="F264" s="166" t="s">
        <v>1154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253</v>
      </c>
      <c r="AU264" s="6" t="s">
        <v>21</v>
      </c>
    </row>
    <row r="265" spans="2:51" s="6" customFormat="1" ht="15.75" customHeight="1">
      <c r="B265" s="167"/>
      <c r="C265" s="168"/>
      <c r="D265" s="169" t="s">
        <v>255</v>
      </c>
      <c r="E265" s="168"/>
      <c r="F265" s="170" t="s">
        <v>508</v>
      </c>
      <c r="G265" s="168"/>
      <c r="H265" s="168"/>
      <c r="J265" s="168"/>
      <c r="K265" s="168"/>
      <c r="L265" s="171"/>
      <c r="M265" s="172"/>
      <c r="N265" s="168"/>
      <c r="O265" s="168"/>
      <c r="P265" s="168"/>
      <c r="Q265" s="168"/>
      <c r="R265" s="168"/>
      <c r="S265" s="168"/>
      <c r="T265" s="173"/>
      <c r="AT265" s="174" t="s">
        <v>255</v>
      </c>
      <c r="AU265" s="174" t="s">
        <v>21</v>
      </c>
      <c r="AV265" s="174" t="s">
        <v>21</v>
      </c>
      <c r="AW265" s="174" t="s">
        <v>218</v>
      </c>
      <c r="AX265" s="174" t="s">
        <v>76</v>
      </c>
      <c r="AY265" s="174" t="s">
        <v>245</v>
      </c>
    </row>
    <row r="266" spans="2:51" s="6" customFormat="1" ht="15.75" customHeight="1">
      <c r="B266" s="175"/>
      <c r="C266" s="176"/>
      <c r="D266" s="169" t="s">
        <v>255</v>
      </c>
      <c r="E266" s="176"/>
      <c r="F266" s="177" t="s">
        <v>1123</v>
      </c>
      <c r="G266" s="176"/>
      <c r="H266" s="178">
        <v>260</v>
      </c>
      <c r="J266" s="176"/>
      <c r="K266" s="176"/>
      <c r="L266" s="179"/>
      <c r="M266" s="180"/>
      <c r="N266" s="176"/>
      <c r="O266" s="176"/>
      <c r="P266" s="176"/>
      <c r="Q266" s="176"/>
      <c r="R266" s="176"/>
      <c r="S266" s="176"/>
      <c r="T266" s="181"/>
      <c r="AT266" s="182" t="s">
        <v>255</v>
      </c>
      <c r="AU266" s="182" t="s">
        <v>21</v>
      </c>
      <c r="AV266" s="182" t="s">
        <v>85</v>
      </c>
      <c r="AW266" s="182" t="s">
        <v>218</v>
      </c>
      <c r="AX266" s="182" t="s">
        <v>76</v>
      </c>
      <c r="AY266" s="182" t="s">
        <v>245</v>
      </c>
    </row>
    <row r="267" spans="2:51" s="6" customFormat="1" ht="15.75" customHeight="1">
      <c r="B267" s="183"/>
      <c r="C267" s="184"/>
      <c r="D267" s="169" t="s">
        <v>255</v>
      </c>
      <c r="E267" s="184"/>
      <c r="F267" s="185" t="s">
        <v>257</v>
      </c>
      <c r="G267" s="184"/>
      <c r="H267" s="186">
        <v>260</v>
      </c>
      <c r="J267" s="184"/>
      <c r="K267" s="184"/>
      <c r="L267" s="187"/>
      <c r="M267" s="188"/>
      <c r="N267" s="184"/>
      <c r="O267" s="184"/>
      <c r="P267" s="184"/>
      <c r="Q267" s="184"/>
      <c r="R267" s="184"/>
      <c r="S267" s="184"/>
      <c r="T267" s="189"/>
      <c r="AT267" s="190" t="s">
        <v>255</v>
      </c>
      <c r="AU267" s="190" t="s">
        <v>21</v>
      </c>
      <c r="AV267" s="190" t="s">
        <v>251</v>
      </c>
      <c r="AW267" s="190" t="s">
        <v>218</v>
      </c>
      <c r="AX267" s="190" t="s">
        <v>21</v>
      </c>
      <c r="AY267" s="190" t="s">
        <v>245</v>
      </c>
    </row>
    <row r="268" spans="2:63" s="140" customFormat="1" ht="37.5" customHeight="1">
      <c r="B268" s="141"/>
      <c r="C268" s="142"/>
      <c r="D268" s="142" t="s">
        <v>75</v>
      </c>
      <c r="E268" s="143" t="s">
        <v>1156</v>
      </c>
      <c r="F268" s="143" t="s">
        <v>1157</v>
      </c>
      <c r="G268" s="142"/>
      <c r="H268" s="142"/>
      <c r="J268" s="144">
        <f>$BK$268</f>
        <v>0</v>
      </c>
      <c r="K268" s="142"/>
      <c r="L268" s="145"/>
      <c r="M268" s="146"/>
      <c r="N268" s="142"/>
      <c r="O268" s="142"/>
      <c r="P268" s="147">
        <f>SUM($P$269:$P$393)</f>
        <v>0</v>
      </c>
      <c r="Q268" s="142"/>
      <c r="R268" s="147">
        <f>SUM($R$269:$R$393)</f>
        <v>0</v>
      </c>
      <c r="S268" s="142"/>
      <c r="T268" s="148">
        <f>SUM($T$269:$T$393)</f>
        <v>0</v>
      </c>
      <c r="AR268" s="149" t="s">
        <v>21</v>
      </c>
      <c r="AT268" s="149" t="s">
        <v>75</v>
      </c>
      <c r="AU268" s="149" t="s">
        <v>76</v>
      </c>
      <c r="AY268" s="149" t="s">
        <v>245</v>
      </c>
      <c r="BK268" s="150">
        <f>SUM($BK$269:$BK$393)</f>
        <v>0</v>
      </c>
    </row>
    <row r="269" spans="2:65" s="6" customFormat="1" ht="15.75" customHeight="1">
      <c r="B269" s="23"/>
      <c r="C269" s="192" t="s">
        <v>433</v>
      </c>
      <c r="D269" s="192" t="s">
        <v>441</v>
      </c>
      <c r="E269" s="193" t="s">
        <v>1158</v>
      </c>
      <c r="F269" s="194" t="s">
        <v>1159</v>
      </c>
      <c r="G269" s="195" t="s">
        <v>826</v>
      </c>
      <c r="H269" s="196">
        <v>160</v>
      </c>
      <c r="I269" s="197"/>
      <c r="J269" s="198">
        <f>ROUND($I$269*$H$269,2)</f>
        <v>0</v>
      </c>
      <c r="K269" s="194"/>
      <c r="L269" s="199"/>
      <c r="M269" s="200"/>
      <c r="N269" s="201" t="s">
        <v>47</v>
      </c>
      <c r="O269" s="24"/>
      <c r="P269" s="24"/>
      <c r="Q269" s="162">
        <v>0</v>
      </c>
      <c r="R269" s="162">
        <f>$Q$269*$H$269</f>
        <v>0</v>
      </c>
      <c r="S269" s="162">
        <v>0</v>
      </c>
      <c r="T269" s="163">
        <f>$S$269*$H$269</f>
        <v>0</v>
      </c>
      <c r="AR269" s="97" t="s">
        <v>288</v>
      </c>
      <c r="AT269" s="97" t="s">
        <v>441</v>
      </c>
      <c r="AU269" s="97" t="s">
        <v>21</v>
      </c>
      <c r="AY269" s="6" t="s">
        <v>245</v>
      </c>
      <c r="BE269" s="164">
        <f>IF($N$269="základní",$J$269,0)</f>
        <v>0</v>
      </c>
      <c r="BF269" s="164">
        <f>IF($N$269="snížená",$J$269,0)</f>
        <v>0</v>
      </c>
      <c r="BG269" s="164">
        <f>IF($N$269="zákl. přenesená",$J$269,0)</f>
        <v>0</v>
      </c>
      <c r="BH269" s="164">
        <f>IF($N$269="sníž. přenesená",$J$269,0)</f>
        <v>0</v>
      </c>
      <c r="BI269" s="164">
        <f>IF($N$269="nulová",$J$269,0)</f>
        <v>0</v>
      </c>
      <c r="BJ269" s="97" t="s">
        <v>21</v>
      </c>
      <c r="BK269" s="164">
        <f>ROUND($I$269*$H$269,2)</f>
        <v>0</v>
      </c>
      <c r="BL269" s="97" t="s">
        <v>251</v>
      </c>
      <c r="BM269" s="97" t="s">
        <v>1160</v>
      </c>
    </row>
    <row r="270" spans="2:47" s="6" customFormat="1" ht="16.5" customHeight="1">
      <c r="B270" s="23"/>
      <c r="C270" s="24"/>
      <c r="D270" s="165" t="s">
        <v>253</v>
      </c>
      <c r="E270" s="24"/>
      <c r="F270" s="166" t="s">
        <v>1159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253</v>
      </c>
      <c r="AU270" s="6" t="s">
        <v>21</v>
      </c>
    </row>
    <row r="271" spans="2:51" s="6" customFormat="1" ht="15.75" customHeight="1">
      <c r="B271" s="167"/>
      <c r="C271" s="168"/>
      <c r="D271" s="169" t="s">
        <v>255</v>
      </c>
      <c r="E271" s="168"/>
      <c r="F271" s="170" t="s">
        <v>256</v>
      </c>
      <c r="G271" s="168"/>
      <c r="H271" s="168"/>
      <c r="J271" s="168"/>
      <c r="K271" s="168"/>
      <c r="L271" s="171"/>
      <c r="M271" s="172"/>
      <c r="N271" s="168"/>
      <c r="O271" s="168"/>
      <c r="P271" s="168"/>
      <c r="Q271" s="168"/>
      <c r="R271" s="168"/>
      <c r="S271" s="168"/>
      <c r="T271" s="173"/>
      <c r="AT271" s="174" t="s">
        <v>255</v>
      </c>
      <c r="AU271" s="174" t="s">
        <v>21</v>
      </c>
      <c r="AV271" s="174" t="s">
        <v>21</v>
      </c>
      <c r="AW271" s="174" t="s">
        <v>218</v>
      </c>
      <c r="AX271" s="174" t="s">
        <v>76</v>
      </c>
      <c r="AY271" s="174" t="s">
        <v>245</v>
      </c>
    </row>
    <row r="272" spans="2:51" s="6" customFormat="1" ht="15.75" customHeight="1">
      <c r="B272" s="175"/>
      <c r="C272" s="176"/>
      <c r="D272" s="169" t="s">
        <v>255</v>
      </c>
      <c r="E272" s="176"/>
      <c r="F272" s="177" t="s">
        <v>1161</v>
      </c>
      <c r="G272" s="176"/>
      <c r="H272" s="178">
        <v>160</v>
      </c>
      <c r="J272" s="176"/>
      <c r="K272" s="176"/>
      <c r="L272" s="179"/>
      <c r="M272" s="180"/>
      <c r="N272" s="176"/>
      <c r="O272" s="176"/>
      <c r="P272" s="176"/>
      <c r="Q272" s="176"/>
      <c r="R272" s="176"/>
      <c r="S272" s="176"/>
      <c r="T272" s="181"/>
      <c r="AT272" s="182" t="s">
        <v>255</v>
      </c>
      <c r="AU272" s="182" t="s">
        <v>21</v>
      </c>
      <c r="AV272" s="182" t="s">
        <v>85</v>
      </c>
      <c r="AW272" s="182" t="s">
        <v>218</v>
      </c>
      <c r="AX272" s="182" t="s">
        <v>76</v>
      </c>
      <c r="AY272" s="182" t="s">
        <v>245</v>
      </c>
    </row>
    <row r="273" spans="2:51" s="6" customFormat="1" ht="15.75" customHeight="1">
      <c r="B273" s="183"/>
      <c r="C273" s="184"/>
      <c r="D273" s="169" t="s">
        <v>255</v>
      </c>
      <c r="E273" s="184"/>
      <c r="F273" s="185" t="s">
        <v>257</v>
      </c>
      <c r="G273" s="184"/>
      <c r="H273" s="186">
        <v>160</v>
      </c>
      <c r="J273" s="184"/>
      <c r="K273" s="184"/>
      <c r="L273" s="187"/>
      <c r="M273" s="188"/>
      <c r="N273" s="184"/>
      <c r="O273" s="184"/>
      <c r="P273" s="184"/>
      <c r="Q273" s="184"/>
      <c r="R273" s="184"/>
      <c r="S273" s="184"/>
      <c r="T273" s="189"/>
      <c r="AT273" s="190" t="s">
        <v>255</v>
      </c>
      <c r="AU273" s="190" t="s">
        <v>21</v>
      </c>
      <c r="AV273" s="190" t="s">
        <v>251</v>
      </c>
      <c r="AW273" s="190" t="s">
        <v>218</v>
      </c>
      <c r="AX273" s="190" t="s">
        <v>21</v>
      </c>
      <c r="AY273" s="190" t="s">
        <v>245</v>
      </c>
    </row>
    <row r="274" spans="2:65" s="6" customFormat="1" ht="15.75" customHeight="1">
      <c r="B274" s="23"/>
      <c r="C274" s="192" t="s">
        <v>440</v>
      </c>
      <c r="D274" s="192" t="s">
        <v>441</v>
      </c>
      <c r="E274" s="193" t="s">
        <v>1162</v>
      </c>
      <c r="F274" s="194" t="s">
        <v>1163</v>
      </c>
      <c r="G274" s="195" t="s">
        <v>136</v>
      </c>
      <c r="H274" s="196">
        <v>180</v>
      </c>
      <c r="I274" s="197"/>
      <c r="J274" s="198">
        <f>ROUND($I$274*$H$274,2)</f>
        <v>0</v>
      </c>
      <c r="K274" s="194"/>
      <c r="L274" s="199"/>
      <c r="M274" s="200"/>
      <c r="N274" s="201" t="s">
        <v>47</v>
      </c>
      <c r="O274" s="24"/>
      <c r="P274" s="24"/>
      <c r="Q274" s="162">
        <v>0</v>
      </c>
      <c r="R274" s="162">
        <f>$Q$274*$H$274</f>
        <v>0</v>
      </c>
      <c r="S274" s="162">
        <v>0</v>
      </c>
      <c r="T274" s="163">
        <f>$S$274*$H$274</f>
        <v>0</v>
      </c>
      <c r="AR274" s="97" t="s">
        <v>288</v>
      </c>
      <c r="AT274" s="97" t="s">
        <v>441</v>
      </c>
      <c r="AU274" s="97" t="s">
        <v>21</v>
      </c>
      <c r="AY274" s="6" t="s">
        <v>245</v>
      </c>
      <c r="BE274" s="164">
        <f>IF($N$274="základní",$J$274,0)</f>
        <v>0</v>
      </c>
      <c r="BF274" s="164">
        <f>IF($N$274="snížená",$J$274,0)</f>
        <v>0</v>
      </c>
      <c r="BG274" s="164">
        <f>IF($N$274="zákl. přenesená",$J$274,0)</f>
        <v>0</v>
      </c>
      <c r="BH274" s="164">
        <f>IF($N$274="sníž. přenesená",$J$274,0)</f>
        <v>0</v>
      </c>
      <c r="BI274" s="164">
        <f>IF($N$274="nulová",$J$274,0)</f>
        <v>0</v>
      </c>
      <c r="BJ274" s="97" t="s">
        <v>21</v>
      </c>
      <c r="BK274" s="164">
        <f>ROUND($I$274*$H$274,2)</f>
        <v>0</v>
      </c>
      <c r="BL274" s="97" t="s">
        <v>251</v>
      </c>
      <c r="BM274" s="97" t="s">
        <v>1164</v>
      </c>
    </row>
    <row r="275" spans="2:47" s="6" customFormat="1" ht="16.5" customHeight="1">
      <c r="B275" s="23"/>
      <c r="C275" s="24"/>
      <c r="D275" s="165" t="s">
        <v>253</v>
      </c>
      <c r="E275" s="24"/>
      <c r="F275" s="166" t="s">
        <v>1163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253</v>
      </c>
      <c r="AU275" s="6" t="s">
        <v>21</v>
      </c>
    </row>
    <row r="276" spans="2:51" s="6" customFormat="1" ht="15.75" customHeight="1">
      <c r="B276" s="167"/>
      <c r="C276" s="168"/>
      <c r="D276" s="169" t="s">
        <v>255</v>
      </c>
      <c r="E276" s="168"/>
      <c r="F276" s="170" t="s">
        <v>508</v>
      </c>
      <c r="G276" s="168"/>
      <c r="H276" s="168"/>
      <c r="J276" s="168"/>
      <c r="K276" s="168"/>
      <c r="L276" s="171"/>
      <c r="M276" s="172"/>
      <c r="N276" s="168"/>
      <c r="O276" s="168"/>
      <c r="P276" s="168"/>
      <c r="Q276" s="168"/>
      <c r="R276" s="168"/>
      <c r="S276" s="168"/>
      <c r="T276" s="173"/>
      <c r="AT276" s="174" t="s">
        <v>255</v>
      </c>
      <c r="AU276" s="174" t="s">
        <v>21</v>
      </c>
      <c r="AV276" s="174" t="s">
        <v>21</v>
      </c>
      <c r="AW276" s="174" t="s">
        <v>218</v>
      </c>
      <c r="AX276" s="174" t="s">
        <v>76</v>
      </c>
      <c r="AY276" s="174" t="s">
        <v>245</v>
      </c>
    </row>
    <row r="277" spans="2:51" s="6" customFormat="1" ht="15.75" customHeight="1">
      <c r="B277" s="175"/>
      <c r="C277" s="176"/>
      <c r="D277" s="169" t="s">
        <v>255</v>
      </c>
      <c r="E277" s="176"/>
      <c r="F277" s="177" t="s">
        <v>1165</v>
      </c>
      <c r="G277" s="176"/>
      <c r="H277" s="178">
        <v>180</v>
      </c>
      <c r="J277" s="176"/>
      <c r="K277" s="176"/>
      <c r="L277" s="179"/>
      <c r="M277" s="180"/>
      <c r="N277" s="176"/>
      <c r="O277" s="176"/>
      <c r="P277" s="176"/>
      <c r="Q277" s="176"/>
      <c r="R277" s="176"/>
      <c r="S277" s="176"/>
      <c r="T277" s="181"/>
      <c r="AT277" s="182" t="s">
        <v>255</v>
      </c>
      <c r="AU277" s="182" t="s">
        <v>21</v>
      </c>
      <c r="AV277" s="182" t="s">
        <v>85</v>
      </c>
      <c r="AW277" s="182" t="s">
        <v>218</v>
      </c>
      <c r="AX277" s="182" t="s">
        <v>76</v>
      </c>
      <c r="AY277" s="182" t="s">
        <v>245</v>
      </c>
    </row>
    <row r="278" spans="2:51" s="6" customFormat="1" ht="15.75" customHeight="1">
      <c r="B278" s="183"/>
      <c r="C278" s="184"/>
      <c r="D278" s="169" t="s">
        <v>255</v>
      </c>
      <c r="E278" s="184"/>
      <c r="F278" s="185" t="s">
        <v>257</v>
      </c>
      <c r="G278" s="184"/>
      <c r="H278" s="186">
        <v>180</v>
      </c>
      <c r="J278" s="184"/>
      <c r="K278" s="184"/>
      <c r="L278" s="187"/>
      <c r="M278" s="188"/>
      <c r="N278" s="184"/>
      <c r="O278" s="184"/>
      <c r="P278" s="184"/>
      <c r="Q278" s="184"/>
      <c r="R278" s="184"/>
      <c r="S278" s="184"/>
      <c r="T278" s="189"/>
      <c r="AT278" s="190" t="s">
        <v>255</v>
      </c>
      <c r="AU278" s="190" t="s">
        <v>21</v>
      </c>
      <c r="AV278" s="190" t="s">
        <v>251</v>
      </c>
      <c r="AW278" s="190" t="s">
        <v>218</v>
      </c>
      <c r="AX278" s="190" t="s">
        <v>21</v>
      </c>
      <c r="AY278" s="190" t="s">
        <v>245</v>
      </c>
    </row>
    <row r="279" spans="2:65" s="6" customFormat="1" ht="15.75" customHeight="1">
      <c r="B279" s="23"/>
      <c r="C279" s="192" t="s">
        <v>448</v>
      </c>
      <c r="D279" s="192" t="s">
        <v>441</v>
      </c>
      <c r="E279" s="193" t="s">
        <v>1166</v>
      </c>
      <c r="F279" s="194" t="s">
        <v>1167</v>
      </c>
      <c r="G279" s="195" t="s">
        <v>136</v>
      </c>
      <c r="H279" s="196">
        <v>90</v>
      </c>
      <c r="I279" s="197"/>
      <c r="J279" s="198">
        <f>ROUND($I$279*$H$279,2)</f>
        <v>0</v>
      </c>
      <c r="K279" s="194"/>
      <c r="L279" s="199"/>
      <c r="M279" s="200"/>
      <c r="N279" s="201" t="s">
        <v>47</v>
      </c>
      <c r="O279" s="24"/>
      <c r="P279" s="24"/>
      <c r="Q279" s="162">
        <v>0</v>
      </c>
      <c r="R279" s="162">
        <f>$Q$279*$H$279</f>
        <v>0</v>
      </c>
      <c r="S279" s="162">
        <v>0</v>
      </c>
      <c r="T279" s="163">
        <f>$S$279*$H$279</f>
        <v>0</v>
      </c>
      <c r="AR279" s="97" t="s">
        <v>288</v>
      </c>
      <c r="AT279" s="97" t="s">
        <v>441</v>
      </c>
      <c r="AU279" s="97" t="s">
        <v>21</v>
      </c>
      <c r="AY279" s="6" t="s">
        <v>245</v>
      </c>
      <c r="BE279" s="164">
        <f>IF($N$279="základní",$J$279,0)</f>
        <v>0</v>
      </c>
      <c r="BF279" s="164">
        <f>IF($N$279="snížená",$J$279,0)</f>
        <v>0</v>
      </c>
      <c r="BG279" s="164">
        <f>IF($N$279="zákl. přenesená",$J$279,0)</f>
        <v>0</v>
      </c>
      <c r="BH279" s="164">
        <f>IF($N$279="sníž. přenesená",$J$279,0)</f>
        <v>0</v>
      </c>
      <c r="BI279" s="164">
        <f>IF($N$279="nulová",$J$279,0)</f>
        <v>0</v>
      </c>
      <c r="BJ279" s="97" t="s">
        <v>21</v>
      </c>
      <c r="BK279" s="164">
        <f>ROUND($I$279*$H$279,2)</f>
        <v>0</v>
      </c>
      <c r="BL279" s="97" t="s">
        <v>251</v>
      </c>
      <c r="BM279" s="97" t="s">
        <v>1168</v>
      </c>
    </row>
    <row r="280" spans="2:47" s="6" customFormat="1" ht="16.5" customHeight="1">
      <c r="B280" s="23"/>
      <c r="C280" s="24"/>
      <c r="D280" s="165" t="s">
        <v>253</v>
      </c>
      <c r="E280" s="24"/>
      <c r="F280" s="166" t="s">
        <v>1167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253</v>
      </c>
      <c r="AU280" s="6" t="s">
        <v>21</v>
      </c>
    </row>
    <row r="281" spans="2:51" s="6" customFormat="1" ht="15.75" customHeight="1">
      <c r="B281" s="167"/>
      <c r="C281" s="168"/>
      <c r="D281" s="169" t="s">
        <v>255</v>
      </c>
      <c r="E281" s="168"/>
      <c r="F281" s="170" t="s">
        <v>508</v>
      </c>
      <c r="G281" s="168"/>
      <c r="H281" s="168"/>
      <c r="J281" s="168"/>
      <c r="K281" s="168"/>
      <c r="L281" s="171"/>
      <c r="M281" s="172"/>
      <c r="N281" s="168"/>
      <c r="O281" s="168"/>
      <c r="P281" s="168"/>
      <c r="Q281" s="168"/>
      <c r="R281" s="168"/>
      <c r="S281" s="168"/>
      <c r="T281" s="173"/>
      <c r="AT281" s="174" t="s">
        <v>255</v>
      </c>
      <c r="AU281" s="174" t="s">
        <v>21</v>
      </c>
      <c r="AV281" s="174" t="s">
        <v>21</v>
      </c>
      <c r="AW281" s="174" t="s">
        <v>218</v>
      </c>
      <c r="AX281" s="174" t="s">
        <v>76</v>
      </c>
      <c r="AY281" s="174" t="s">
        <v>245</v>
      </c>
    </row>
    <row r="282" spans="2:51" s="6" customFormat="1" ht="15.75" customHeight="1">
      <c r="B282" s="175"/>
      <c r="C282" s="176"/>
      <c r="D282" s="169" t="s">
        <v>255</v>
      </c>
      <c r="E282" s="176"/>
      <c r="F282" s="177" t="s">
        <v>751</v>
      </c>
      <c r="G282" s="176"/>
      <c r="H282" s="178">
        <v>90</v>
      </c>
      <c r="J282" s="176"/>
      <c r="K282" s="176"/>
      <c r="L282" s="179"/>
      <c r="M282" s="180"/>
      <c r="N282" s="176"/>
      <c r="O282" s="176"/>
      <c r="P282" s="176"/>
      <c r="Q282" s="176"/>
      <c r="R282" s="176"/>
      <c r="S282" s="176"/>
      <c r="T282" s="181"/>
      <c r="AT282" s="182" t="s">
        <v>255</v>
      </c>
      <c r="AU282" s="182" t="s">
        <v>21</v>
      </c>
      <c r="AV282" s="182" t="s">
        <v>85</v>
      </c>
      <c r="AW282" s="182" t="s">
        <v>218</v>
      </c>
      <c r="AX282" s="182" t="s">
        <v>76</v>
      </c>
      <c r="AY282" s="182" t="s">
        <v>245</v>
      </c>
    </row>
    <row r="283" spans="2:51" s="6" customFormat="1" ht="15.75" customHeight="1">
      <c r="B283" s="183"/>
      <c r="C283" s="184"/>
      <c r="D283" s="169" t="s">
        <v>255</v>
      </c>
      <c r="E283" s="184"/>
      <c r="F283" s="185" t="s">
        <v>257</v>
      </c>
      <c r="G283" s="184"/>
      <c r="H283" s="186">
        <v>90</v>
      </c>
      <c r="J283" s="184"/>
      <c r="K283" s="184"/>
      <c r="L283" s="187"/>
      <c r="M283" s="188"/>
      <c r="N283" s="184"/>
      <c r="O283" s="184"/>
      <c r="P283" s="184"/>
      <c r="Q283" s="184"/>
      <c r="R283" s="184"/>
      <c r="S283" s="184"/>
      <c r="T283" s="189"/>
      <c r="AT283" s="190" t="s">
        <v>255</v>
      </c>
      <c r="AU283" s="190" t="s">
        <v>21</v>
      </c>
      <c r="AV283" s="190" t="s">
        <v>251</v>
      </c>
      <c r="AW283" s="190" t="s">
        <v>218</v>
      </c>
      <c r="AX283" s="190" t="s">
        <v>21</v>
      </c>
      <c r="AY283" s="190" t="s">
        <v>245</v>
      </c>
    </row>
    <row r="284" spans="2:65" s="6" customFormat="1" ht="15.75" customHeight="1">
      <c r="B284" s="23"/>
      <c r="C284" s="192" t="s">
        <v>166</v>
      </c>
      <c r="D284" s="192" t="s">
        <v>441</v>
      </c>
      <c r="E284" s="193" t="s">
        <v>1169</v>
      </c>
      <c r="F284" s="194" t="s">
        <v>1170</v>
      </c>
      <c r="G284" s="195" t="s">
        <v>136</v>
      </c>
      <c r="H284" s="196">
        <v>320</v>
      </c>
      <c r="I284" s="197"/>
      <c r="J284" s="198">
        <f>ROUND($I$284*$H$284,2)</f>
        <v>0</v>
      </c>
      <c r="K284" s="194"/>
      <c r="L284" s="199"/>
      <c r="M284" s="200"/>
      <c r="N284" s="201" t="s">
        <v>47</v>
      </c>
      <c r="O284" s="24"/>
      <c r="P284" s="24"/>
      <c r="Q284" s="162">
        <v>0</v>
      </c>
      <c r="R284" s="162">
        <f>$Q$284*$H$284</f>
        <v>0</v>
      </c>
      <c r="S284" s="162">
        <v>0</v>
      </c>
      <c r="T284" s="163">
        <f>$S$284*$H$284</f>
        <v>0</v>
      </c>
      <c r="AR284" s="97" t="s">
        <v>288</v>
      </c>
      <c r="AT284" s="97" t="s">
        <v>441</v>
      </c>
      <c r="AU284" s="97" t="s">
        <v>21</v>
      </c>
      <c r="AY284" s="6" t="s">
        <v>245</v>
      </c>
      <c r="BE284" s="164">
        <f>IF($N$284="základní",$J$284,0)</f>
        <v>0</v>
      </c>
      <c r="BF284" s="164">
        <f>IF($N$284="snížená",$J$284,0)</f>
        <v>0</v>
      </c>
      <c r="BG284" s="164">
        <f>IF($N$284="zákl. přenesená",$J$284,0)</f>
        <v>0</v>
      </c>
      <c r="BH284" s="164">
        <f>IF($N$284="sníž. přenesená",$J$284,0)</f>
        <v>0</v>
      </c>
      <c r="BI284" s="164">
        <f>IF($N$284="nulová",$J$284,0)</f>
        <v>0</v>
      </c>
      <c r="BJ284" s="97" t="s">
        <v>21</v>
      </c>
      <c r="BK284" s="164">
        <f>ROUND($I$284*$H$284,2)</f>
        <v>0</v>
      </c>
      <c r="BL284" s="97" t="s">
        <v>251</v>
      </c>
      <c r="BM284" s="97" t="s">
        <v>1171</v>
      </c>
    </row>
    <row r="285" spans="2:47" s="6" customFormat="1" ht="16.5" customHeight="1">
      <c r="B285" s="23"/>
      <c r="C285" s="24"/>
      <c r="D285" s="165" t="s">
        <v>253</v>
      </c>
      <c r="E285" s="24"/>
      <c r="F285" s="166" t="s">
        <v>1170</v>
      </c>
      <c r="G285" s="24"/>
      <c r="H285" s="24"/>
      <c r="J285" s="24"/>
      <c r="K285" s="24"/>
      <c r="L285" s="43"/>
      <c r="M285" s="56"/>
      <c r="N285" s="24"/>
      <c r="O285" s="24"/>
      <c r="P285" s="24"/>
      <c r="Q285" s="24"/>
      <c r="R285" s="24"/>
      <c r="S285" s="24"/>
      <c r="T285" s="57"/>
      <c r="AT285" s="6" t="s">
        <v>253</v>
      </c>
      <c r="AU285" s="6" t="s">
        <v>21</v>
      </c>
    </row>
    <row r="286" spans="2:51" s="6" customFormat="1" ht="15.75" customHeight="1">
      <c r="B286" s="167"/>
      <c r="C286" s="168"/>
      <c r="D286" s="169" t="s">
        <v>255</v>
      </c>
      <c r="E286" s="168"/>
      <c r="F286" s="170" t="s">
        <v>508</v>
      </c>
      <c r="G286" s="168"/>
      <c r="H286" s="168"/>
      <c r="J286" s="168"/>
      <c r="K286" s="168"/>
      <c r="L286" s="171"/>
      <c r="M286" s="172"/>
      <c r="N286" s="168"/>
      <c r="O286" s="168"/>
      <c r="P286" s="168"/>
      <c r="Q286" s="168"/>
      <c r="R286" s="168"/>
      <c r="S286" s="168"/>
      <c r="T286" s="173"/>
      <c r="AT286" s="174" t="s">
        <v>255</v>
      </c>
      <c r="AU286" s="174" t="s">
        <v>21</v>
      </c>
      <c r="AV286" s="174" t="s">
        <v>21</v>
      </c>
      <c r="AW286" s="174" t="s">
        <v>218</v>
      </c>
      <c r="AX286" s="174" t="s">
        <v>76</v>
      </c>
      <c r="AY286" s="174" t="s">
        <v>245</v>
      </c>
    </row>
    <row r="287" spans="2:51" s="6" customFormat="1" ht="15.75" customHeight="1">
      <c r="B287" s="175"/>
      <c r="C287" s="176"/>
      <c r="D287" s="169" t="s">
        <v>255</v>
      </c>
      <c r="E287" s="176"/>
      <c r="F287" s="177" t="s">
        <v>1146</v>
      </c>
      <c r="G287" s="176"/>
      <c r="H287" s="178">
        <v>320</v>
      </c>
      <c r="J287" s="176"/>
      <c r="K287" s="176"/>
      <c r="L287" s="179"/>
      <c r="M287" s="180"/>
      <c r="N287" s="176"/>
      <c r="O287" s="176"/>
      <c r="P287" s="176"/>
      <c r="Q287" s="176"/>
      <c r="R287" s="176"/>
      <c r="S287" s="176"/>
      <c r="T287" s="181"/>
      <c r="AT287" s="182" t="s">
        <v>255</v>
      </c>
      <c r="AU287" s="182" t="s">
        <v>21</v>
      </c>
      <c r="AV287" s="182" t="s">
        <v>85</v>
      </c>
      <c r="AW287" s="182" t="s">
        <v>218</v>
      </c>
      <c r="AX287" s="182" t="s">
        <v>76</v>
      </c>
      <c r="AY287" s="182" t="s">
        <v>245</v>
      </c>
    </row>
    <row r="288" spans="2:51" s="6" customFormat="1" ht="15.75" customHeight="1">
      <c r="B288" s="183"/>
      <c r="C288" s="184"/>
      <c r="D288" s="169" t="s">
        <v>255</v>
      </c>
      <c r="E288" s="184"/>
      <c r="F288" s="185" t="s">
        <v>257</v>
      </c>
      <c r="G288" s="184"/>
      <c r="H288" s="186">
        <v>320</v>
      </c>
      <c r="J288" s="184"/>
      <c r="K288" s="184"/>
      <c r="L288" s="187"/>
      <c r="M288" s="188"/>
      <c r="N288" s="184"/>
      <c r="O288" s="184"/>
      <c r="P288" s="184"/>
      <c r="Q288" s="184"/>
      <c r="R288" s="184"/>
      <c r="S288" s="184"/>
      <c r="T288" s="189"/>
      <c r="AT288" s="190" t="s">
        <v>255</v>
      </c>
      <c r="AU288" s="190" t="s">
        <v>21</v>
      </c>
      <c r="AV288" s="190" t="s">
        <v>251</v>
      </c>
      <c r="AW288" s="190" t="s">
        <v>218</v>
      </c>
      <c r="AX288" s="190" t="s">
        <v>21</v>
      </c>
      <c r="AY288" s="190" t="s">
        <v>245</v>
      </c>
    </row>
    <row r="289" spans="2:65" s="6" customFormat="1" ht="15.75" customHeight="1">
      <c r="B289" s="23"/>
      <c r="C289" s="192" t="s">
        <v>459</v>
      </c>
      <c r="D289" s="192" t="s">
        <v>441</v>
      </c>
      <c r="E289" s="193" t="s">
        <v>1172</v>
      </c>
      <c r="F289" s="194" t="s">
        <v>1173</v>
      </c>
      <c r="G289" s="195" t="s">
        <v>136</v>
      </c>
      <c r="H289" s="196">
        <v>50</v>
      </c>
      <c r="I289" s="197"/>
      <c r="J289" s="198">
        <f>ROUND($I$289*$H$289,2)</f>
        <v>0</v>
      </c>
      <c r="K289" s="194"/>
      <c r="L289" s="199"/>
      <c r="M289" s="200"/>
      <c r="N289" s="201" t="s">
        <v>47</v>
      </c>
      <c r="O289" s="24"/>
      <c r="P289" s="24"/>
      <c r="Q289" s="162">
        <v>0</v>
      </c>
      <c r="R289" s="162">
        <f>$Q$289*$H$289</f>
        <v>0</v>
      </c>
      <c r="S289" s="162">
        <v>0</v>
      </c>
      <c r="T289" s="163">
        <f>$S$289*$H$289</f>
        <v>0</v>
      </c>
      <c r="AR289" s="97" t="s">
        <v>288</v>
      </c>
      <c r="AT289" s="97" t="s">
        <v>441</v>
      </c>
      <c r="AU289" s="97" t="s">
        <v>21</v>
      </c>
      <c r="AY289" s="6" t="s">
        <v>245</v>
      </c>
      <c r="BE289" s="164">
        <f>IF($N$289="základní",$J$289,0)</f>
        <v>0</v>
      </c>
      <c r="BF289" s="164">
        <f>IF($N$289="snížená",$J$289,0)</f>
        <v>0</v>
      </c>
      <c r="BG289" s="164">
        <f>IF($N$289="zákl. přenesená",$J$289,0)</f>
        <v>0</v>
      </c>
      <c r="BH289" s="164">
        <f>IF($N$289="sníž. přenesená",$J$289,0)</f>
        <v>0</v>
      </c>
      <c r="BI289" s="164">
        <f>IF($N$289="nulová",$J$289,0)</f>
        <v>0</v>
      </c>
      <c r="BJ289" s="97" t="s">
        <v>21</v>
      </c>
      <c r="BK289" s="164">
        <f>ROUND($I$289*$H$289,2)</f>
        <v>0</v>
      </c>
      <c r="BL289" s="97" t="s">
        <v>251</v>
      </c>
      <c r="BM289" s="97" t="s">
        <v>1174</v>
      </c>
    </row>
    <row r="290" spans="2:47" s="6" customFormat="1" ht="16.5" customHeight="1">
      <c r="B290" s="23"/>
      <c r="C290" s="24"/>
      <c r="D290" s="165" t="s">
        <v>253</v>
      </c>
      <c r="E290" s="24"/>
      <c r="F290" s="166" t="s">
        <v>1173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253</v>
      </c>
      <c r="AU290" s="6" t="s">
        <v>21</v>
      </c>
    </row>
    <row r="291" spans="2:51" s="6" customFormat="1" ht="15.75" customHeight="1">
      <c r="B291" s="167"/>
      <c r="C291" s="168"/>
      <c r="D291" s="169" t="s">
        <v>255</v>
      </c>
      <c r="E291" s="168"/>
      <c r="F291" s="170" t="s">
        <v>508</v>
      </c>
      <c r="G291" s="168"/>
      <c r="H291" s="168"/>
      <c r="J291" s="168"/>
      <c r="K291" s="168"/>
      <c r="L291" s="171"/>
      <c r="M291" s="172"/>
      <c r="N291" s="168"/>
      <c r="O291" s="168"/>
      <c r="P291" s="168"/>
      <c r="Q291" s="168"/>
      <c r="R291" s="168"/>
      <c r="S291" s="168"/>
      <c r="T291" s="173"/>
      <c r="AT291" s="174" t="s">
        <v>255</v>
      </c>
      <c r="AU291" s="174" t="s">
        <v>21</v>
      </c>
      <c r="AV291" s="174" t="s">
        <v>21</v>
      </c>
      <c r="AW291" s="174" t="s">
        <v>218</v>
      </c>
      <c r="AX291" s="174" t="s">
        <v>76</v>
      </c>
      <c r="AY291" s="174" t="s">
        <v>245</v>
      </c>
    </row>
    <row r="292" spans="2:51" s="6" customFormat="1" ht="15.75" customHeight="1">
      <c r="B292" s="175"/>
      <c r="C292" s="176"/>
      <c r="D292" s="169" t="s">
        <v>255</v>
      </c>
      <c r="E292" s="176"/>
      <c r="F292" s="177" t="s">
        <v>513</v>
      </c>
      <c r="G292" s="176"/>
      <c r="H292" s="178">
        <v>50</v>
      </c>
      <c r="J292" s="176"/>
      <c r="K292" s="176"/>
      <c r="L292" s="179"/>
      <c r="M292" s="180"/>
      <c r="N292" s="176"/>
      <c r="O292" s="176"/>
      <c r="P292" s="176"/>
      <c r="Q292" s="176"/>
      <c r="R292" s="176"/>
      <c r="S292" s="176"/>
      <c r="T292" s="181"/>
      <c r="AT292" s="182" t="s">
        <v>255</v>
      </c>
      <c r="AU292" s="182" t="s">
        <v>21</v>
      </c>
      <c r="AV292" s="182" t="s">
        <v>85</v>
      </c>
      <c r="AW292" s="182" t="s">
        <v>218</v>
      </c>
      <c r="AX292" s="182" t="s">
        <v>76</v>
      </c>
      <c r="AY292" s="182" t="s">
        <v>245</v>
      </c>
    </row>
    <row r="293" spans="2:51" s="6" customFormat="1" ht="15.75" customHeight="1">
      <c r="B293" s="183"/>
      <c r="C293" s="184"/>
      <c r="D293" s="169" t="s">
        <v>255</v>
      </c>
      <c r="E293" s="184"/>
      <c r="F293" s="185" t="s">
        <v>257</v>
      </c>
      <c r="G293" s="184"/>
      <c r="H293" s="186">
        <v>50</v>
      </c>
      <c r="J293" s="184"/>
      <c r="K293" s="184"/>
      <c r="L293" s="187"/>
      <c r="M293" s="188"/>
      <c r="N293" s="184"/>
      <c r="O293" s="184"/>
      <c r="P293" s="184"/>
      <c r="Q293" s="184"/>
      <c r="R293" s="184"/>
      <c r="S293" s="184"/>
      <c r="T293" s="189"/>
      <c r="AT293" s="190" t="s">
        <v>255</v>
      </c>
      <c r="AU293" s="190" t="s">
        <v>21</v>
      </c>
      <c r="AV293" s="190" t="s">
        <v>251</v>
      </c>
      <c r="AW293" s="190" t="s">
        <v>218</v>
      </c>
      <c r="AX293" s="190" t="s">
        <v>21</v>
      </c>
      <c r="AY293" s="190" t="s">
        <v>245</v>
      </c>
    </row>
    <row r="294" spans="2:65" s="6" customFormat="1" ht="15.75" customHeight="1">
      <c r="B294" s="23"/>
      <c r="C294" s="192" t="s">
        <v>464</v>
      </c>
      <c r="D294" s="192" t="s">
        <v>441</v>
      </c>
      <c r="E294" s="193" t="s">
        <v>1175</v>
      </c>
      <c r="F294" s="194" t="s">
        <v>1176</v>
      </c>
      <c r="G294" s="195" t="s">
        <v>136</v>
      </c>
      <c r="H294" s="196">
        <v>20</v>
      </c>
      <c r="I294" s="197"/>
      <c r="J294" s="198">
        <f>ROUND($I$294*$H$294,2)</f>
        <v>0</v>
      </c>
      <c r="K294" s="194"/>
      <c r="L294" s="199"/>
      <c r="M294" s="200"/>
      <c r="N294" s="201" t="s">
        <v>47</v>
      </c>
      <c r="O294" s="24"/>
      <c r="P294" s="24"/>
      <c r="Q294" s="162">
        <v>0</v>
      </c>
      <c r="R294" s="162">
        <f>$Q$294*$H$294</f>
        <v>0</v>
      </c>
      <c r="S294" s="162">
        <v>0</v>
      </c>
      <c r="T294" s="163">
        <f>$S$294*$H$294</f>
        <v>0</v>
      </c>
      <c r="AR294" s="97" t="s">
        <v>288</v>
      </c>
      <c r="AT294" s="97" t="s">
        <v>441</v>
      </c>
      <c r="AU294" s="97" t="s">
        <v>21</v>
      </c>
      <c r="AY294" s="6" t="s">
        <v>245</v>
      </c>
      <c r="BE294" s="164">
        <f>IF($N$294="základní",$J$294,0)</f>
        <v>0</v>
      </c>
      <c r="BF294" s="164">
        <f>IF($N$294="snížená",$J$294,0)</f>
        <v>0</v>
      </c>
      <c r="BG294" s="164">
        <f>IF($N$294="zákl. přenesená",$J$294,0)</f>
        <v>0</v>
      </c>
      <c r="BH294" s="164">
        <f>IF($N$294="sníž. přenesená",$J$294,0)</f>
        <v>0</v>
      </c>
      <c r="BI294" s="164">
        <f>IF($N$294="nulová",$J$294,0)</f>
        <v>0</v>
      </c>
      <c r="BJ294" s="97" t="s">
        <v>21</v>
      </c>
      <c r="BK294" s="164">
        <f>ROUND($I$294*$H$294,2)</f>
        <v>0</v>
      </c>
      <c r="BL294" s="97" t="s">
        <v>251</v>
      </c>
      <c r="BM294" s="97" t="s">
        <v>1177</v>
      </c>
    </row>
    <row r="295" spans="2:47" s="6" customFormat="1" ht="16.5" customHeight="1">
      <c r="B295" s="23"/>
      <c r="C295" s="24"/>
      <c r="D295" s="165" t="s">
        <v>253</v>
      </c>
      <c r="E295" s="24"/>
      <c r="F295" s="166" t="s">
        <v>1176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253</v>
      </c>
      <c r="AU295" s="6" t="s">
        <v>21</v>
      </c>
    </row>
    <row r="296" spans="2:51" s="6" customFormat="1" ht="15.75" customHeight="1">
      <c r="B296" s="167"/>
      <c r="C296" s="168"/>
      <c r="D296" s="169" t="s">
        <v>255</v>
      </c>
      <c r="E296" s="168"/>
      <c r="F296" s="170" t="s">
        <v>508</v>
      </c>
      <c r="G296" s="168"/>
      <c r="H296" s="168"/>
      <c r="J296" s="168"/>
      <c r="K296" s="168"/>
      <c r="L296" s="171"/>
      <c r="M296" s="172"/>
      <c r="N296" s="168"/>
      <c r="O296" s="168"/>
      <c r="P296" s="168"/>
      <c r="Q296" s="168"/>
      <c r="R296" s="168"/>
      <c r="S296" s="168"/>
      <c r="T296" s="173"/>
      <c r="AT296" s="174" t="s">
        <v>255</v>
      </c>
      <c r="AU296" s="174" t="s">
        <v>21</v>
      </c>
      <c r="AV296" s="174" t="s">
        <v>21</v>
      </c>
      <c r="AW296" s="174" t="s">
        <v>218</v>
      </c>
      <c r="AX296" s="174" t="s">
        <v>76</v>
      </c>
      <c r="AY296" s="174" t="s">
        <v>245</v>
      </c>
    </row>
    <row r="297" spans="2:51" s="6" customFormat="1" ht="15.75" customHeight="1">
      <c r="B297" s="175"/>
      <c r="C297" s="176"/>
      <c r="D297" s="169" t="s">
        <v>255</v>
      </c>
      <c r="E297" s="176"/>
      <c r="F297" s="177" t="s">
        <v>354</v>
      </c>
      <c r="G297" s="176"/>
      <c r="H297" s="178">
        <v>20</v>
      </c>
      <c r="J297" s="176"/>
      <c r="K297" s="176"/>
      <c r="L297" s="179"/>
      <c r="M297" s="180"/>
      <c r="N297" s="176"/>
      <c r="O297" s="176"/>
      <c r="P297" s="176"/>
      <c r="Q297" s="176"/>
      <c r="R297" s="176"/>
      <c r="S297" s="176"/>
      <c r="T297" s="181"/>
      <c r="AT297" s="182" t="s">
        <v>255</v>
      </c>
      <c r="AU297" s="182" t="s">
        <v>21</v>
      </c>
      <c r="AV297" s="182" t="s">
        <v>85</v>
      </c>
      <c r="AW297" s="182" t="s">
        <v>218</v>
      </c>
      <c r="AX297" s="182" t="s">
        <v>76</v>
      </c>
      <c r="AY297" s="182" t="s">
        <v>245</v>
      </c>
    </row>
    <row r="298" spans="2:51" s="6" customFormat="1" ht="15.75" customHeight="1">
      <c r="B298" s="183"/>
      <c r="C298" s="184"/>
      <c r="D298" s="169" t="s">
        <v>255</v>
      </c>
      <c r="E298" s="184"/>
      <c r="F298" s="185" t="s">
        <v>257</v>
      </c>
      <c r="G298" s="184"/>
      <c r="H298" s="186">
        <v>20</v>
      </c>
      <c r="J298" s="184"/>
      <c r="K298" s="184"/>
      <c r="L298" s="187"/>
      <c r="M298" s="188"/>
      <c r="N298" s="184"/>
      <c r="O298" s="184"/>
      <c r="P298" s="184"/>
      <c r="Q298" s="184"/>
      <c r="R298" s="184"/>
      <c r="S298" s="184"/>
      <c r="T298" s="189"/>
      <c r="AT298" s="190" t="s">
        <v>255</v>
      </c>
      <c r="AU298" s="190" t="s">
        <v>21</v>
      </c>
      <c r="AV298" s="190" t="s">
        <v>251</v>
      </c>
      <c r="AW298" s="190" t="s">
        <v>218</v>
      </c>
      <c r="AX298" s="190" t="s">
        <v>21</v>
      </c>
      <c r="AY298" s="190" t="s">
        <v>245</v>
      </c>
    </row>
    <row r="299" spans="2:65" s="6" customFormat="1" ht="15.75" customHeight="1">
      <c r="B299" s="23"/>
      <c r="C299" s="192" t="s">
        <v>471</v>
      </c>
      <c r="D299" s="192" t="s">
        <v>441</v>
      </c>
      <c r="E299" s="193" t="s">
        <v>1178</v>
      </c>
      <c r="F299" s="194" t="s">
        <v>1179</v>
      </c>
      <c r="G299" s="195" t="s">
        <v>136</v>
      </c>
      <c r="H299" s="196">
        <v>70</v>
      </c>
      <c r="I299" s="197"/>
      <c r="J299" s="198">
        <f>ROUND($I$299*$H$299,2)</f>
        <v>0</v>
      </c>
      <c r="K299" s="194"/>
      <c r="L299" s="199"/>
      <c r="M299" s="200"/>
      <c r="N299" s="201" t="s">
        <v>47</v>
      </c>
      <c r="O299" s="24"/>
      <c r="P299" s="24"/>
      <c r="Q299" s="162">
        <v>0</v>
      </c>
      <c r="R299" s="162">
        <f>$Q$299*$H$299</f>
        <v>0</v>
      </c>
      <c r="S299" s="162">
        <v>0</v>
      </c>
      <c r="T299" s="163">
        <f>$S$299*$H$299</f>
        <v>0</v>
      </c>
      <c r="AR299" s="97" t="s">
        <v>288</v>
      </c>
      <c r="AT299" s="97" t="s">
        <v>441</v>
      </c>
      <c r="AU299" s="97" t="s">
        <v>21</v>
      </c>
      <c r="AY299" s="6" t="s">
        <v>245</v>
      </c>
      <c r="BE299" s="164">
        <f>IF($N$299="základní",$J$299,0)</f>
        <v>0</v>
      </c>
      <c r="BF299" s="164">
        <f>IF($N$299="snížená",$J$299,0)</f>
        <v>0</v>
      </c>
      <c r="BG299" s="164">
        <f>IF($N$299="zákl. přenesená",$J$299,0)</f>
        <v>0</v>
      </c>
      <c r="BH299" s="164">
        <f>IF($N$299="sníž. přenesená",$J$299,0)</f>
        <v>0</v>
      </c>
      <c r="BI299" s="164">
        <f>IF($N$299="nulová",$J$299,0)</f>
        <v>0</v>
      </c>
      <c r="BJ299" s="97" t="s">
        <v>21</v>
      </c>
      <c r="BK299" s="164">
        <f>ROUND($I$299*$H$299,2)</f>
        <v>0</v>
      </c>
      <c r="BL299" s="97" t="s">
        <v>251</v>
      </c>
      <c r="BM299" s="97" t="s">
        <v>1180</v>
      </c>
    </row>
    <row r="300" spans="2:47" s="6" customFormat="1" ht="16.5" customHeight="1">
      <c r="B300" s="23"/>
      <c r="C300" s="24"/>
      <c r="D300" s="165" t="s">
        <v>253</v>
      </c>
      <c r="E300" s="24"/>
      <c r="F300" s="166" t="s">
        <v>1179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253</v>
      </c>
      <c r="AU300" s="6" t="s">
        <v>21</v>
      </c>
    </row>
    <row r="301" spans="2:51" s="6" customFormat="1" ht="15.75" customHeight="1">
      <c r="B301" s="167"/>
      <c r="C301" s="168"/>
      <c r="D301" s="169" t="s">
        <v>255</v>
      </c>
      <c r="E301" s="168"/>
      <c r="F301" s="170" t="s">
        <v>508</v>
      </c>
      <c r="G301" s="168"/>
      <c r="H301" s="168"/>
      <c r="J301" s="168"/>
      <c r="K301" s="168"/>
      <c r="L301" s="171"/>
      <c r="M301" s="172"/>
      <c r="N301" s="168"/>
      <c r="O301" s="168"/>
      <c r="P301" s="168"/>
      <c r="Q301" s="168"/>
      <c r="R301" s="168"/>
      <c r="S301" s="168"/>
      <c r="T301" s="173"/>
      <c r="AT301" s="174" t="s">
        <v>255</v>
      </c>
      <c r="AU301" s="174" t="s">
        <v>21</v>
      </c>
      <c r="AV301" s="174" t="s">
        <v>21</v>
      </c>
      <c r="AW301" s="174" t="s">
        <v>218</v>
      </c>
      <c r="AX301" s="174" t="s">
        <v>76</v>
      </c>
      <c r="AY301" s="174" t="s">
        <v>245</v>
      </c>
    </row>
    <row r="302" spans="2:51" s="6" customFormat="1" ht="15.75" customHeight="1">
      <c r="B302" s="175"/>
      <c r="C302" s="176"/>
      <c r="D302" s="169" t="s">
        <v>255</v>
      </c>
      <c r="E302" s="176"/>
      <c r="F302" s="177" t="s">
        <v>639</v>
      </c>
      <c r="G302" s="176"/>
      <c r="H302" s="178">
        <v>70</v>
      </c>
      <c r="J302" s="176"/>
      <c r="K302" s="176"/>
      <c r="L302" s="179"/>
      <c r="M302" s="180"/>
      <c r="N302" s="176"/>
      <c r="O302" s="176"/>
      <c r="P302" s="176"/>
      <c r="Q302" s="176"/>
      <c r="R302" s="176"/>
      <c r="S302" s="176"/>
      <c r="T302" s="181"/>
      <c r="AT302" s="182" t="s">
        <v>255</v>
      </c>
      <c r="AU302" s="182" t="s">
        <v>21</v>
      </c>
      <c r="AV302" s="182" t="s">
        <v>85</v>
      </c>
      <c r="AW302" s="182" t="s">
        <v>218</v>
      </c>
      <c r="AX302" s="182" t="s">
        <v>76</v>
      </c>
      <c r="AY302" s="182" t="s">
        <v>245</v>
      </c>
    </row>
    <row r="303" spans="2:51" s="6" customFormat="1" ht="15.75" customHeight="1">
      <c r="B303" s="183"/>
      <c r="C303" s="184"/>
      <c r="D303" s="169" t="s">
        <v>255</v>
      </c>
      <c r="E303" s="184"/>
      <c r="F303" s="185" t="s">
        <v>257</v>
      </c>
      <c r="G303" s="184"/>
      <c r="H303" s="186">
        <v>70</v>
      </c>
      <c r="J303" s="184"/>
      <c r="K303" s="184"/>
      <c r="L303" s="187"/>
      <c r="M303" s="188"/>
      <c r="N303" s="184"/>
      <c r="O303" s="184"/>
      <c r="P303" s="184"/>
      <c r="Q303" s="184"/>
      <c r="R303" s="184"/>
      <c r="S303" s="184"/>
      <c r="T303" s="189"/>
      <c r="AT303" s="190" t="s">
        <v>255</v>
      </c>
      <c r="AU303" s="190" t="s">
        <v>21</v>
      </c>
      <c r="AV303" s="190" t="s">
        <v>251</v>
      </c>
      <c r="AW303" s="190" t="s">
        <v>218</v>
      </c>
      <c r="AX303" s="190" t="s">
        <v>21</v>
      </c>
      <c r="AY303" s="190" t="s">
        <v>245</v>
      </c>
    </row>
    <row r="304" spans="2:65" s="6" customFormat="1" ht="15.75" customHeight="1">
      <c r="B304" s="23"/>
      <c r="C304" s="192" t="s">
        <v>478</v>
      </c>
      <c r="D304" s="192" t="s">
        <v>441</v>
      </c>
      <c r="E304" s="193" t="s">
        <v>1181</v>
      </c>
      <c r="F304" s="194" t="s">
        <v>1182</v>
      </c>
      <c r="G304" s="195" t="s">
        <v>136</v>
      </c>
      <c r="H304" s="196">
        <v>70</v>
      </c>
      <c r="I304" s="197"/>
      <c r="J304" s="198">
        <f>ROUND($I$304*$H$304,2)</f>
        <v>0</v>
      </c>
      <c r="K304" s="194"/>
      <c r="L304" s="199"/>
      <c r="M304" s="200"/>
      <c r="N304" s="201" t="s">
        <v>47</v>
      </c>
      <c r="O304" s="24"/>
      <c r="P304" s="24"/>
      <c r="Q304" s="162">
        <v>0</v>
      </c>
      <c r="R304" s="162">
        <f>$Q$304*$H$304</f>
        <v>0</v>
      </c>
      <c r="S304" s="162">
        <v>0</v>
      </c>
      <c r="T304" s="163">
        <f>$S$304*$H$304</f>
        <v>0</v>
      </c>
      <c r="AR304" s="97" t="s">
        <v>288</v>
      </c>
      <c r="AT304" s="97" t="s">
        <v>441</v>
      </c>
      <c r="AU304" s="97" t="s">
        <v>21</v>
      </c>
      <c r="AY304" s="6" t="s">
        <v>245</v>
      </c>
      <c r="BE304" s="164">
        <f>IF($N$304="základní",$J$304,0)</f>
        <v>0</v>
      </c>
      <c r="BF304" s="164">
        <f>IF($N$304="snížená",$J$304,0)</f>
        <v>0</v>
      </c>
      <c r="BG304" s="164">
        <f>IF($N$304="zákl. přenesená",$J$304,0)</f>
        <v>0</v>
      </c>
      <c r="BH304" s="164">
        <f>IF($N$304="sníž. přenesená",$J$304,0)</f>
        <v>0</v>
      </c>
      <c r="BI304" s="164">
        <f>IF($N$304="nulová",$J$304,0)</f>
        <v>0</v>
      </c>
      <c r="BJ304" s="97" t="s">
        <v>21</v>
      </c>
      <c r="BK304" s="164">
        <f>ROUND($I$304*$H$304,2)</f>
        <v>0</v>
      </c>
      <c r="BL304" s="97" t="s">
        <v>251</v>
      </c>
      <c r="BM304" s="97" t="s">
        <v>1183</v>
      </c>
    </row>
    <row r="305" spans="2:47" s="6" customFormat="1" ht="16.5" customHeight="1">
      <c r="B305" s="23"/>
      <c r="C305" s="24"/>
      <c r="D305" s="165" t="s">
        <v>253</v>
      </c>
      <c r="E305" s="24"/>
      <c r="F305" s="166" t="s">
        <v>1182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253</v>
      </c>
      <c r="AU305" s="6" t="s">
        <v>21</v>
      </c>
    </row>
    <row r="306" spans="2:51" s="6" customFormat="1" ht="15.75" customHeight="1">
      <c r="B306" s="167"/>
      <c r="C306" s="168"/>
      <c r="D306" s="169" t="s">
        <v>255</v>
      </c>
      <c r="E306" s="168"/>
      <c r="F306" s="170" t="s">
        <v>508</v>
      </c>
      <c r="G306" s="168"/>
      <c r="H306" s="168"/>
      <c r="J306" s="168"/>
      <c r="K306" s="168"/>
      <c r="L306" s="171"/>
      <c r="M306" s="172"/>
      <c r="N306" s="168"/>
      <c r="O306" s="168"/>
      <c r="P306" s="168"/>
      <c r="Q306" s="168"/>
      <c r="R306" s="168"/>
      <c r="S306" s="168"/>
      <c r="T306" s="173"/>
      <c r="AT306" s="174" t="s">
        <v>255</v>
      </c>
      <c r="AU306" s="174" t="s">
        <v>21</v>
      </c>
      <c r="AV306" s="174" t="s">
        <v>21</v>
      </c>
      <c r="AW306" s="174" t="s">
        <v>218</v>
      </c>
      <c r="AX306" s="174" t="s">
        <v>76</v>
      </c>
      <c r="AY306" s="174" t="s">
        <v>245</v>
      </c>
    </row>
    <row r="307" spans="2:51" s="6" customFormat="1" ht="15.75" customHeight="1">
      <c r="B307" s="175"/>
      <c r="C307" s="176"/>
      <c r="D307" s="169" t="s">
        <v>255</v>
      </c>
      <c r="E307" s="176"/>
      <c r="F307" s="177" t="s">
        <v>639</v>
      </c>
      <c r="G307" s="176"/>
      <c r="H307" s="178">
        <v>70</v>
      </c>
      <c r="J307" s="176"/>
      <c r="K307" s="176"/>
      <c r="L307" s="179"/>
      <c r="M307" s="180"/>
      <c r="N307" s="176"/>
      <c r="O307" s="176"/>
      <c r="P307" s="176"/>
      <c r="Q307" s="176"/>
      <c r="R307" s="176"/>
      <c r="S307" s="176"/>
      <c r="T307" s="181"/>
      <c r="AT307" s="182" t="s">
        <v>255</v>
      </c>
      <c r="AU307" s="182" t="s">
        <v>21</v>
      </c>
      <c r="AV307" s="182" t="s">
        <v>85</v>
      </c>
      <c r="AW307" s="182" t="s">
        <v>218</v>
      </c>
      <c r="AX307" s="182" t="s">
        <v>76</v>
      </c>
      <c r="AY307" s="182" t="s">
        <v>245</v>
      </c>
    </row>
    <row r="308" spans="2:51" s="6" customFormat="1" ht="15.75" customHeight="1">
      <c r="B308" s="183"/>
      <c r="C308" s="184"/>
      <c r="D308" s="169" t="s">
        <v>255</v>
      </c>
      <c r="E308" s="184"/>
      <c r="F308" s="185" t="s">
        <v>257</v>
      </c>
      <c r="G308" s="184"/>
      <c r="H308" s="186">
        <v>70</v>
      </c>
      <c r="J308" s="184"/>
      <c r="K308" s="184"/>
      <c r="L308" s="187"/>
      <c r="M308" s="188"/>
      <c r="N308" s="184"/>
      <c r="O308" s="184"/>
      <c r="P308" s="184"/>
      <c r="Q308" s="184"/>
      <c r="R308" s="184"/>
      <c r="S308" s="184"/>
      <c r="T308" s="189"/>
      <c r="AT308" s="190" t="s">
        <v>255</v>
      </c>
      <c r="AU308" s="190" t="s">
        <v>21</v>
      </c>
      <c r="AV308" s="190" t="s">
        <v>251</v>
      </c>
      <c r="AW308" s="190" t="s">
        <v>218</v>
      </c>
      <c r="AX308" s="190" t="s">
        <v>21</v>
      </c>
      <c r="AY308" s="190" t="s">
        <v>245</v>
      </c>
    </row>
    <row r="309" spans="2:65" s="6" customFormat="1" ht="15.75" customHeight="1">
      <c r="B309" s="23"/>
      <c r="C309" s="192" t="s">
        <v>193</v>
      </c>
      <c r="D309" s="192" t="s">
        <v>441</v>
      </c>
      <c r="E309" s="193" t="s">
        <v>1184</v>
      </c>
      <c r="F309" s="194" t="s">
        <v>1185</v>
      </c>
      <c r="G309" s="195" t="s">
        <v>136</v>
      </c>
      <c r="H309" s="196">
        <v>70</v>
      </c>
      <c r="I309" s="197"/>
      <c r="J309" s="198">
        <f>ROUND($I$309*$H$309,2)</f>
        <v>0</v>
      </c>
      <c r="K309" s="194"/>
      <c r="L309" s="199"/>
      <c r="M309" s="200"/>
      <c r="N309" s="201" t="s">
        <v>47</v>
      </c>
      <c r="O309" s="24"/>
      <c r="P309" s="24"/>
      <c r="Q309" s="162">
        <v>0</v>
      </c>
      <c r="R309" s="162">
        <f>$Q$309*$H$309</f>
        <v>0</v>
      </c>
      <c r="S309" s="162">
        <v>0</v>
      </c>
      <c r="T309" s="163">
        <f>$S$309*$H$309</f>
        <v>0</v>
      </c>
      <c r="AR309" s="97" t="s">
        <v>288</v>
      </c>
      <c r="AT309" s="97" t="s">
        <v>441</v>
      </c>
      <c r="AU309" s="97" t="s">
        <v>21</v>
      </c>
      <c r="AY309" s="6" t="s">
        <v>245</v>
      </c>
      <c r="BE309" s="164">
        <f>IF($N$309="základní",$J$309,0)</f>
        <v>0</v>
      </c>
      <c r="BF309" s="164">
        <f>IF($N$309="snížená",$J$309,0)</f>
        <v>0</v>
      </c>
      <c r="BG309" s="164">
        <f>IF($N$309="zákl. přenesená",$J$309,0)</f>
        <v>0</v>
      </c>
      <c r="BH309" s="164">
        <f>IF($N$309="sníž. přenesená",$J$309,0)</f>
        <v>0</v>
      </c>
      <c r="BI309" s="164">
        <f>IF($N$309="nulová",$J$309,0)</f>
        <v>0</v>
      </c>
      <c r="BJ309" s="97" t="s">
        <v>21</v>
      </c>
      <c r="BK309" s="164">
        <f>ROUND($I$309*$H$309,2)</f>
        <v>0</v>
      </c>
      <c r="BL309" s="97" t="s">
        <v>251</v>
      </c>
      <c r="BM309" s="97" t="s">
        <v>1186</v>
      </c>
    </row>
    <row r="310" spans="2:47" s="6" customFormat="1" ht="16.5" customHeight="1">
      <c r="B310" s="23"/>
      <c r="C310" s="24"/>
      <c r="D310" s="165" t="s">
        <v>253</v>
      </c>
      <c r="E310" s="24"/>
      <c r="F310" s="166" t="s">
        <v>1185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253</v>
      </c>
      <c r="AU310" s="6" t="s">
        <v>21</v>
      </c>
    </row>
    <row r="311" spans="2:51" s="6" customFormat="1" ht="15.75" customHeight="1">
      <c r="B311" s="167"/>
      <c r="C311" s="168"/>
      <c r="D311" s="169" t="s">
        <v>255</v>
      </c>
      <c r="E311" s="168"/>
      <c r="F311" s="170" t="s">
        <v>508</v>
      </c>
      <c r="G311" s="168"/>
      <c r="H311" s="168"/>
      <c r="J311" s="168"/>
      <c r="K311" s="168"/>
      <c r="L311" s="171"/>
      <c r="M311" s="172"/>
      <c r="N311" s="168"/>
      <c r="O311" s="168"/>
      <c r="P311" s="168"/>
      <c r="Q311" s="168"/>
      <c r="R311" s="168"/>
      <c r="S311" s="168"/>
      <c r="T311" s="173"/>
      <c r="AT311" s="174" t="s">
        <v>255</v>
      </c>
      <c r="AU311" s="174" t="s">
        <v>21</v>
      </c>
      <c r="AV311" s="174" t="s">
        <v>21</v>
      </c>
      <c r="AW311" s="174" t="s">
        <v>218</v>
      </c>
      <c r="AX311" s="174" t="s">
        <v>76</v>
      </c>
      <c r="AY311" s="174" t="s">
        <v>245</v>
      </c>
    </row>
    <row r="312" spans="2:51" s="6" customFormat="1" ht="15.75" customHeight="1">
      <c r="B312" s="175"/>
      <c r="C312" s="176"/>
      <c r="D312" s="169" t="s">
        <v>255</v>
      </c>
      <c r="E312" s="176"/>
      <c r="F312" s="177" t="s">
        <v>639</v>
      </c>
      <c r="G312" s="176"/>
      <c r="H312" s="178">
        <v>70</v>
      </c>
      <c r="J312" s="176"/>
      <c r="K312" s="176"/>
      <c r="L312" s="179"/>
      <c r="M312" s="180"/>
      <c r="N312" s="176"/>
      <c r="O312" s="176"/>
      <c r="P312" s="176"/>
      <c r="Q312" s="176"/>
      <c r="R312" s="176"/>
      <c r="S312" s="176"/>
      <c r="T312" s="181"/>
      <c r="AT312" s="182" t="s">
        <v>255</v>
      </c>
      <c r="AU312" s="182" t="s">
        <v>21</v>
      </c>
      <c r="AV312" s="182" t="s">
        <v>85</v>
      </c>
      <c r="AW312" s="182" t="s">
        <v>218</v>
      </c>
      <c r="AX312" s="182" t="s">
        <v>76</v>
      </c>
      <c r="AY312" s="182" t="s">
        <v>245</v>
      </c>
    </row>
    <row r="313" spans="2:51" s="6" customFormat="1" ht="15.75" customHeight="1">
      <c r="B313" s="183"/>
      <c r="C313" s="184"/>
      <c r="D313" s="169" t="s">
        <v>255</v>
      </c>
      <c r="E313" s="184"/>
      <c r="F313" s="185" t="s">
        <v>257</v>
      </c>
      <c r="G313" s="184"/>
      <c r="H313" s="186">
        <v>70</v>
      </c>
      <c r="J313" s="184"/>
      <c r="K313" s="184"/>
      <c r="L313" s="187"/>
      <c r="M313" s="188"/>
      <c r="N313" s="184"/>
      <c r="O313" s="184"/>
      <c r="P313" s="184"/>
      <c r="Q313" s="184"/>
      <c r="R313" s="184"/>
      <c r="S313" s="184"/>
      <c r="T313" s="189"/>
      <c r="AT313" s="190" t="s">
        <v>255</v>
      </c>
      <c r="AU313" s="190" t="s">
        <v>21</v>
      </c>
      <c r="AV313" s="190" t="s">
        <v>251</v>
      </c>
      <c r="AW313" s="190" t="s">
        <v>218</v>
      </c>
      <c r="AX313" s="190" t="s">
        <v>21</v>
      </c>
      <c r="AY313" s="190" t="s">
        <v>245</v>
      </c>
    </row>
    <row r="314" spans="2:65" s="6" customFormat="1" ht="15.75" customHeight="1">
      <c r="B314" s="23"/>
      <c r="C314" s="192" t="s">
        <v>489</v>
      </c>
      <c r="D314" s="192" t="s">
        <v>441</v>
      </c>
      <c r="E314" s="193" t="s">
        <v>1187</v>
      </c>
      <c r="F314" s="194" t="s">
        <v>1188</v>
      </c>
      <c r="G314" s="195" t="s">
        <v>826</v>
      </c>
      <c r="H314" s="196">
        <v>1</v>
      </c>
      <c r="I314" s="197"/>
      <c r="J314" s="198">
        <f>ROUND($I$314*$H$314,2)</f>
        <v>0</v>
      </c>
      <c r="K314" s="194"/>
      <c r="L314" s="199"/>
      <c r="M314" s="200"/>
      <c r="N314" s="201" t="s">
        <v>47</v>
      </c>
      <c r="O314" s="24"/>
      <c r="P314" s="24"/>
      <c r="Q314" s="162">
        <v>0</v>
      </c>
      <c r="R314" s="162">
        <f>$Q$314*$H$314</f>
        <v>0</v>
      </c>
      <c r="S314" s="162">
        <v>0</v>
      </c>
      <c r="T314" s="163">
        <f>$S$314*$H$314</f>
        <v>0</v>
      </c>
      <c r="AR314" s="97" t="s">
        <v>288</v>
      </c>
      <c r="AT314" s="97" t="s">
        <v>441</v>
      </c>
      <c r="AU314" s="97" t="s">
        <v>21</v>
      </c>
      <c r="AY314" s="6" t="s">
        <v>245</v>
      </c>
      <c r="BE314" s="164">
        <f>IF($N$314="základní",$J$314,0)</f>
        <v>0</v>
      </c>
      <c r="BF314" s="164">
        <f>IF($N$314="snížená",$J$314,0)</f>
        <v>0</v>
      </c>
      <c r="BG314" s="164">
        <f>IF($N$314="zákl. přenesená",$J$314,0)</f>
        <v>0</v>
      </c>
      <c r="BH314" s="164">
        <f>IF($N$314="sníž. přenesená",$J$314,0)</f>
        <v>0</v>
      </c>
      <c r="BI314" s="164">
        <f>IF($N$314="nulová",$J$314,0)</f>
        <v>0</v>
      </c>
      <c r="BJ314" s="97" t="s">
        <v>21</v>
      </c>
      <c r="BK314" s="164">
        <f>ROUND($I$314*$H$314,2)</f>
        <v>0</v>
      </c>
      <c r="BL314" s="97" t="s">
        <v>251</v>
      </c>
      <c r="BM314" s="97" t="s">
        <v>1189</v>
      </c>
    </row>
    <row r="315" spans="2:47" s="6" customFormat="1" ht="16.5" customHeight="1">
      <c r="B315" s="23"/>
      <c r="C315" s="24"/>
      <c r="D315" s="165" t="s">
        <v>253</v>
      </c>
      <c r="E315" s="24"/>
      <c r="F315" s="166" t="s">
        <v>1188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253</v>
      </c>
      <c r="AU315" s="6" t="s">
        <v>21</v>
      </c>
    </row>
    <row r="316" spans="2:51" s="6" customFormat="1" ht="15.75" customHeight="1">
      <c r="B316" s="167"/>
      <c r="C316" s="168"/>
      <c r="D316" s="169" t="s">
        <v>255</v>
      </c>
      <c r="E316" s="168"/>
      <c r="F316" s="170" t="s">
        <v>256</v>
      </c>
      <c r="G316" s="168"/>
      <c r="H316" s="168"/>
      <c r="J316" s="168"/>
      <c r="K316" s="168"/>
      <c r="L316" s="171"/>
      <c r="M316" s="172"/>
      <c r="N316" s="168"/>
      <c r="O316" s="168"/>
      <c r="P316" s="168"/>
      <c r="Q316" s="168"/>
      <c r="R316" s="168"/>
      <c r="S316" s="168"/>
      <c r="T316" s="173"/>
      <c r="AT316" s="174" t="s">
        <v>255</v>
      </c>
      <c r="AU316" s="174" t="s">
        <v>21</v>
      </c>
      <c r="AV316" s="174" t="s">
        <v>21</v>
      </c>
      <c r="AW316" s="174" t="s">
        <v>218</v>
      </c>
      <c r="AX316" s="174" t="s">
        <v>76</v>
      </c>
      <c r="AY316" s="174" t="s">
        <v>245</v>
      </c>
    </row>
    <row r="317" spans="2:51" s="6" customFormat="1" ht="15.75" customHeight="1">
      <c r="B317" s="175"/>
      <c r="C317" s="176"/>
      <c r="D317" s="169" t="s">
        <v>255</v>
      </c>
      <c r="E317" s="176"/>
      <c r="F317" s="177" t="s">
        <v>21</v>
      </c>
      <c r="G317" s="176"/>
      <c r="H317" s="178">
        <v>1</v>
      </c>
      <c r="J317" s="176"/>
      <c r="K317" s="176"/>
      <c r="L317" s="179"/>
      <c r="M317" s="180"/>
      <c r="N317" s="176"/>
      <c r="O317" s="176"/>
      <c r="P317" s="176"/>
      <c r="Q317" s="176"/>
      <c r="R317" s="176"/>
      <c r="S317" s="176"/>
      <c r="T317" s="181"/>
      <c r="AT317" s="182" t="s">
        <v>255</v>
      </c>
      <c r="AU317" s="182" t="s">
        <v>21</v>
      </c>
      <c r="AV317" s="182" t="s">
        <v>85</v>
      </c>
      <c r="AW317" s="182" t="s">
        <v>218</v>
      </c>
      <c r="AX317" s="182" t="s">
        <v>76</v>
      </c>
      <c r="AY317" s="182" t="s">
        <v>245</v>
      </c>
    </row>
    <row r="318" spans="2:51" s="6" customFormat="1" ht="15.75" customHeight="1">
      <c r="B318" s="183"/>
      <c r="C318" s="184"/>
      <c r="D318" s="169" t="s">
        <v>255</v>
      </c>
      <c r="E318" s="184"/>
      <c r="F318" s="185" t="s">
        <v>257</v>
      </c>
      <c r="G318" s="184"/>
      <c r="H318" s="186">
        <v>1</v>
      </c>
      <c r="J318" s="184"/>
      <c r="K318" s="184"/>
      <c r="L318" s="187"/>
      <c r="M318" s="188"/>
      <c r="N318" s="184"/>
      <c r="O318" s="184"/>
      <c r="P318" s="184"/>
      <c r="Q318" s="184"/>
      <c r="R318" s="184"/>
      <c r="S318" s="184"/>
      <c r="T318" s="189"/>
      <c r="AT318" s="190" t="s">
        <v>255</v>
      </c>
      <c r="AU318" s="190" t="s">
        <v>21</v>
      </c>
      <c r="AV318" s="190" t="s">
        <v>251</v>
      </c>
      <c r="AW318" s="190" t="s">
        <v>218</v>
      </c>
      <c r="AX318" s="190" t="s">
        <v>21</v>
      </c>
      <c r="AY318" s="190" t="s">
        <v>245</v>
      </c>
    </row>
    <row r="319" spans="2:65" s="6" customFormat="1" ht="15.75" customHeight="1">
      <c r="B319" s="23"/>
      <c r="C319" s="192" t="s">
        <v>494</v>
      </c>
      <c r="D319" s="192" t="s">
        <v>441</v>
      </c>
      <c r="E319" s="193" t="s">
        <v>1190</v>
      </c>
      <c r="F319" s="194" t="s">
        <v>1191</v>
      </c>
      <c r="G319" s="195" t="s">
        <v>826</v>
      </c>
      <c r="H319" s="196">
        <v>447</v>
      </c>
      <c r="I319" s="197"/>
      <c r="J319" s="198">
        <f>ROUND($I$319*$H$319,2)</f>
        <v>0</v>
      </c>
      <c r="K319" s="194"/>
      <c r="L319" s="199"/>
      <c r="M319" s="200"/>
      <c r="N319" s="201" t="s">
        <v>47</v>
      </c>
      <c r="O319" s="24"/>
      <c r="P319" s="24"/>
      <c r="Q319" s="162">
        <v>0</v>
      </c>
      <c r="R319" s="162">
        <f>$Q$319*$H$319</f>
        <v>0</v>
      </c>
      <c r="S319" s="162">
        <v>0</v>
      </c>
      <c r="T319" s="163">
        <f>$S$319*$H$319</f>
        <v>0</v>
      </c>
      <c r="AR319" s="97" t="s">
        <v>288</v>
      </c>
      <c r="AT319" s="97" t="s">
        <v>441</v>
      </c>
      <c r="AU319" s="97" t="s">
        <v>21</v>
      </c>
      <c r="AY319" s="6" t="s">
        <v>245</v>
      </c>
      <c r="BE319" s="164">
        <f>IF($N$319="základní",$J$319,0)</f>
        <v>0</v>
      </c>
      <c r="BF319" s="164">
        <f>IF($N$319="snížená",$J$319,0)</f>
        <v>0</v>
      </c>
      <c r="BG319" s="164">
        <f>IF($N$319="zákl. přenesená",$J$319,0)</f>
        <v>0</v>
      </c>
      <c r="BH319" s="164">
        <f>IF($N$319="sníž. přenesená",$J$319,0)</f>
        <v>0</v>
      </c>
      <c r="BI319" s="164">
        <f>IF($N$319="nulová",$J$319,0)</f>
        <v>0</v>
      </c>
      <c r="BJ319" s="97" t="s">
        <v>21</v>
      </c>
      <c r="BK319" s="164">
        <f>ROUND($I$319*$H$319,2)</f>
        <v>0</v>
      </c>
      <c r="BL319" s="97" t="s">
        <v>251</v>
      </c>
      <c r="BM319" s="97" t="s">
        <v>1192</v>
      </c>
    </row>
    <row r="320" spans="2:47" s="6" customFormat="1" ht="16.5" customHeight="1">
      <c r="B320" s="23"/>
      <c r="C320" s="24"/>
      <c r="D320" s="165" t="s">
        <v>253</v>
      </c>
      <c r="E320" s="24"/>
      <c r="F320" s="166" t="s">
        <v>1191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253</v>
      </c>
      <c r="AU320" s="6" t="s">
        <v>21</v>
      </c>
    </row>
    <row r="321" spans="2:51" s="6" customFormat="1" ht="15.75" customHeight="1">
      <c r="B321" s="167"/>
      <c r="C321" s="168"/>
      <c r="D321" s="169" t="s">
        <v>255</v>
      </c>
      <c r="E321" s="168"/>
      <c r="F321" s="170" t="s">
        <v>256</v>
      </c>
      <c r="G321" s="168"/>
      <c r="H321" s="168"/>
      <c r="J321" s="168"/>
      <c r="K321" s="168"/>
      <c r="L321" s="171"/>
      <c r="M321" s="172"/>
      <c r="N321" s="168"/>
      <c r="O321" s="168"/>
      <c r="P321" s="168"/>
      <c r="Q321" s="168"/>
      <c r="R321" s="168"/>
      <c r="S321" s="168"/>
      <c r="T321" s="173"/>
      <c r="AT321" s="174" t="s">
        <v>255</v>
      </c>
      <c r="AU321" s="174" t="s">
        <v>21</v>
      </c>
      <c r="AV321" s="174" t="s">
        <v>21</v>
      </c>
      <c r="AW321" s="174" t="s">
        <v>218</v>
      </c>
      <c r="AX321" s="174" t="s">
        <v>76</v>
      </c>
      <c r="AY321" s="174" t="s">
        <v>245</v>
      </c>
    </row>
    <row r="322" spans="2:51" s="6" customFormat="1" ht="15.75" customHeight="1">
      <c r="B322" s="175"/>
      <c r="C322" s="176"/>
      <c r="D322" s="169" t="s">
        <v>255</v>
      </c>
      <c r="E322" s="176"/>
      <c r="F322" s="177" t="s">
        <v>1193</v>
      </c>
      <c r="G322" s="176"/>
      <c r="H322" s="178">
        <v>447</v>
      </c>
      <c r="J322" s="176"/>
      <c r="K322" s="176"/>
      <c r="L322" s="179"/>
      <c r="M322" s="180"/>
      <c r="N322" s="176"/>
      <c r="O322" s="176"/>
      <c r="P322" s="176"/>
      <c r="Q322" s="176"/>
      <c r="R322" s="176"/>
      <c r="S322" s="176"/>
      <c r="T322" s="181"/>
      <c r="AT322" s="182" t="s">
        <v>255</v>
      </c>
      <c r="AU322" s="182" t="s">
        <v>21</v>
      </c>
      <c r="AV322" s="182" t="s">
        <v>85</v>
      </c>
      <c r="AW322" s="182" t="s">
        <v>218</v>
      </c>
      <c r="AX322" s="182" t="s">
        <v>76</v>
      </c>
      <c r="AY322" s="182" t="s">
        <v>245</v>
      </c>
    </row>
    <row r="323" spans="2:51" s="6" customFormat="1" ht="15.75" customHeight="1">
      <c r="B323" s="183"/>
      <c r="C323" s="184"/>
      <c r="D323" s="169" t="s">
        <v>255</v>
      </c>
      <c r="E323" s="184"/>
      <c r="F323" s="185" t="s">
        <v>257</v>
      </c>
      <c r="G323" s="184"/>
      <c r="H323" s="186">
        <v>447</v>
      </c>
      <c r="J323" s="184"/>
      <c r="K323" s="184"/>
      <c r="L323" s="187"/>
      <c r="M323" s="188"/>
      <c r="N323" s="184"/>
      <c r="O323" s="184"/>
      <c r="P323" s="184"/>
      <c r="Q323" s="184"/>
      <c r="R323" s="184"/>
      <c r="S323" s="184"/>
      <c r="T323" s="189"/>
      <c r="AT323" s="190" t="s">
        <v>255</v>
      </c>
      <c r="AU323" s="190" t="s">
        <v>21</v>
      </c>
      <c r="AV323" s="190" t="s">
        <v>251</v>
      </c>
      <c r="AW323" s="190" t="s">
        <v>218</v>
      </c>
      <c r="AX323" s="190" t="s">
        <v>21</v>
      </c>
      <c r="AY323" s="190" t="s">
        <v>245</v>
      </c>
    </row>
    <row r="324" spans="2:65" s="6" customFormat="1" ht="15.75" customHeight="1">
      <c r="B324" s="23"/>
      <c r="C324" s="192" t="s">
        <v>502</v>
      </c>
      <c r="D324" s="192" t="s">
        <v>441</v>
      </c>
      <c r="E324" s="193" t="s">
        <v>1194</v>
      </c>
      <c r="F324" s="194" t="s">
        <v>1195</v>
      </c>
      <c r="G324" s="195" t="s">
        <v>826</v>
      </c>
      <c r="H324" s="196">
        <v>48</v>
      </c>
      <c r="I324" s="197"/>
      <c r="J324" s="198">
        <f>ROUND($I$324*$H$324,2)</f>
        <v>0</v>
      </c>
      <c r="K324" s="194"/>
      <c r="L324" s="199"/>
      <c r="M324" s="200"/>
      <c r="N324" s="201" t="s">
        <v>47</v>
      </c>
      <c r="O324" s="24"/>
      <c r="P324" s="24"/>
      <c r="Q324" s="162">
        <v>0</v>
      </c>
      <c r="R324" s="162">
        <f>$Q$324*$H$324</f>
        <v>0</v>
      </c>
      <c r="S324" s="162">
        <v>0</v>
      </c>
      <c r="T324" s="163">
        <f>$S$324*$H$324</f>
        <v>0</v>
      </c>
      <c r="AR324" s="97" t="s">
        <v>288</v>
      </c>
      <c r="AT324" s="97" t="s">
        <v>441</v>
      </c>
      <c r="AU324" s="97" t="s">
        <v>21</v>
      </c>
      <c r="AY324" s="6" t="s">
        <v>245</v>
      </c>
      <c r="BE324" s="164">
        <f>IF($N$324="základní",$J$324,0)</f>
        <v>0</v>
      </c>
      <c r="BF324" s="164">
        <f>IF($N$324="snížená",$J$324,0)</f>
        <v>0</v>
      </c>
      <c r="BG324" s="164">
        <f>IF($N$324="zákl. přenesená",$J$324,0)</f>
        <v>0</v>
      </c>
      <c r="BH324" s="164">
        <f>IF($N$324="sníž. přenesená",$J$324,0)</f>
        <v>0</v>
      </c>
      <c r="BI324" s="164">
        <f>IF($N$324="nulová",$J$324,0)</f>
        <v>0</v>
      </c>
      <c r="BJ324" s="97" t="s">
        <v>21</v>
      </c>
      <c r="BK324" s="164">
        <f>ROUND($I$324*$H$324,2)</f>
        <v>0</v>
      </c>
      <c r="BL324" s="97" t="s">
        <v>251</v>
      </c>
      <c r="BM324" s="97" t="s">
        <v>1196</v>
      </c>
    </row>
    <row r="325" spans="2:47" s="6" customFormat="1" ht="16.5" customHeight="1">
      <c r="B325" s="23"/>
      <c r="C325" s="24"/>
      <c r="D325" s="165" t="s">
        <v>253</v>
      </c>
      <c r="E325" s="24"/>
      <c r="F325" s="166" t="s">
        <v>1195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253</v>
      </c>
      <c r="AU325" s="6" t="s">
        <v>21</v>
      </c>
    </row>
    <row r="326" spans="2:51" s="6" customFormat="1" ht="15.75" customHeight="1">
      <c r="B326" s="167"/>
      <c r="C326" s="168"/>
      <c r="D326" s="169" t="s">
        <v>255</v>
      </c>
      <c r="E326" s="168"/>
      <c r="F326" s="170" t="s">
        <v>256</v>
      </c>
      <c r="G326" s="168"/>
      <c r="H326" s="168"/>
      <c r="J326" s="168"/>
      <c r="K326" s="168"/>
      <c r="L326" s="171"/>
      <c r="M326" s="172"/>
      <c r="N326" s="168"/>
      <c r="O326" s="168"/>
      <c r="P326" s="168"/>
      <c r="Q326" s="168"/>
      <c r="R326" s="168"/>
      <c r="S326" s="168"/>
      <c r="T326" s="173"/>
      <c r="AT326" s="174" t="s">
        <v>255</v>
      </c>
      <c r="AU326" s="174" t="s">
        <v>21</v>
      </c>
      <c r="AV326" s="174" t="s">
        <v>21</v>
      </c>
      <c r="AW326" s="174" t="s">
        <v>218</v>
      </c>
      <c r="AX326" s="174" t="s">
        <v>76</v>
      </c>
      <c r="AY326" s="174" t="s">
        <v>245</v>
      </c>
    </row>
    <row r="327" spans="2:51" s="6" customFormat="1" ht="15.75" customHeight="1">
      <c r="B327" s="175"/>
      <c r="C327" s="176"/>
      <c r="D327" s="169" t="s">
        <v>255</v>
      </c>
      <c r="E327" s="176"/>
      <c r="F327" s="177" t="s">
        <v>502</v>
      </c>
      <c r="G327" s="176"/>
      <c r="H327" s="178">
        <v>48</v>
      </c>
      <c r="J327" s="176"/>
      <c r="K327" s="176"/>
      <c r="L327" s="179"/>
      <c r="M327" s="180"/>
      <c r="N327" s="176"/>
      <c r="O327" s="176"/>
      <c r="P327" s="176"/>
      <c r="Q327" s="176"/>
      <c r="R327" s="176"/>
      <c r="S327" s="176"/>
      <c r="T327" s="181"/>
      <c r="AT327" s="182" t="s">
        <v>255</v>
      </c>
      <c r="AU327" s="182" t="s">
        <v>21</v>
      </c>
      <c r="AV327" s="182" t="s">
        <v>85</v>
      </c>
      <c r="AW327" s="182" t="s">
        <v>218</v>
      </c>
      <c r="AX327" s="182" t="s">
        <v>76</v>
      </c>
      <c r="AY327" s="182" t="s">
        <v>245</v>
      </c>
    </row>
    <row r="328" spans="2:51" s="6" customFormat="1" ht="15.75" customHeight="1">
      <c r="B328" s="183"/>
      <c r="C328" s="184"/>
      <c r="D328" s="169" t="s">
        <v>255</v>
      </c>
      <c r="E328" s="184"/>
      <c r="F328" s="185" t="s">
        <v>257</v>
      </c>
      <c r="G328" s="184"/>
      <c r="H328" s="186">
        <v>48</v>
      </c>
      <c r="J328" s="184"/>
      <c r="K328" s="184"/>
      <c r="L328" s="187"/>
      <c r="M328" s="188"/>
      <c r="N328" s="184"/>
      <c r="O328" s="184"/>
      <c r="P328" s="184"/>
      <c r="Q328" s="184"/>
      <c r="R328" s="184"/>
      <c r="S328" s="184"/>
      <c r="T328" s="189"/>
      <c r="AT328" s="190" t="s">
        <v>255</v>
      </c>
      <c r="AU328" s="190" t="s">
        <v>21</v>
      </c>
      <c r="AV328" s="190" t="s">
        <v>251</v>
      </c>
      <c r="AW328" s="190" t="s">
        <v>218</v>
      </c>
      <c r="AX328" s="190" t="s">
        <v>21</v>
      </c>
      <c r="AY328" s="190" t="s">
        <v>245</v>
      </c>
    </row>
    <row r="329" spans="2:65" s="6" customFormat="1" ht="15.75" customHeight="1">
      <c r="B329" s="23"/>
      <c r="C329" s="192" t="s">
        <v>509</v>
      </c>
      <c r="D329" s="192" t="s">
        <v>441</v>
      </c>
      <c r="E329" s="193" t="s">
        <v>1197</v>
      </c>
      <c r="F329" s="194" t="s">
        <v>1198</v>
      </c>
      <c r="G329" s="195" t="s">
        <v>826</v>
      </c>
      <c r="H329" s="196">
        <v>2</v>
      </c>
      <c r="I329" s="197"/>
      <c r="J329" s="198">
        <f>ROUND($I$329*$H$329,2)</f>
        <v>0</v>
      </c>
      <c r="K329" s="194"/>
      <c r="L329" s="199"/>
      <c r="M329" s="200"/>
      <c r="N329" s="201" t="s">
        <v>47</v>
      </c>
      <c r="O329" s="24"/>
      <c r="P329" s="24"/>
      <c r="Q329" s="162">
        <v>0</v>
      </c>
      <c r="R329" s="162">
        <f>$Q$329*$H$329</f>
        <v>0</v>
      </c>
      <c r="S329" s="162">
        <v>0</v>
      </c>
      <c r="T329" s="163">
        <f>$S$329*$H$329</f>
        <v>0</v>
      </c>
      <c r="AR329" s="97" t="s">
        <v>288</v>
      </c>
      <c r="AT329" s="97" t="s">
        <v>441</v>
      </c>
      <c r="AU329" s="97" t="s">
        <v>21</v>
      </c>
      <c r="AY329" s="6" t="s">
        <v>245</v>
      </c>
      <c r="BE329" s="164">
        <f>IF($N$329="základní",$J$329,0)</f>
        <v>0</v>
      </c>
      <c r="BF329" s="164">
        <f>IF($N$329="snížená",$J$329,0)</f>
        <v>0</v>
      </c>
      <c r="BG329" s="164">
        <f>IF($N$329="zákl. přenesená",$J$329,0)</f>
        <v>0</v>
      </c>
      <c r="BH329" s="164">
        <f>IF($N$329="sníž. přenesená",$J$329,0)</f>
        <v>0</v>
      </c>
      <c r="BI329" s="164">
        <f>IF($N$329="nulová",$J$329,0)</f>
        <v>0</v>
      </c>
      <c r="BJ329" s="97" t="s">
        <v>21</v>
      </c>
      <c r="BK329" s="164">
        <f>ROUND($I$329*$H$329,2)</f>
        <v>0</v>
      </c>
      <c r="BL329" s="97" t="s">
        <v>251</v>
      </c>
      <c r="BM329" s="97" t="s">
        <v>1199</v>
      </c>
    </row>
    <row r="330" spans="2:47" s="6" customFormat="1" ht="16.5" customHeight="1">
      <c r="B330" s="23"/>
      <c r="C330" s="24"/>
      <c r="D330" s="165" t="s">
        <v>253</v>
      </c>
      <c r="E330" s="24"/>
      <c r="F330" s="166" t="s">
        <v>1198</v>
      </c>
      <c r="G330" s="24"/>
      <c r="H330" s="24"/>
      <c r="J330" s="24"/>
      <c r="K330" s="24"/>
      <c r="L330" s="43"/>
      <c r="M330" s="56"/>
      <c r="N330" s="24"/>
      <c r="O330" s="24"/>
      <c r="P330" s="24"/>
      <c r="Q330" s="24"/>
      <c r="R330" s="24"/>
      <c r="S330" s="24"/>
      <c r="T330" s="57"/>
      <c r="AT330" s="6" t="s">
        <v>253</v>
      </c>
      <c r="AU330" s="6" t="s">
        <v>21</v>
      </c>
    </row>
    <row r="331" spans="2:51" s="6" customFormat="1" ht="15.75" customHeight="1">
      <c r="B331" s="167"/>
      <c r="C331" s="168"/>
      <c r="D331" s="169" t="s">
        <v>255</v>
      </c>
      <c r="E331" s="168"/>
      <c r="F331" s="170" t="s">
        <v>256</v>
      </c>
      <c r="G331" s="168"/>
      <c r="H331" s="168"/>
      <c r="J331" s="168"/>
      <c r="K331" s="168"/>
      <c r="L331" s="171"/>
      <c r="M331" s="172"/>
      <c r="N331" s="168"/>
      <c r="O331" s="168"/>
      <c r="P331" s="168"/>
      <c r="Q331" s="168"/>
      <c r="R331" s="168"/>
      <c r="S331" s="168"/>
      <c r="T331" s="173"/>
      <c r="AT331" s="174" t="s">
        <v>255</v>
      </c>
      <c r="AU331" s="174" t="s">
        <v>21</v>
      </c>
      <c r="AV331" s="174" t="s">
        <v>21</v>
      </c>
      <c r="AW331" s="174" t="s">
        <v>218</v>
      </c>
      <c r="AX331" s="174" t="s">
        <v>76</v>
      </c>
      <c r="AY331" s="174" t="s">
        <v>245</v>
      </c>
    </row>
    <row r="332" spans="2:51" s="6" customFormat="1" ht="15.75" customHeight="1">
      <c r="B332" s="175"/>
      <c r="C332" s="176"/>
      <c r="D332" s="169" t="s">
        <v>255</v>
      </c>
      <c r="E332" s="176"/>
      <c r="F332" s="177" t="s">
        <v>85</v>
      </c>
      <c r="G332" s="176"/>
      <c r="H332" s="178">
        <v>2</v>
      </c>
      <c r="J332" s="176"/>
      <c r="K332" s="176"/>
      <c r="L332" s="179"/>
      <c r="M332" s="180"/>
      <c r="N332" s="176"/>
      <c r="O332" s="176"/>
      <c r="P332" s="176"/>
      <c r="Q332" s="176"/>
      <c r="R332" s="176"/>
      <c r="S332" s="176"/>
      <c r="T332" s="181"/>
      <c r="AT332" s="182" t="s">
        <v>255</v>
      </c>
      <c r="AU332" s="182" t="s">
        <v>21</v>
      </c>
      <c r="AV332" s="182" t="s">
        <v>85</v>
      </c>
      <c r="AW332" s="182" t="s">
        <v>218</v>
      </c>
      <c r="AX332" s="182" t="s">
        <v>76</v>
      </c>
      <c r="AY332" s="182" t="s">
        <v>245</v>
      </c>
    </row>
    <row r="333" spans="2:51" s="6" customFormat="1" ht="15.75" customHeight="1">
      <c r="B333" s="183"/>
      <c r="C333" s="184"/>
      <c r="D333" s="169" t="s">
        <v>255</v>
      </c>
      <c r="E333" s="184"/>
      <c r="F333" s="185" t="s">
        <v>257</v>
      </c>
      <c r="G333" s="184"/>
      <c r="H333" s="186">
        <v>2</v>
      </c>
      <c r="J333" s="184"/>
      <c r="K333" s="184"/>
      <c r="L333" s="187"/>
      <c r="M333" s="188"/>
      <c r="N333" s="184"/>
      <c r="O333" s="184"/>
      <c r="P333" s="184"/>
      <c r="Q333" s="184"/>
      <c r="R333" s="184"/>
      <c r="S333" s="184"/>
      <c r="T333" s="189"/>
      <c r="AT333" s="190" t="s">
        <v>255</v>
      </c>
      <c r="AU333" s="190" t="s">
        <v>21</v>
      </c>
      <c r="AV333" s="190" t="s">
        <v>251</v>
      </c>
      <c r="AW333" s="190" t="s">
        <v>218</v>
      </c>
      <c r="AX333" s="190" t="s">
        <v>21</v>
      </c>
      <c r="AY333" s="190" t="s">
        <v>245</v>
      </c>
    </row>
    <row r="334" spans="2:65" s="6" customFormat="1" ht="15.75" customHeight="1">
      <c r="B334" s="23"/>
      <c r="C334" s="192" t="s">
        <v>513</v>
      </c>
      <c r="D334" s="192" t="s">
        <v>441</v>
      </c>
      <c r="E334" s="193" t="s">
        <v>1200</v>
      </c>
      <c r="F334" s="194" t="s">
        <v>1201</v>
      </c>
      <c r="G334" s="195" t="s">
        <v>826</v>
      </c>
      <c r="H334" s="196">
        <v>3</v>
      </c>
      <c r="I334" s="197"/>
      <c r="J334" s="198">
        <f>ROUND($I$334*$H$334,2)</f>
        <v>0</v>
      </c>
      <c r="K334" s="194"/>
      <c r="L334" s="199"/>
      <c r="M334" s="200"/>
      <c r="N334" s="201" t="s">
        <v>47</v>
      </c>
      <c r="O334" s="24"/>
      <c r="P334" s="24"/>
      <c r="Q334" s="162">
        <v>0</v>
      </c>
      <c r="R334" s="162">
        <f>$Q$334*$H$334</f>
        <v>0</v>
      </c>
      <c r="S334" s="162">
        <v>0</v>
      </c>
      <c r="T334" s="163">
        <f>$S$334*$H$334</f>
        <v>0</v>
      </c>
      <c r="AR334" s="97" t="s">
        <v>288</v>
      </c>
      <c r="AT334" s="97" t="s">
        <v>441</v>
      </c>
      <c r="AU334" s="97" t="s">
        <v>21</v>
      </c>
      <c r="AY334" s="6" t="s">
        <v>245</v>
      </c>
      <c r="BE334" s="164">
        <f>IF($N$334="základní",$J$334,0)</f>
        <v>0</v>
      </c>
      <c r="BF334" s="164">
        <f>IF($N$334="snížená",$J$334,0)</f>
        <v>0</v>
      </c>
      <c r="BG334" s="164">
        <f>IF($N$334="zákl. přenesená",$J$334,0)</f>
        <v>0</v>
      </c>
      <c r="BH334" s="164">
        <f>IF($N$334="sníž. přenesená",$J$334,0)</f>
        <v>0</v>
      </c>
      <c r="BI334" s="164">
        <f>IF($N$334="nulová",$J$334,0)</f>
        <v>0</v>
      </c>
      <c r="BJ334" s="97" t="s">
        <v>21</v>
      </c>
      <c r="BK334" s="164">
        <f>ROUND($I$334*$H$334,2)</f>
        <v>0</v>
      </c>
      <c r="BL334" s="97" t="s">
        <v>251</v>
      </c>
      <c r="BM334" s="97" t="s">
        <v>1202</v>
      </c>
    </row>
    <row r="335" spans="2:47" s="6" customFormat="1" ht="16.5" customHeight="1">
      <c r="B335" s="23"/>
      <c r="C335" s="24"/>
      <c r="D335" s="165" t="s">
        <v>253</v>
      </c>
      <c r="E335" s="24"/>
      <c r="F335" s="166" t="s">
        <v>1201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253</v>
      </c>
      <c r="AU335" s="6" t="s">
        <v>21</v>
      </c>
    </row>
    <row r="336" spans="2:51" s="6" customFormat="1" ht="15.75" customHeight="1">
      <c r="B336" s="167"/>
      <c r="C336" s="168"/>
      <c r="D336" s="169" t="s">
        <v>255</v>
      </c>
      <c r="E336" s="168"/>
      <c r="F336" s="170" t="s">
        <v>256</v>
      </c>
      <c r="G336" s="168"/>
      <c r="H336" s="168"/>
      <c r="J336" s="168"/>
      <c r="K336" s="168"/>
      <c r="L336" s="171"/>
      <c r="M336" s="172"/>
      <c r="N336" s="168"/>
      <c r="O336" s="168"/>
      <c r="P336" s="168"/>
      <c r="Q336" s="168"/>
      <c r="R336" s="168"/>
      <c r="S336" s="168"/>
      <c r="T336" s="173"/>
      <c r="AT336" s="174" t="s">
        <v>255</v>
      </c>
      <c r="AU336" s="174" t="s">
        <v>21</v>
      </c>
      <c r="AV336" s="174" t="s">
        <v>21</v>
      </c>
      <c r="AW336" s="174" t="s">
        <v>218</v>
      </c>
      <c r="AX336" s="174" t="s">
        <v>76</v>
      </c>
      <c r="AY336" s="174" t="s">
        <v>245</v>
      </c>
    </row>
    <row r="337" spans="2:51" s="6" customFormat="1" ht="15.75" customHeight="1">
      <c r="B337" s="175"/>
      <c r="C337" s="176"/>
      <c r="D337" s="169" t="s">
        <v>255</v>
      </c>
      <c r="E337" s="176"/>
      <c r="F337" s="177" t="s">
        <v>262</v>
      </c>
      <c r="G337" s="176"/>
      <c r="H337" s="178">
        <v>3</v>
      </c>
      <c r="J337" s="176"/>
      <c r="K337" s="176"/>
      <c r="L337" s="179"/>
      <c r="M337" s="180"/>
      <c r="N337" s="176"/>
      <c r="O337" s="176"/>
      <c r="P337" s="176"/>
      <c r="Q337" s="176"/>
      <c r="R337" s="176"/>
      <c r="S337" s="176"/>
      <c r="T337" s="181"/>
      <c r="AT337" s="182" t="s">
        <v>255</v>
      </c>
      <c r="AU337" s="182" t="s">
        <v>21</v>
      </c>
      <c r="AV337" s="182" t="s">
        <v>85</v>
      </c>
      <c r="AW337" s="182" t="s">
        <v>218</v>
      </c>
      <c r="AX337" s="182" t="s">
        <v>76</v>
      </c>
      <c r="AY337" s="182" t="s">
        <v>245</v>
      </c>
    </row>
    <row r="338" spans="2:51" s="6" customFormat="1" ht="15.75" customHeight="1">
      <c r="B338" s="183"/>
      <c r="C338" s="184"/>
      <c r="D338" s="169" t="s">
        <v>255</v>
      </c>
      <c r="E338" s="184"/>
      <c r="F338" s="185" t="s">
        <v>257</v>
      </c>
      <c r="G338" s="184"/>
      <c r="H338" s="186">
        <v>3</v>
      </c>
      <c r="J338" s="184"/>
      <c r="K338" s="184"/>
      <c r="L338" s="187"/>
      <c r="M338" s="188"/>
      <c r="N338" s="184"/>
      <c r="O338" s="184"/>
      <c r="P338" s="184"/>
      <c r="Q338" s="184"/>
      <c r="R338" s="184"/>
      <c r="S338" s="184"/>
      <c r="T338" s="189"/>
      <c r="AT338" s="190" t="s">
        <v>255</v>
      </c>
      <c r="AU338" s="190" t="s">
        <v>21</v>
      </c>
      <c r="AV338" s="190" t="s">
        <v>251</v>
      </c>
      <c r="AW338" s="190" t="s">
        <v>218</v>
      </c>
      <c r="AX338" s="190" t="s">
        <v>21</v>
      </c>
      <c r="AY338" s="190" t="s">
        <v>245</v>
      </c>
    </row>
    <row r="339" spans="2:65" s="6" customFormat="1" ht="15.75" customHeight="1">
      <c r="B339" s="23"/>
      <c r="C339" s="192" t="s">
        <v>519</v>
      </c>
      <c r="D339" s="192" t="s">
        <v>441</v>
      </c>
      <c r="E339" s="193" t="s">
        <v>1203</v>
      </c>
      <c r="F339" s="194" t="s">
        <v>1204</v>
      </c>
      <c r="G339" s="195" t="s">
        <v>826</v>
      </c>
      <c r="H339" s="196">
        <v>3</v>
      </c>
      <c r="I339" s="197"/>
      <c r="J339" s="198">
        <f>ROUND($I$339*$H$339,2)</f>
        <v>0</v>
      </c>
      <c r="K339" s="194"/>
      <c r="L339" s="199"/>
      <c r="M339" s="200"/>
      <c r="N339" s="201" t="s">
        <v>47</v>
      </c>
      <c r="O339" s="24"/>
      <c r="P339" s="24"/>
      <c r="Q339" s="162">
        <v>0</v>
      </c>
      <c r="R339" s="162">
        <f>$Q$339*$H$339</f>
        <v>0</v>
      </c>
      <c r="S339" s="162">
        <v>0</v>
      </c>
      <c r="T339" s="163">
        <f>$S$339*$H$339</f>
        <v>0</v>
      </c>
      <c r="AR339" s="97" t="s">
        <v>288</v>
      </c>
      <c r="AT339" s="97" t="s">
        <v>441</v>
      </c>
      <c r="AU339" s="97" t="s">
        <v>21</v>
      </c>
      <c r="AY339" s="6" t="s">
        <v>245</v>
      </c>
      <c r="BE339" s="164">
        <f>IF($N$339="základní",$J$339,0)</f>
        <v>0</v>
      </c>
      <c r="BF339" s="164">
        <f>IF($N$339="snížená",$J$339,0)</f>
        <v>0</v>
      </c>
      <c r="BG339" s="164">
        <f>IF($N$339="zákl. přenesená",$J$339,0)</f>
        <v>0</v>
      </c>
      <c r="BH339" s="164">
        <f>IF($N$339="sníž. přenesená",$J$339,0)</f>
        <v>0</v>
      </c>
      <c r="BI339" s="164">
        <f>IF($N$339="nulová",$J$339,0)</f>
        <v>0</v>
      </c>
      <c r="BJ339" s="97" t="s">
        <v>21</v>
      </c>
      <c r="BK339" s="164">
        <f>ROUND($I$339*$H$339,2)</f>
        <v>0</v>
      </c>
      <c r="BL339" s="97" t="s">
        <v>251</v>
      </c>
      <c r="BM339" s="97" t="s">
        <v>1205</v>
      </c>
    </row>
    <row r="340" spans="2:47" s="6" customFormat="1" ht="16.5" customHeight="1">
      <c r="B340" s="23"/>
      <c r="C340" s="24"/>
      <c r="D340" s="165" t="s">
        <v>253</v>
      </c>
      <c r="E340" s="24"/>
      <c r="F340" s="166" t="s">
        <v>1204</v>
      </c>
      <c r="G340" s="24"/>
      <c r="H340" s="24"/>
      <c r="J340" s="24"/>
      <c r="K340" s="24"/>
      <c r="L340" s="43"/>
      <c r="M340" s="56"/>
      <c r="N340" s="24"/>
      <c r="O340" s="24"/>
      <c r="P340" s="24"/>
      <c r="Q340" s="24"/>
      <c r="R340" s="24"/>
      <c r="S340" s="24"/>
      <c r="T340" s="57"/>
      <c r="AT340" s="6" t="s">
        <v>253</v>
      </c>
      <c r="AU340" s="6" t="s">
        <v>21</v>
      </c>
    </row>
    <row r="341" spans="2:51" s="6" customFormat="1" ht="15.75" customHeight="1">
      <c r="B341" s="167"/>
      <c r="C341" s="168"/>
      <c r="D341" s="169" t="s">
        <v>255</v>
      </c>
      <c r="E341" s="168"/>
      <c r="F341" s="170" t="s">
        <v>256</v>
      </c>
      <c r="G341" s="168"/>
      <c r="H341" s="168"/>
      <c r="J341" s="168"/>
      <c r="K341" s="168"/>
      <c r="L341" s="171"/>
      <c r="M341" s="172"/>
      <c r="N341" s="168"/>
      <c r="O341" s="168"/>
      <c r="P341" s="168"/>
      <c r="Q341" s="168"/>
      <c r="R341" s="168"/>
      <c r="S341" s="168"/>
      <c r="T341" s="173"/>
      <c r="AT341" s="174" t="s">
        <v>255</v>
      </c>
      <c r="AU341" s="174" t="s">
        <v>21</v>
      </c>
      <c r="AV341" s="174" t="s">
        <v>21</v>
      </c>
      <c r="AW341" s="174" t="s">
        <v>218</v>
      </c>
      <c r="AX341" s="174" t="s">
        <v>76</v>
      </c>
      <c r="AY341" s="174" t="s">
        <v>245</v>
      </c>
    </row>
    <row r="342" spans="2:51" s="6" customFormat="1" ht="15.75" customHeight="1">
      <c r="B342" s="175"/>
      <c r="C342" s="176"/>
      <c r="D342" s="169" t="s">
        <v>255</v>
      </c>
      <c r="E342" s="176"/>
      <c r="F342" s="177" t="s">
        <v>262</v>
      </c>
      <c r="G342" s="176"/>
      <c r="H342" s="178">
        <v>3</v>
      </c>
      <c r="J342" s="176"/>
      <c r="K342" s="176"/>
      <c r="L342" s="179"/>
      <c r="M342" s="180"/>
      <c r="N342" s="176"/>
      <c r="O342" s="176"/>
      <c r="P342" s="176"/>
      <c r="Q342" s="176"/>
      <c r="R342" s="176"/>
      <c r="S342" s="176"/>
      <c r="T342" s="181"/>
      <c r="AT342" s="182" t="s">
        <v>255</v>
      </c>
      <c r="AU342" s="182" t="s">
        <v>21</v>
      </c>
      <c r="AV342" s="182" t="s">
        <v>85</v>
      </c>
      <c r="AW342" s="182" t="s">
        <v>218</v>
      </c>
      <c r="AX342" s="182" t="s">
        <v>76</v>
      </c>
      <c r="AY342" s="182" t="s">
        <v>245</v>
      </c>
    </row>
    <row r="343" spans="2:51" s="6" customFormat="1" ht="15.75" customHeight="1">
      <c r="B343" s="183"/>
      <c r="C343" s="184"/>
      <c r="D343" s="169" t="s">
        <v>255</v>
      </c>
      <c r="E343" s="184"/>
      <c r="F343" s="185" t="s">
        <v>257</v>
      </c>
      <c r="G343" s="184"/>
      <c r="H343" s="186">
        <v>3</v>
      </c>
      <c r="J343" s="184"/>
      <c r="K343" s="184"/>
      <c r="L343" s="187"/>
      <c r="M343" s="188"/>
      <c r="N343" s="184"/>
      <c r="O343" s="184"/>
      <c r="P343" s="184"/>
      <c r="Q343" s="184"/>
      <c r="R343" s="184"/>
      <c r="S343" s="184"/>
      <c r="T343" s="189"/>
      <c r="AT343" s="190" t="s">
        <v>255</v>
      </c>
      <c r="AU343" s="190" t="s">
        <v>21</v>
      </c>
      <c r="AV343" s="190" t="s">
        <v>251</v>
      </c>
      <c r="AW343" s="190" t="s">
        <v>218</v>
      </c>
      <c r="AX343" s="190" t="s">
        <v>21</v>
      </c>
      <c r="AY343" s="190" t="s">
        <v>245</v>
      </c>
    </row>
    <row r="344" spans="2:65" s="6" customFormat="1" ht="15.75" customHeight="1">
      <c r="B344" s="23"/>
      <c r="C344" s="192" t="s">
        <v>526</v>
      </c>
      <c r="D344" s="192" t="s">
        <v>441</v>
      </c>
      <c r="E344" s="193" t="s">
        <v>1206</v>
      </c>
      <c r="F344" s="194" t="s">
        <v>1207</v>
      </c>
      <c r="G344" s="195" t="s">
        <v>826</v>
      </c>
      <c r="H344" s="196">
        <v>2</v>
      </c>
      <c r="I344" s="197"/>
      <c r="J344" s="198">
        <f>ROUND($I$344*$H$344,2)</f>
        <v>0</v>
      </c>
      <c r="K344" s="194"/>
      <c r="L344" s="199"/>
      <c r="M344" s="200"/>
      <c r="N344" s="201" t="s">
        <v>47</v>
      </c>
      <c r="O344" s="24"/>
      <c r="P344" s="24"/>
      <c r="Q344" s="162">
        <v>0</v>
      </c>
      <c r="R344" s="162">
        <f>$Q$344*$H$344</f>
        <v>0</v>
      </c>
      <c r="S344" s="162">
        <v>0</v>
      </c>
      <c r="T344" s="163">
        <f>$S$344*$H$344</f>
        <v>0</v>
      </c>
      <c r="AR344" s="97" t="s">
        <v>288</v>
      </c>
      <c r="AT344" s="97" t="s">
        <v>441</v>
      </c>
      <c r="AU344" s="97" t="s">
        <v>21</v>
      </c>
      <c r="AY344" s="6" t="s">
        <v>245</v>
      </c>
      <c r="BE344" s="164">
        <f>IF($N$344="základní",$J$344,0)</f>
        <v>0</v>
      </c>
      <c r="BF344" s="164">
        <f>IF($N$344="snížená",$J$344,0)</f>
        <v>0</v>
      </c>
      <c r="BG344" s="164">
        <f>IF($N$344="zákl. přenesená",$J$344,0)</f>
        <v>0</v>
      </c>
      <c r="BH344" s="164">
        <f>IF($N$344="sníž. přenesená",$J$344,0)</f>
        <v>0</v>
      </c>
      <c r="BI344" s="164">
        <f>IF($N$344="nulová",$J$344,0)</f>
        <v>0</v>
      </c>
      <c r="BJ344" s="97" t="s">
        <v>21</v>
      </c>
      <c r="BK344" s="164">
        <f>ROUND($I$344*$H$344,2)</f>
        <v>0</v>
      </c>
      <c r="BL344" s="97" t="s">
        <v>251</v>
      </c>
      <c r="BM344" s="97" t="s">
        <v>1208</v>
      </c>
    </row>
    <row r="345" spans="2:47" s="6" customFormat="1" ht="16.5" customHeight="1">
      <c r="B345" s="23"/>
      <c r="C345" s="24"/>
      <c r="D345" s="165" t="s">
        <v>253</v>
      </c>
      <c r="E345" s="24"/>
      <c r="F345" s="166" t="s">
        <v>1207</v>
      </c>
      <c r="G345" s="24"/>
      <c r="H345" s="24"/>
      <c r="J345" s="24"/>
      <c r="K345" s="24"/>
      <c r="L345" s="43"/>
      <c r="M345" s="56"/>
      <c r="N345" s="24"/>
      <c r="O345" s="24"/>
      <c r="P345" s="24"/>
      <c r="Q345" s="24"/>
      <c r="R345" s="24"/>
      <c r="S345" s="24"/>
      <c r="T345" s="57"/>
      <c r="AT345" s="6" t="s">
        <v>253</v>
      </c>
      <c r="AU345" s="6" t="s">
        <v>21</v>
      </c>
    </row>
    <row r="346" spans="2:51" s="6" customFormat="1" ht="15.75" customHeight="1">
      <c r="B346" s="167"/>
      <c r="C346" s="168"/>
      <c r="D346" s="169" t="s">
        <v>255</v>
      </c>
      <c r="E346" s="168"/>
      <c r="F346" s="170" t="s">
        <v>256</v>
      </c>
      <c r="G346" s="168"/>
      <c r="H346" s="168"/>
      <c r="J346" s="168"/>
      <c r="K346" s="168"/>
      <c r="L346" s="171"/>
      <c r="M346" s="172"/>
      <c r="N346" s="168"/>
      <c r="O346" s="168"/>
      <c r="P346" s="168"/>
      <c r="Q346" s="168"/>
      <c r="R346" s="168"/>
      <c r="S346" s="168"/>
      <c r="T346" s="173"/>
      <c r="AT346" s="174" t="s">
        <v>255</v>
      </c>
      <c r="AU346" s="174" t="s">
        <v>21</v>
      </c>
      <c r="AV346" s="174" t="s">
        <v>21</v>
      </c>
      <c r="AW346" s="174" t="s">
        <v>218</v>
      </c>
      <c r="AX346" s="174" t="s">
        <v>76</v>
      </c>
      <c r="AY346" s="174" t="s">
        <v>245</v>
      </c>
    </row>
    <row r="347" spans="2:51" s="6" customFormat="1" ht="15.75" customHeight="1">
      <c r="B347" s="175"/>
      <c r="C347" s="176"/>
      <c r="D347" s="169" t="s">
        <v>255</v>
      </c>
      <c r="E347" s="176"/>
      <c r="F347" s="177" t="s">
        <v>85</v>
      </c>
      <c r="G347" s="176"/>
      <c r="H347" s="178">
        <v>2</v>
      </c>
      <c r="J347" s="176"/>
      <c r="K347" s="176"/>
      <c r="L347" s="179"/>
      <c r="M347" s="180"/>
      <c r="N347" s="176"/>
      <c r="O347" s="176"/>
      <c r="P347" s="176"/>
      <c r="Q347" s="176"/>
      <c r="R347" s="176"/>
      <c r="S347" s="176"/>
      <c r="T347" s="181"/>
      <c r="AT347" s="182" t="s">
        <v>255</v>
      </c>
      <c r="AU347" s="182" t="s">
        <v>21</v>
      </c>
      <c r="AV347" s="182" t="s">
        <v>85</v>
      </c>
      <c r="AW347" s="182" t="s">
        <v>218</v>
      </c>
      <c r="AX347" s="182" t="s">
        <v>76</v>
      </c>
      <c r="AY347" s="182" t="s">
        <v>245</v>
      </c>
    </row>
    <row r="348" spans="2:51" s="6" customFormat="1" ht="15.75" customHeight="1">
      <c r="B348" s="183"/>
      <c r="C348" s="184"/>
      <c r="D348" s="169" t="s">
        <v>255</v>
      </c>
      <c r="E348" s="184"/>
      <c r="F348" s="185" t="s">
        <v>257</v>
      </c>
      <c r="G348" s="184"/>
      <c r="H348" s="186">
        <v>2</v>
      </c>
      <c r="J348" s="184"/>
      <c r="K348" s="184"/>
      <c r="L348" s="187"/>
      <c r="M348" s="188"/>
      <c r="N348" s="184"/>
      <c r="O348" s="184"/>
      <c r="P348" s="184"/>
      <c r="Q348" s="184"/>
      <c r="R348" s="184"/>
      <c r="S348" s="184"/>
      <c r="T348" s="189"/>
      <c r="AT348" s="190" t="s">
        <v>255</v>
      </c>
      <c r="AU348" s="190" t="s">
        <v>21</v>
      </c>
      <c r="AV348" s="190" t="s">
        <v>251</v>
      </c>
      <c r="AW348" s="190" t="s">
        <v>218</v>
      </c>
      <c r="AX348" s="190" t="s">
        <v>21</v>
      </c>
      <c r="AY348" s="190" t="s">
        <v>245</v>
      </c>
    </row>
    <row r="349" spans="2:65" s="6" customFormat="1" ht="15.75" customHeight="1">
      <c r="B349" s="23"/>
      <c r="C349" s="192" t="s">
        <v>532</v>
      </c>
      <c r="D349" s="192" t="s">
        <v>441</v>
      </c>
      <c r="E349" s="193" t="s">
        <v>1209</v>
      </c>
      <c r="F349" s="194" t="s">
        <v>1210</v>
      </c>
      <c r="G349" s="195" t="s">
        <v>826</v>
      </c>
      <c r="H349" s="196">
        <v>28</v>
      </c>
      <c r="I349" s="197"/>
      <c r="J349" s="198">
        <f>ROUND($I$349*$H$349,2)</f>
        <v>0</v>
      </c>
      <c r="K349" s="194"/>
      <c r="L349" s="199"/>
      <c r="M349" s="200"/>
      <c r="N349" s="201" t="s">
        <v>47</v>
      </c>
      <c r="O349" s="24"/>
      <c r="P349" s="24"/>
      <c r="Q349" s="162">
        <v>0</v>
      </c>
      <c r="R349" s="162">
        <f>$Q$349*$H$349</f>
        <v>0</v>
      </c>
      <c r="S349" s="162">
        <v>0</v>
      </c>
      <c r="T349" s="163">
        <f>$S$349*$H$349</f>
        <v>0</v>
      </c>
      <c r="AR349" s="97" t="s">
        <v>288</v>
      </c>
      <c r="AT349" s="97" t="s">
        <v>441</v>
      </c>
      <c r="AU349" s="97" t="s">
        <v>21</v>
      </c>
      <c r="AY349" s="6" t="s">
        <v>245</v>
      </c>
      <c r="BE349" s="164">
        <f>IF($N$349="základní",$J$349,0)</f>
        <v>0</v>
      </c>
      <c r="BF349" s="164">
        <f>IF($N$349="snížená",$J$349,0)</f>
        <v>0</v>
      </c>
      <c r="BG349" s="164">
        <f>IF($N$349="zákl. přenesená",$J$349,0)</f>
        <v>0</v>
      </c>
      <c r="BH349" s="164">
        <f>IF($N$349="sníž. přenesená",$J$349,0)</f>
        <v>0</v>
      </c>
      <c r="BI349" s="164">
        <f>IF($N$349="nulová",$J$349,0)</f>
        <v>0</v>
      </c>
      <c r="BJ349" s="97" t="s">
        <v>21</v>
      </c>
      <c r="BK349" s="164">
        <f>ROUND($I$349*$H$349,2)</f>
        <v>0</v>
      </c>
      <c r="BL349" s="97" t="s">
        <v>251</v>
      </c>
      <c r="BM349" s="97" t="s">
        <v>1211</v>
      </c>
    </row>
    <row r="350" spans="2:47" s="6" customFormat="1" ht="16.5" customHeight="1">
      <c r="B350" s="23"/>
      <c r="C350" s="24"/>
      <c r="D350" s="165" t="s">
        <v>253</v>
      </c>
      <c r="E350" s="24"/>
      <c r="F350" s="166" t="s">
        <v>1210</v>
      </c>
      <c r="G350" s="24"/>
      <c r="H350" s="24"/>
      <c r="J350" s="24"/>
      <c r="K350" s="24"/>
      <c r="L350" s="43"/>
      <c r="M350" s="56"/>
      <c r="N350" s="24"/>
      <c r="O350" s="24"/>
      <c r="P350" s="24"/>
      <c r="Q350" s="24"/>
      <c r="R350" s="24"/>
      <c r="S350" s="24"/>
      <c r="T350" s="57"/>
      <c r="AT350" s="6" t="s">
        <v>253</v>
      </c>
      <c r="AU350" s="6" t="s">
        <v>21</v>
      </c>
    </row>
    <row r="351" spans="2:51" s="6" customFormat="1" ht="15.75" customHeight="1">
      <c r="B351" s="167"/>
      <c r="C351" s="168"/>
      <c r="D351" s="169" t="s">
        <v>255</v>
      </c>
      <c r="E351" s="168"/>
      <c r="F351" s="170" t="s">
        <v>256</v>
      </c>
      <c r="G351" s="168"/>
      <c r="H351" s="168"/>
      <c r="J351" s="168"/>
      <c r="K351" s="168"/>
      <c r="L351" s="171"/>
      <c r="M351" s="172"/>
      <c r="N351" s="168"/>
      <c r="O351" s="168"/>
      <c r="P351" s="168"/>
      <c r="Q351" s="168"/>
      <c r="R351" s="168"/>
      <c r="S351" s="168"/>
      <c r="T351" s="173"/>
      <c r="AT351" s="174" t="s">
        <v>255</v>
      </c>
      <c r="AU351" s="174" t="s">
        <v>21</v>
      </c>
      <c r="AV351" s="174" t="s">
        <v>21</v>
      </c>
      <c r="AW351" s="174" t="s">
        <v>218</v>
      </c>
      <c r="AX351" s="174" t="s">
        <v>76</v>
      </c>
      <c r="AY351" s="174" t="s">
        <v>245</v>
      </c>
    </row>
    <row r="352" spans="2:51" s="6" customFormat="1" ht="15.75" customHeight="1">
      <c r="B352" s="175"/>
      <c r="C352" s="176"/>
      <c r="D352" s="169" t="s">
        <v>255</v>
      </c>
      <c r="E352" s="176"/>
      <c r="F352" s="177" t="s">
        <v>390</v>
      </c>
      <c r="G352" s="176"/>
      <c r="H352" s="178">
        <v>28</v>
      </c>
      <c r="J352" s="176"/>
      <c r="K352" s="176"/>
      <c r="L352" s="179"/>
      <c r="M352" s="180"/>
      <c r="N352" s="176"/>
      <c r="O352" s="176"/>
      <c r="P352" s="176"/>
      <c r="Q352" s="176"/>
      <c r="R352" s="176"/>
      <c r="S352" s="176"/>
      <c r="T352" s="181"/>
      <c r="AT352" s="182" t="s">
        <v>255</v>
      </c>
      <c r="AU352" s="182" t="s">
        <v>21</v>
      </c>
      <c r="AV352" s="182" t="s">
        <v>85</v>
      </c>
      <c r="AW352" s="182" t="s">
        <v>218</v>
      </c>
      <c r="AX352" s="182" t="s">
        <v>76</v>
      </c>
      <c r="AY352" s="182" t="s">
        <v>245</v>
      </c>
    </row>
    <row r="353" spans="2:51" s="6" customFormat="1" ht="15.75" customHeight="1">
      <c r="B353" s="183"/>
      <c r="C353" s="184"/>
      <c r="D353" s="169" t="s">
        <v>255</v>
      </c>
      <c r="E353" s="184"/>
      <c r="F353" s="185" t="s">
        <v>257</v>
      </c>
      <c r="G353" s="184"/>
      <c r="H353" s="186">
        <v>28</v>
      </c>
      <c r="J353" s="184"/>
      <c r="K353" s="184"/>
      <c r="L353" s="187"/>
      <c r="M353" s="188"/>
      <c r="N353" s="184"/>
      <c r="O353" s="184"/>
      <c r="P353" s="184"/>
      <c r="Q353" s="184"/>
      <c r="R353" s="184"/>
      <c r="S353" s="184"/>
      <c r="T353" s="189"/>
      <c r="AT353" s="190" t="s">
        <v>255</v>
      </c>
      <c r="AU353" s="190" t="s">
        <v>21</v>
      </c>
      <c r="AV353" s="190" t="s">
        <v>251</v>
      </c>
      <c r="AW353" s="190" t="s">
        <v>218</v>
      </c>
      <c r="AX353" s="190" t="s">
        <v>21</v>
      </c>
      <c r="AY353" s="190" t="s">
        <v>245</v>
      </c>
    </row>
    <row r="354" spans="2:65" s="6" customFormat="1" ht="15.75" customHeight="1">
      <c r="B354" s="23"/>
      <c r="C354" s="192" t="s">
        <v>538</v>
      </c>
      <c r="D354" s="192" t="s">
        <v>441</v>
      </c>
      <c r="E354" s="193" t="s">
        <v>1212</v>
      </c>
      <c r="F354" s="194" t="s">
        <v>1213</v>
      </c>
      <c r="G354" s="195" t="s">
        <v>826</v>
      </c>
      <c r="H354" s="196">
        <v>2</v>
      </c>
      <c r="I354" s="197"/>
      <c r="J354" s="198">
        <f>ROUND($I$354*$H$354,2)</f>
        <v>0</v>
      </c>
      <c r="K354" s="194"/>
      <c r="L354" s="199"/>
      <c r="M354" s="200"/>
      <c r="N354" s="201" t="s">
        <v>47</v>
      </c>
      <c r="O354" s="24"/>
      <c r="P354" s="24"/>
      <c r="Q354" s="162">
        <v>0</v>
      </c>
      <c r="R354" s="162">
        <f>$Q$354*$H$354</f>
        <v>0</v>
      </c>
      <c r="S354" s="162">
        <v>0</v>
      </c>
      <c r="T354" s="163">
        <f>$S$354*$H$354</f>
        <v>0</v>
      </c>
      <c r="AR354" s="97" t="s">
        <v>288</v>
      </c>
      <c r="AT354" s="97" t="s">
        <v>441</v>
      </c>
      <c r="AU354" s="97" t="s">
        <v>21</v>
      </c>
      <c r="AY354" s="6" t="s">
        <v>245</v>
      </c>
      <c r="BE354" s="164">
        <f>IF($N$354="základní",$J$354,0)</f>
        <v>0</v>
      </c>
      <c r="BF354" s="164">
        <f>IF($N$354="snížená",$J$354,0)</f>
        <v>0</v>
      </c>
      <c r="BG354" s="164">
        <f>IF($N$354="zákl. přenesená",$J$354,0)</f>
        <v>0</v>
      </c>
      <c r="BH354" s="164">
        <f>IF($N$354="sníž. přenesená",$J$354,0)</f>
        <v>0</v>
      </c>
      <c r="BI354" s="164">
        <f>IF($N$354="nulová",$J$354,0)</f>
        <v>0</v>
      </c>
      <c r="BJ354" s="97" t="s">
        <v>21</v>
      </c>
      <c r="BK354" s="164">
        <f>ROUND($I$354*$H$354,2)</f>
        <v>0</v>
      </c>
      <c r="BL354" s="97" t="s">
        <v>251</v>
      </c>
      <c r="BM354" s="97" t="s">
        <v>1214</v>
      </c>
    </row>
    <row r="355" spans="2:47" s="6" customFormat="1" ht="16.5" customHeight="1">
      <c r="B355" s="23"/>
      <c r="C355" s="24"/>
      <c r="D355" s="165" t="s">
        <v>253</v>
      </c>
      <c r="E355" s="24"/>
      <c r="F355" s="166" t="s">
        <v>1213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253</v>
      </c>
      <c r="AU355" s="6" t="s">
        <v>21</v>
      </c>
    </row>
    <row r="356" spans="2:51" s="6" customFormat="1" ht="15.75" customHeight="1">
      <c r="B356" s="167"/>
      <c r="C356" s="168"/>
      <c r="D356" s="169" t="s">
        <v>255</v>
      </c>
      <c r="E356" s="168"/>
      <c r="F356" s="170" t="s">
        <v>256</v>
      </c>
      <c r="G356" s="168"/>
      <c r="H356" s="168"/>
      <c r="J356" s="168"/>
      <c r="K356" s="168"/>
      <c r="L356" s="171"/>
      <c r="M356" s="172"/>
      <c r="N356" s="168"/>
      <c r="O356" s="168"/>
      <c r="P356" s="168"/>
      <c r="Q356" s="168"/>
      <c r="R356" s="168"/>
      <c r="S356" s="168"/>
      <c r="T356" s="173"/>
      <c r="AT356" s="174" t="s">
        <v>255</v>
      </c>
      <c r="AU356" s="174" t="s">
        <v>21</v>
      </c>
      <c r="AV356" s="174" t="s">
        <v>21</v>
      </c>
      <c r="AW356" s="174" t="s">
        <v>218</v>
      </c>
      <c r="AX356" s="174" t="s">
        <v>76</v>
      </c>
      <c r="AY356" s="174" t="s">
        <v>245</v>
      </c>
    </row>
    <row r="357" spans="2:51" s="6" customFormat="1" ht="15.75" customHeight="1">
      <c r="B357" s="175"/>
      <c r="C357" s="176"/>
      <c r="D357" s="169" t="s">
        <v>255</v>
      </c>
      <c r="E357" s="176"/>
      <c r="F357" s="177" t="s">
        <v>85</v>
      </c>
      <c r="G357" s="176"/>
      <c r="H357" s="178">
        <v>2</v>
      </c>
      <c r="J357" s="176"/>
      <c r="K357" s="176"/>
      <c r="L357" s="179"/>
      <c r="M357" s="180"/>
      <c r="N357" s="176"/>
      <c r="O357" s="176"/>
      <c r="P357" s="176"/>
      <c r="Q357" s="176"/>
      <c r="R357" s="176"/>
      <c r="S357" s="176"/>
      <c r="T357" s="181"/>
      <c r="AT357" s="182" t="s">
        <v>255</v>
      </c>
      <c r="AU357" s="182" t="s">
        <v>21</v>
      </c>
      <c r="AV357" s="182" t="s">
        <v>85</v>
      </c>
      <c r="AW357" s="182" t="s">
        <v>218</v>
      </c>
      <c r="AX357" s="182" t="s">
        <v>76</v>
      </c>
      <c r="AY357" s="182" t="s">
        <v>245</v>
      </c>
    </row>
    <row r="358" spans="2:51" s="6" customFormat="1" ht="15.75" customHeight="1">
      <c r="B358" s="183"/>
      <c r="C358" s="184"/>
      <c r="D358" s="169" t="s">
        <v>255</v>
      </c>
      <c r="E358" s="184"/>
      <c r="F358" s="185" t="s">
        <v>257</v>
      </c>
      <c r="G358" s="184"/>
      <c r="H358" s="186">
        <v>2</v>
      </c>
      <c r="J358" s="184"/>
      <c r="K358" s="184"/>
      <c r="L358" s="187"/>
      <c r="M358" s="188"/>
      <c r="N358" s="184"/>
      <c r="O358" s="184"/>
      <c r="P358" s="184"/>
      <c r="Q358" s="184"/>
      <c r="R358" s="184"/>
      <c r="S358" s="184"/>
      <c r="T358" s="189"/>
      <c r="AT358" s="190" t="s">
        <v>255</v>
      </c>
      <c r="AU358" s="190" t="s">
        <v>21</v>
      </c>
      <c r="AV358" s="190" t="s">
        <v>251</v>
      </c>
      <c r="AW358" s="190" t="s">
        <v>218</v>
      </c>
      <c r="AX358" s="190" t="s">
        <v>21</v>
      </c>
      <c r="AY358" s="190" t="s">
        <v>245</v>
      </c>
    </row>
    <row r="359" spans="2:65" s="6" customFormat="1" ht="15.75" customHeight="1">
      <c r="B359" s="23"/>
      <c r="C359" s="192" t="s">
        <v>544</v>
      </c>
      <c r="D359" s="192" t="s">
        <v>441</v>
      </c>
      <c r="E359" s="193" t="s">
        <v>1215</v>
      </c>
      <c r="F359" s="194" t="s">
        <v>1216</v>
      </c>
      <c r="G359" s="195" t="s">
        <v>826</v>
      </c>
      <c r="H359" s="196">
        <v>8</v>
      </c>
      <c r="I359" s="197"/>
      <c r="J359" s="198">
        <f>ROUND($I$359*$H$359,2)</f>
        <v>0</v>
      </c>
      <c r="K359" s="194"/>
      <c r="L359" s="199"/>
      <c r="M359" s="200"/>
      <c r="N359" s="201" t="s">
        <v>47</v>
      </c>
      <c r="O359" s="24"/>
      <c r="P359" s="24"/>
      <c r="Q359" s="162">
        <v>0</v>
      </c>
      <c r="R359" s="162">
        <f>$Q$359*$H$359</f>
        <v>0</v>
      </c>
      <c r="S359" s="162">
        <v>0</v>
      </c>
      <c r="T359" s="163">
        <f>$S$359*$H$359</f>
        <v>0</v>
      </c>
      <c r="AR359" s="97" t="s">
        <v>288</v>
      </c>
      <c r="AT359" s="97" t="s">
        <v>441</v>
      </c>
      <c r="AU359" s="97" t="s">
        <v>21</v>
      </c>
      <c r="AY359" s="6" t="s">
        <v>245</v>
      </c>
      <c r="BE359" s="164">
        <f>IF($N$359="základní",$J$359,0)</f>
        <v>0</v>
      </c>
      <c r="BF359" s="164">
        <f>IF($N$359="snížená",$J$359,0)</f>
        <v>0</v>
      </c>
      <c r="BG359" s="164">
        <f>IF($N$359="zákl. přenesená",$J$359,0)</f>
        <v>0</v>
      </c>
      <c r="BH359" s="164">
        <f>IF($N$359="sníž. přenesená",$J$359,0)</f>
        <v>0</v>
      </c>
      <c r="BI359" s="164">
        <f>IF($N$359="nulová",$J$359,0)</f>
        <v>0</v>
      </c>
      <c r="BJ359" s="97" t="s">
        <v>21</v>
      </c>
      <c r="BK359" s="164">
        <f>ROUND($I$359*$H$359,2)</f>
        <v>0</v>
      </c>
      <c r="BL359" s="97" t="s">
        <v>251</v>
      </c>
      <c r="BM359" s="97" t="s">
        <v>1217</v>
      </c>
    </row>
    <row r="360" spans="2:47" s="6" customFormat="1" ht="16.5" customHeight="1">
      <c r="B360" s="23"/>
      <c r="C360" s="24"/>
      <c r="D360" s="165" t="s">
        <v>253</v>
      </c>
      <c r="E360" s="24"/>
      <c r="F360" s="166" t="s">
        <v>1216</v>
      </c>
      <c r="G360" s="24"/>
      <c r="H360" s="24"/>
      <c r="J360" s="24"/>
      <c r="K360" s="24"/>
      <c r="L360" s="43"/>
      <c r="M360" s="56"/>
      <c r="N360" s="24"/>
      <c r="O360" s="24"/>
      <c r="P360" s="24"/>
      <c r="Q360" s="24"/>
      <c r="R360" s="24"/>
      <c r="S360" s="24"/>
      <c r="T360" s="57"/>
      <c r="AT360" s="6" t="s">
        <v>253</v>
      </c>
      <c r="AU360" s="6" t="s">
        <v>21</v>
      </c>
    </row>
    <row r="361" spans="2:51" s="6" customFormat="1" ht="15.75" customHeight="1">
      <c r="B361" s="167"/>
      <c r="C361" s="168"/>
      <c r="D361" s="169" t="s">
        <v>255</v>
      </c>
      <c r="E361" s="168"/>
      <c r="F361" s="170" t="s">
        <v>256</v>
      </c>
      <c r="G361" s="168"/>
      <c r="H361" s="168"/>
      <c r="J361" s="168"/>
      <c r="K361" s="168"/>
      <c r="L361" s="171"/>
      <c r="M361" s="172"/>
      <c r="N361" s="168"/>
      <c r="O361" s="168"/>
      <c r="P361" s="168"/>
      <c r="Q361" s="168"/>
      <c r="R361" s="168"/>
      <c r="S361" s="168"/>
      <c r="T361" s="173"/>
      <c r="AT361" s="174" t="s">
        <v>255</v>
      </c>
      <c r="AU361" s="174" t="s">
        <v>21</v>
      </c>
      <c r="AV361" s="174" t="s">
        <v>21</v>
      </c>
      <c r="AW361" s="174" t="s">
        <v>218</v>
      </c>
      <c r="AX361" s="174" t="s">
        <v>76</v>
      </c>
      <c r="AY361" s="174" t="s">
        <v>245</v>
      </c>
    </row>
    <row r="362" spans="2:51" s="6" customFormat="1" ht="15.75" customHeight="1">
      <c r="B362" s="175"/>
      <c r="C362" s="176"/>
      <c r="D362" s="169" t="s">
        <v>255</v>
      </c>
      <c r="E362" s="176"/>
      <c r="F362" s="177" t="s">
        <v>288</v>
      </c>
      <c r="G362" s="176"/>
      <c r="H362" s="178">
        <v>8</v>
      </c>
      <c r="J362" s="176"/>
      <c r="K362" s="176"/>
      <c r="L362" s="179"/>
      <c r="M362" s="180"/>
      <c r="N362" s="176"/>
      <c r="O362" s="176"/>
      <c r="P362" s="176"/>
      <c r="Q362" s="176"/>
      <c r="R362" s="176"/>
      <c r="S362" s="176"/>
      <c r="T362" s="181"/>
      <c r="AT362" s="182" t="s">
        <v>255</v>
      </c>
      <c r="AU362" s="182" t="s">
        <v>21</v>
      </c>
      <c r="AV362" s="182" t="s">
        <v>85</v>
      </c>
      <c r="AW362" s="182" t="s">
        <v>218</v>
      </c>
      <c r="AX362" s="182" t="s">
        <v>76</v>
      </c>
      <c r="AY362" s="182" t="s">
        <v>245</v>
      </c>
    </row>
    <row r="363" spans="2:51" s="6" customFormat="1" ht="15.75" customHeight="1">
      <c r="B363" s="183"/>
      <c r="C363" s="184"/>
      <c r="D363" s="169" t="s">
        <v>255</v>
      </c>
      <c r="E363" s="184"/>
      <c r="F363" s="185" t="s">
        <v>257</v>
      </c>
      <c r="G363" s="184"/>
      <c r="H363" s="186">
        <v>8</v>
      </c>
      <c r="J363" s="184"/>
      <c r="K363" s="184"/>
      <c r="L363" s="187"/>
      <c r="M363" s="188"/>
      <c r="N363" s="184"/>
      <c r="O363" s="184"/>
      <c r="P363" s="184"/>
      <c r="Q363" s="184"/>
      <c r="R363" s="184"/>
      <c r="S363" s="184"/>
      <c r="T363" s="189"/>
      <c r="AT363" s="190" t="s">
        <v>255</v>
      </c>
      <c r="AU363" s="190" t="s">
        <v>21</v>
      </c>
      <c r="AV363" s="190" t="s">
        <v>251</v>
      </c>
      <c r="AW363" s="190" t="s">
        <v>218</v>
      </c>
      <c r="AX363" s="190" t="s">
        <v>21</v>
      </c>
      <c r="AY363" s="190" t="s">
        <v>245</v>
      </c>
    </row>
    <row r="364" spans="2:65" s="6" customFormat="1" ht="15.75" customHeight="1">
      <c r="B364" s="23"/>
      <c r="C364" s="192" t="s">
        <v>550</v>
      </c>
      <c r="D364" s="192" t="s">
        <v>441</v>
      </c>
      <c r="E364" s="193" t="s">
        <v>1218</v>
      </c>
      <c r="F364" s="194" t="s">
        <v>1219</v>
      </c>
      <c r="G364" s="195" t="s">
        <v>136</v>
      </c>
      <c r="H364" s="196">
        <v>65</v>
      </c>
      <c r="I364" s="197"/>
      <c r="J364" s="198">
        <f>ROUND($I$364*$H$364,2)</f>
        <v>0</v>
      </c>
      <c r="K364" s="194"/>
      <c r="L364" s="199"/>
      <c r="M364" s="200"/>
      <c r="N364" s="201" t="s">
        <v>47</v>
      </c>
      <c r="O364" s="24"/>
      <c r="P364" s="24"/>
      <c r="Q364" s="162">
        <v>0</v>
      </c>
      <c r="R364" s="162">
        <f>$Q$364*$H$364</f>
        <v>0</v>
      </c>
      <c r="S364" s="162">
        <v>0</v>
      </c>
      <c r="T364" s="163">
        <f>$S$364*$H$364</f>
        <v>0</v>
      </c>
      <c r="AR364" s="97" t="s">
        <v>288</v>
      </c>
      <c r="AT364" s="97" t="s">
        <v>441</v>
      </c>
      <c r="AU364" s="97" t="s">
        <v>21</v>
      </c>
      <c r="AY364" s="6" t="s">
        <v>245</v>
      </c>
      <c r="BE364" s="164">
        <f>IF($N$364="základní",$J$364,0)</f>
        <v>0</v>
      </c>
      <c r="BF364" s="164">
        <f>IF($N$364="snížená",$J$364,0)</f>
        <v>0</v>
      </c>
      <c r="BG364" s="164">
        <f>IF($N$364="zákl. přenesená",$J$364,0)</f>
        <v>0</v>
      </c>
      <c r="BH364" s="164">
        <f>IF($N$364="sníž. přenesená",$J$364,0)</f>
        <v>0</v>
      </c>
      <c r="BI364" s="164">
        <f>IF($N$364="nulová",$J$364,0)</f>
        <v>0</v>
      </c>
      <c r="BJ364" s="97" t="s">
        <v>21</v>
      </c>
      <c r="BK364" s="164">
        <f>ROUND($I$364*$H$364,2)</f>
        <v>0</v>
      </c>
      <c r="BL364" s="97" t="s">
        <v>251</v>
      </c>
      <c r="BM364" s="97" t="s">
        <v>1220</v>
      </c>
    </row>
    <row r="365" spans="2:47" s="6" customFormat="1" ht="16.5" customHeight="1">
      <c r="B365" s="23"/>
      <c r="C365" s="24"/>
      <c r="D365" s="165" t="s">
        <v>253</v>
      </c>
      <c r="E365" s="24"/>
      <c r="F365" s="166" t="s">
        <v>1219</v>
      </c>
      <c r="G365" s="24"/>
      <c r="H365" s="24"/>
      <c r="J365" s="24"/>
      <c r="K365" s="24"/>
      <c r="L365" s="43"/>
      <c r="M365" s="56"/>
      <c r="N365" s="24"/>
      <c r="O365" s="24"/>
      <c r="P365" s="24"/>
      <c r="Q365" s="24"/>
      <c r="R365" s="24"/>
      <c r="S365" s="24"/>
      <c r="T365" s="57"/>
      <c r="AT365" s="6" t="s">
        <v>253</v>
      </c>
      <c r="AU365" s="6" t="s">
        <v>21</v>
      </c>
    </row>
    <row r="366" spans="2:51" s="6" customFormat="1" ht="15.75" customHeight="1">
      <c r="B366" s="167"/>
      <c r="C366" s="168"/>
      <c r="D366" s="169" t="s">
        <v>255</v>
      </c>
      <c r="E366" s="168"/>
      <c r="F366" s="170" t="s">
        <v>508</v>
      </c>
      <c r="G366" s="168"/>
      <c r="H366" s="168"/>
      <c r="J366" s="168"/>
      <c r="K366" s="168"/>
      <c r="L366" s="171"/>
      <c r="M366" s="172"/>
      <c r="N366" s="168"/>
      <c r="O366" s="168"/>
      <c r="P366" s="168"/>
      <c r="Q366" s="168"/>
      <c r="R366" s="168"/>
      <c r="S366" s="168"/>
      <c r="T366" s="173"/>
      <c r="AT366" s="174" t="s">
        <v>255</v>
      </c>
      <c r="AU366" s="174" t="s">
        <v>21</v>
      </c>
      <c r="AV366" s="174" t="s">
        <v>21</v>
      </c>
      <c r="AW366" s="174" t="s">
        <v>218</v>
      </c>
      <c r="AX366" s="174" t="s">
        <v>76</v>
      </c>
      <c r="AY366" s="174" t="s">
        <v>245</v>
      </c>
    </row>
    <row r="367" spans="2:51" s="6" customFormat="1" ht="15.75" customHeight="1">
      <c r="B367" s="175"/>
      <c r="C367" s="176"/>
      <c r="D367" s="169" t="s">
        <v>255</v>
      </c>
      <c r="E367" s="176"/>
      <c r="F367" s="177" t="s">
        <v>601</v>
      </c>
      <c r="G367" s="176"/>
      <c r="H367" s="178">
        <v>65</v>
      </c>
      <c r="J367" s="176"/>
      <c r="K367" s="176"/>
      <c r="L367" s="179"/>
      <c r="M367" s="180"/>
      <c r="N367" s="176"/>
      <c r="O367" s="176"/>
      <c r="P367" s="176"/>
      <c r="Q367" s="176"/>
      <c r="R367" s="176"/>
      <c r="S367" s="176"/>
      <c r="T367" s="181"/>
      <c r="AT367" s="182" t="s">
        <v>255</v>
      </c>
      <c r="AU367" s="182" t="s">
        <v>21</v>
      </c>
      <c r="AV367" s="182" t="s">
        <v>85</v>
      </c>
      <c r="AW367" s="182" t="s">
        <v>218</v>
      </c>
      <c r="AX367" s="182" t="s">
        <v>76</v>
      </c>
      <c r="AY367" s="182" t="s">
        <v>245</v>
      </c>
    </row>
    <row r="368" spans="2:51" s="6" customFormat="1" ht="15.75" customHeight="1">
      <c r="B368" s="183"/>
      <c r="C368" s="184"/>
      <c r="D368" s="169" t="s">
        <v>255</v>
      </c>
      <c r="E368" s="184"/>
      <c r="F368" s="185" t="s">
        <v>257</v>
      </c>
      <c r="G368" s="184"/>
      <c r="H368" s="186">
        <v>65</v>
      </c>
      <c r="J368" s="184"/>
      <c r="K368" s="184"/>
      <c r="L368" s="187"/>
      <c r="M368" s="188"/>
      <c r="N368" s="184"/>
      <c r="O368" s="184"/>
      <c r="P368" s="184"/>
      <c r="Q368" s="184"/>
      <c r="R368" s="184"/>
      <c r="S368" s="184"/>
      <c r="T368" s="189"/>
      <c r="AT368" s="190" t="s">
        <v>255</v>
      </c>
      <c r="AU368" s="190" t="s">
        <v>21</v>
      </c>
      <c r="AV368" s="190" t="s">
        <v>251</v>
      </c>
      <c r="AW368" s="190" t="s">
        <v>218</v>
      </c>
      <c r="AX368" s="190" t="s">
        <v>21</v>
      </c>
      <c r="AY368" s="190" t="s">
        <v>245</v>
      </c>
    </row>
    <row r="369" spans="2:65" s="6" customFormat="1" ht="15.75" customHeight="1">
      <c r="B369" s="23"/>
      <c r="C369" s="192" t="s">
        <v>556</v>
      </c>
      <c r="D369" s="192" t="s">
        <v>441</v>
      </c>
      <c r="E369" s="193" t="s">
        <v>1221</v>
      </c>
      <c r="F369" s="194" t="s">
        <v>1222</v>
      </c>
      <c r="G369" s="195" t="s">
        <v>136</v>
      </c>
      <c r="H369" s="196">
        <v>65</v>
      </c>
      <c r="I369" s="197"/>
      <c r="J369" s="198">
        <f>ROUND($I$369*$H$369,2)</f>
        <v>0</v>
      </c>
      <c r="K369" s="194"/>
      <c r="L369" s="199"/>
      <c r="M369" s="200"/>
      <c r="N369" s="201" t="s">
        <v>47</v>
      </c>
      <c r="O369" s="24"/>
      <c r="P369" s="24"/>
      <c r="Q369" s="162">
        <v>0</v>
      </c>
      <c r="R369" s="162">
        <f>$Q$369*$H$369</f>
        <v>0</v>
      </c>
      <c r="S369" s="162">
        <v>0</v>
      </c>
      <c r="T369" s="163">
        <f>$S$369*$H$369</f>
        <v>0</v>
      </c>
      <c r="AR369" s="97" t="s">
        <v>288</v>
      </c>
      <c r="AT369" s="97" t="s">
        <v>441</v>
      </c>
      <c r="AU369" s="97" t="s">
        <v>21</v>
      </c>
      <c r="AY369" s="6" t="s">
        <v>245</v>
      </c>
      <c r="BE369" s="164">
        <f>IF($N$369="základní",$J$369,0)</f>
        <v>0</v>
      </c>
      <c r="BF369" s="164">
        <f>IF($N$369="snížená",$J$369,0)</f>
        <v>0</v>
      </c>
      <c r="BG369" s="164">
        <f>IF($N$369="zákl. přenesená",$J$369,0)</f>
        <v>0</v>
      </c>
      <c r="BH369" s="164">
        <f>IF($N$369="sníž. přenesená",$J$369,0)</f>
        <v>0</v>
      </c>
      <c r="BI369" s="164">
        <f>IF($N$369="nulová",$J$369,0)</f>
        <v>0</v>
      </c>
      <c r="BJ369" s="97" t="s">
        <v>21</v>
      </c>
      <c r="BK369" s="164">
        <f>ROUND($I$369*$H$369,2)</f>
        <v>0</v>
      </c>
      <c r="BL369" s="97" t="s">
        <v>251</v>
      </c>
      <c r="BM369" s="97" t="s">
        <v>1223</v>
      </c>
    </row>
    <row r="370" spans="2:47" s="6" customFormat="1" ht="16.5" customHeight="1">
      <c r="B370" s="23"/>
      <c r="C370" s="24"/>
      <c r="D370" s="165" t="s">
        <v>253</v>
      </c>
      <c r="E370" s="24"/>
      <c r="F370" s="166" t="s">
        <v>1222</v>
      </c>
      <c r="G370" s="24"/>
      <c r="H370" s="24"/>
      <c r="J370" s="24"/>
      <c r="K370" s="24"/>
      <c r="L370" s="43"/>
      <c r="M370" s="56"/>
      <c r="N370" s="24"/>
      <c r="O370" s="24"/>
      <c r="P370" s="24"/>
      <c r="Q370" s="24"/>
      <c r="R370" s="24"/>
      <c r="S370" s="24"/>
      <c r="T370" s="57"/>
      <c r="AT370" s="6" t="s">
        <v>253</v>
      </c>
      <c r="AU370" s="6" t="s">
        <v>21</v>
      </c>
    </row>
    <row r="371" spans="2:51" s="6" customFormat="1" ht="15.75" customHeight="1">
      <c r="B371" s="167"/>
      <c r="C371" s="168"/>
      <c r="D371" s="169" t="s">
        <v>255</v>
      </c>
      <c r="E371" s="168"/>
      <c r="F371" s="170" t="s">
        <v>508</v>
      </c>
      <c r="G371" s="168"/>
      <c r="H371" s="168"/>
      <c r="J371" s="168"/>
      <c r="K371" s="168"/>
      <c r="L371" s="171"/>
      <c r="M371" s="172"/>
      <c r="N371" s="168"/>
      <c r="O371" s="168"/>
      <c r="P371" s="168"/>
      <c r="Q371" s="168"/>
      <c r="R371" s="168"/>
      <c r="S371" s="168"/>
      <c r="T371" s="173"/>
      <c r="AT371" s="174" t="s">
        <v>255</v>
      </c>
      <c r="AU371" s="174" t="s">
        <v>21</v>
      </c>
      <c r="AV371" s="174" t="s">
        <v>21</v>
      </c>
      <c r="AW371" s="174" t="s">
        <v>218</v>
      </c>
      <c r="AX371" s="174" t="s">
        <v>76</v>
      </c>
      <c r="AY371" s="174" t="s">
        <v>245</v>
      </c>
    </row>
    <row r="372" spans="2:51" s="6" customFormat="1" ht="15.75" customHeight="1">
      <c r="B372" s="175"/>
      <c r="C372" s="176"/>
      <c r="D372" s="169" t="s">
        <v>255</v>
      </c>
      <c r="E372" s="176"/>
      <c r="F372" s="177" t="s">
        <v>601</v>
      </c>
      <c r="G372" s="176"/>
      <c r="H372" s="178">
        <v>65</v>
      </c>
      <c r="J372" s="176"/>
      <c r="K372" s="176"/>
      <c r="L372" s="179"/>
      <c r="M372" s="180"/>
      <c r="N372" s="176"/>
      <c r="O372" s="176"/>
      <c r="P372" s="176"/>
      <c r="Q372" s="176"/>
      <c r="R372" s="176"/>
      <c r="S372" s="176"/>
      <c r="T372" s="181"/>
      <c r="AT372" s="182" t="s">
        <v>255</v>
      </c>
      <c r="AU372" s="182" t="s">
        <v>21</v>
      </c>
      <c r="AV372" s="182" t="s">
        <v>85</v>
      </c>
      <c r="AW372" s="182" t="s">
        <v>218</v>
      </c>
      <c r="AX372" s="182" t="s">
        <v>76</v>
      </c>
      <c r="AY372" s="182" t="s">
        <v>245</v>
      </c>
    </row>
    <row r="373" spans="2:51" s="6" customFormat="1" ht="15.75" customHeight="1">
      <c r="B373" s="183"/>
      <c r="C373" s="184"/>
      <c r="D373" s="169" t="s">
        <v>255</v>
      </c>
      <c r="E373" s="184"/>
      <c r="F373" s="185" t="s">
        <v>257</v>
      </c>
      <c r="G373" s="184"/>
      <c r="H373" s="186">
        <v>65</v>
      </c>
      <c r="J373" s="184"/>
      <c r="K373" s="184"/>
      <c r="L373" s="187"/>
      <c r="M373" s="188"/>
      <c r="N373" s="184"/>
      <c r="O373" s="184"/>
      <c r="P373" s="184"/>
      <c r="Q373" s="184"/>
      <c r="R373" s="184"/>
      <c r="S373" s="184"/>
      <c r="T373" s="189"/>
      <c r="AT373" s="190" t="s">
        <v>255</v>
      </c>
      <c r="AU373" s="190" t="s">
        <v>21</v>
      </c>
      <c r="AV373" s="190" t="s">
        <v>251</v>
      </c>
      <c r="AW373" s="190" t="s">
        <v>218</v>
      </c>
      <c r="AX373" s="190" t="s">
        <v>21</v>
      </c>
      <c r="AY373" s="190" t="s">
        <v>245</v>
      </c>
    </row>
    <row r="374" spans="2:65" s="6" customFormat="1" ht="15.75" customHeight="1">
      <c r="B374" s="23"/>
      <c r="C374" s="192" t="s">
        <v>562</v>
      </c>
      <c r="D374" s="192" t="s">
        <v>441</v>
      </c>
      <c r="E374" s="193" t="s">
        <v>1224</v>
      </c>
      <c r="F374" s="194" t="s">
        <v>1225</v>
      </c>
      <c r="G374" s="195" t="s">
        <v>136</v>
      </c>
      <c r="H374" s="196">
        <v>65</v>
      </c>
      <c r="I374" s="197"/>
      <c r="J374" s="198">
        <f>ROUND($I$374*$H$374,2)</f>
        <v>0</v>
      </c>
      <c r="K374" s="194"/>
      <c r="L374" s="199"/>
      <c r="M374" s="200"/>
      <c r="N374" s="201" t="s">
        <v>47</v>
      </c>
      <c r="O374" s="24"/>
      <c r="P374" s="24"/>
      <c r="Q374" s="162">
        <v>0</v>
      </c>
      <c r="R374" s="162">
        <f>$Q$374*$H$374</f>
        <v>0</v>
      </c>
      <c r="S374" s="162">
        <v>0</v>
      </c>
      <c r="T374" s="163">
        <f>$S$374*$H$374</f>
        <v>0</v>
      </c>
      <c r="AR374" s="97" t="s">
        <v>288</v>
      </c>
      <c r="AT374" s="97" t="s">
        <v>441</v>
      </c>
      <c r="AU374" s="97" t="s">
        <v>21</v>
      </c>
      <c r="AY374" s="6" t="s">
        <v>245</v>
      </c>
      <c r="BE374" s="164">
        <f>IF($N$374="základní",$J$374,0)</f>
        <v>0</v>
      </c>
      <c r="BF374" s="164">
        <f>IF($N$374="snížená",$J$374,0)</f>
        <v>0</v>
      </c>
      <c r="BG374" s="164">
        <f>IF($N$374="zákl. přenesená",$J$374,0)</f>
        <v>0</v>
      </c>
      <c r="BH374" s="164">
        <f>IF($N$374="sníž. přenesená",$J$374,0)</f>
        <v>0</v>
      </c>
      <c r="BI374" s="164">
        <f>IF($N$374="nulová",$J$374,0)</f>
        <v>0</v>
      </c>
      <c r="BJ374" s="97" t="s">
        <v>21</v>
      </c>
      <c r="BK374" s="164">
        <f>ROUND($I$374*$H$374,2)</f>
        <v>0</v>
      </c>
      <c r="BL374" s="97" t="s">
        <v>251</v>
      </c>
      <c r="BM374" s="97" t="s">
        <v>1226</v>
      </c>
    </row>
    <row r="375" spans="2:47" s="6" customFormat="1" ht="16.5" customHeight="1">
      <c r="B375" s="23"/>
      <c r="C375" s="24"/>
      <c r="D375" s="165" t="s">
        <v>253</v>
      </c>
      <c r="E375" s="24"/>
      <c r="F375" s="166" t="s">
        <v>1225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253</v>
      </c>
      <c r="AU375" s="6" t="s">
        <v>21</v>
      </c>
    </row>
    <row r="376" spans="2:51" s="6" customFormat="1" ht="15.75" customHeight="1">
      <c r="B376" s="167"/>
      <c r="C376" s="168"/>
      <c r="D376" s="169" t="s">
        <v>255</v>
      </c>
      <c r="E376" s="168"/>
      <c r="F376" s="170" t="s">
        <v>508</v>
      </c>
      <c r="G376" s="168"/>
      <c r="H376" s="168"/>
      <c r="J376" s="168"/>
      <c r="K376" s="168"/>
      <c r="L376" s="171"/>
      <c r="M376" s="172"/>
      <c r="N376" s="168"/>
      <c r="O376" s="168"/>
      <c r="P376" s="168"/>
      <c r="Q376" s="168"/>
      <c r="R376" s="168"/>
      <c r="S376" s="168"/>
      <c r="T376" s="173"/>
      <c r="AT376" s="174" t="s">
        <v>255</v>
      </c>
      <c r="AU376" s="174" t="s">
        <v>21</v>
      </c>
      <c r="AV376" s="174" t="s">
        <v>21</v>
      </c>
      <c r="AW376" s="174" t="s">
        <v>218</v>
      </c>
      <c r="AX376" s="174" t="s">
        <v>76</v>
      </c>
      <c r="AY376" s="174" t="s">
        <v>245</v>
      </c>
    </row>
    <row r="377" spans="2:51" s="6" customFormat="1" ht="15.75" customHeight="1">
      <c r="B377" s="175"/>
      <c r="C377" s="176"/>
      <c r="D377" s="169" t="s">
        <v>255</v>
      </c>
      <c r="E377" s="176"/>
      <c r="F377" s="177" t="s">
        <v>601</v>
      </c>
      <c r="G377" s="176"/>
      <c r="H377" s="178">
        <v>65</v>
      </c>
      <c r="J377" s="176"/>
      <c r="K377" s="176"/>
      <c r="L377" s="179"/>
      <c r="M377" s="180"/>
      <c r="N377" s="176"/>
      <c r="O377" s="176"/>
      <c r="P377" s="176"/>
      <c r="Q377" s="176"/>
      <c r="R377" s="176"/>
      <c r="S377" s="176"/>
      <c r="T377" s="181"/>
      <c r="AT377" s="182" t="s">
        <v>255</v>
      </c>
      <c r="AU377" s="182" t="s">
        <v>21</v>
      </c>
      <c r="AV377" s="182" t="s">
        <v>85</v>
      </c>
      <c r="AW377" s="182" t="s">
        <v>218</v>
      </c>
      <c r="AX377" s="182" t="s">
        <v>76</v>
      </c>
      <c r="AY377" s="182" t="s">
        <v>245</v>
      </c>
    </row>
    <row r="378" spans="2:51" s="6" customFormat="1" ht="15.75" customHeight="1">
      <c r="B378" s="183"/>
      <c r="C378" s="184"/>
      <c r="D378" s="169" t="s">
        <v>255</v>
      </c>
      <c r="E378" s="184"/>
      <c r="F378" s="185" t="s">
        <v>257</v>
      </c>
      <c r="G378" s="184"/>
      <c r="H378" s="186">
        <v>65</v>
      </c>
      <c r="J378" s="184"/>
      <c r="K378" s="184"/>
      <c r="L378" s="187"/>
      <c r="M378" s="188"/>
      <c r="N378" s="184"/>
      <c r="O378" s="184"/>
      <c r="P378" s="184"/>
      <c r="Q378" s="184"/>
      <c r="R378" s="184"/>
      <c r="S378" s="184"/>
      <c r="T378" s="189"/>
      <c r="AT378" s="190" t="s">
        <v>255</v>
      </c>
      <c r="AU378" s="190" t="s">
        <v>21</v>
      </c>
      <c r="AV378" s="190" t="s">
        <v>251</v>
      </c>
      <c r="AW378" s="190" t="s">
        <v>218</v>
      </c>
      <c r="AX378" s="190" t="s">
        <v>21</v>
      </c>
      <c r="AY378" s="190" t="s">
        <v>245</v>
      </c>
    </row>
    <row r="379" spans="2:65" s="6" customFormat="1" ht="15.75" customHeight="1">
      <c r="B379" s="23"/>
      <c r="C379" s="192" t="s">
        <v>567</v>
      </c>
      <c r="D379" s="192" t="s">
        <v>441</v>
      </c>
      <c r="E379" s="193" t="s">
        <v>1227</v>
      </c>
      <c r="F379" s="194" t="s">
        <v>1228</v>
      </c>
      <c r="G379" s="195" t="s">
        <v>136</v>
      </c>
      <c r="H379" s="196">
        <v>65</v>
      </c>
      <c r="I379" s="197"/>
      <c r="J379" s="198">
        <f>ROUND($I$379*$H$379,2)</f>
        <v>0</v>
      </c>
      <c r="K379" s="194"/>
      <c r="L379" s="199"/>
      <c r="M379" s="200"/>
      <c r="N379" s="201" t="s">
        <v>47</v>
      </c>
      <c r="O379" s="24"/>
      <c r="P379" s="24"/>
      <c r="Q379" s="162">
        <v>0</v>
      </c>
      <c r="R379" s="162">
        <f>$Q$379*$H$379</f>
        <v>0</v>
      </c>
      <c r="S379" s="162">
        <v>0</v>
      </c>
      <c r="T379" s="163">
        <f>$S$379*$H$379</f>
        <v>0</v>
      </c>
      <c r="AR379" s="97" t="s">
        <v>288</v>
      </c>
      <c r="AT379" s="97" t="s">
        <v>441</v>
      </c>
      <c r="AU379" s="97" t="s">
        <v>21</v>
      </c>
      <c r="AY379" s="6" t="s">
        <v>245</v>
      </c>
      <c r="BE379" s="164">
        <f>IF($N$379="základní",$J$379,0)</f>
        <v>0</v>
      </c>
      <c r="BF379" s="164">
        <f>IF($N$379="snížená",$J$379,0)</f>
        <v>0</v>
      </c>
      <c r="BG379" s="164">
        <f>IF($N$379="zákl. přenesená",$J$379,0)</f>
        <v>0</v>
      </c>
      <c r="BH379" s="164">
        <f>IF($N$379="sníž. přenesená",$J$379,0)</f>
        <v>0</v>
      </c>
      <c r="BI379" s="164">
        <f>IF($N$379="nulová",$J$379,0)</f>
        <v>0</v>
      </c>
      <c r="BJ379" s="97" t="s">
        <v>21</v>
      </c>
      <c r="BK379" s="164">
        <f>ROUND($I$379*$H$379,2)</f>
        <v>0</v>
      </c>
      <c r="BL379" s="97" t="s">
        <v>251</v>
      </c>
      <c r="BM379" s="97" t="s">
        <v>1229</v>
      </c>
    </row>
    <row r="380" spans="2:47" s="6" customFormat="1" ht="16.5" customHeight="1">
      <c r="B380" s="23"/>
      <c r="C380" s="24"/>
      <c r="D380" s="165" t="s">
        <v>253</v>
      </c>
      <c r="E380" s="24"/>
      <c r="F380" s="166" t="s">
        <v>1228</v>
      </c>
      <c r="G380" s="24"/>
      <c r="H380" s="24"/>
      <c r="J380" s="24"/>
      <c r="K380" s="24"/>
      <c r="L380" s="43"/>
      <c r="M380" s="56"/>
      <c r="N380" s="24"/>
      <c r="O380" s="24"/>
      <c r="P380" s="24"/>
      <c r="Q380" s="24"/>
      <c r="R380" s="24"/>
      <c r="S380" s="24"/>
      <c r="T380" s="57"/>
      <c r="AT380" s="6" t="s">
        <v>253</v>
      </c>
      <c r="AU380" s="6" t="s">
        <v>21</v>
      </c>
    </row>
    <row r="381" spans="2:51" s="6" customFormat="1" ht="15.75" customHeight="1">
      <c r="B381" s="167"/>
      <c r="C381" s="168"/>
      <c r="D381" s="169" t="s">
        <v>255</v>
      </c>
      <c r="E381" s="168"/>
      <c r="F381" s="170" t="s">
        <v>508</v>
      </c>
      <c r="G381" s="168"/>
      <c r="H381" s="168"/>
      <c r="J381" s="168"/>
      <c r="K381" s="168"/>
      <c r="L381" s="171"/>
      <c r="M381" s="172"/>
      <c r="N381" s="168"/>
      <c r="O381" s="168"/>
      <c r="P381" s="168"/>
      <c r="Q381" s="168"/>
      <c r="R381" s="168"/>
      <c r="S381" s="168"/>
      <c r="T381" s="173"/>
      <c r="AT381" s="174" t="s">
        <v>255</v>
      </c>
      <c r="AU381" s="174" t="s">
        <v>21</v>
      </c>
      <c r="AV381" s="174" t="s">
        <v>21</v>
      </c>
      <c r="AW381" s="174" t="s">
        <v>218</v>
      </c>
      <c r="AX381" s="174" t="s">
        <v>76</v>
      </c>
      <c r="AY381" s="174" t="s">
        <v>245</v>
      </c>
    </row>
    <row r="382" spans="2:51" s="6" customFormat="1" ht="15.75" customHeight="1">
      <c r="B382" s="175"/>
      <c r="C382" s="176"/>
      <c r="D382" s="169" t="s">
        <v>255</v>
      </c>
      <c r="E382" s="176"/>
      <c r="F382" s="177" t="s">
        <v>601</v>
      </c>
      <c r="G382" s="176"/>
      <c r="H382" s="178">
        <v>65</v>
      </c>
      <c r="J382" s="176"/>
      <c r="K382" s="176"/>
      <c r="L382" s="179"/>
      <c r="M382" s="180"/>
      <c r="N382" s="176"/>
      <c r="O382" s="176"/>
      <c r="P382" s="176"/>
      <c r="Q382" s="176"/>
      <c r="R382" s="176"/>
      <c r="S382" s="176"/>
      <c r="T382" s="181"/>
      <c r="AT382" s="182" t="s">
        <v>255</v>
      </c>
      <c r="AU382" s="182" t="s">
        <v>21</v>
      </c>
      <c r="AV382" s="182" t="s">
        <v>85</v>
      </c>
      <c r="AW382" s="182" t="s">
        <v>218</v>
      </c>
      <c r="AX382" s="182" t="s">
        <v>76</v>
      </c>
      <c r="AY382" s="182" t="s">
        <v>245</v>
      </c>
    </row>
    <row r="383" spans="2:51" s="6" customFormat="1" ht="15.75" customHeight="1">
      <c r="B383" s="183"/>
      <c r="C383" s="184"/>
      <c r="D383" s="169" t="s">
        <v>255</v>
      </c>
      <c r="E383" s="184"/>
      <c r="F383" s="185" t="s">
        <v>257</v>
      </c>
      <c r="G383" s="184"/>
      <c r="H383" s="186">
        <v>65</v>
      </c>
      <c r="J383" s="184"/>
      <c r="K383" s="184"/>
      <c r="L383" s="187"/>
      <c r="M383" s="188"/>
      <c r="N383" s="184"/>
      <c r="O383" s="184"/>
      <c r="P383" s="184"/>
      <c r="Q383" s="184"/>
      <c r="R383" s="184"/>
      <c r="S383" s="184"/>
      <c r="T383" s="189"/>
      <c r="AT383" s="190" t="s">
        <v>255</v>
      </c>
      <c r="AU383" s="190" t="s">
        <v>21</v>
      </c>
      <c r="AV383" s="190" t="s">
        <v>251</v>
      </c>
      <c r="AW383" s="190" t="s">
        <v>218</v>
      </c>
      <c r="AX383" s="190" t="s">
        <v>21</v>
      </c>
      <c r="AY383" s="190" t="s">
        <v>245</v>
      </c>
    </row>
    <row r="384" spans="2:65" s="6" customFormat="1" ht="15.75" customHeight="1">
      <c r="B384" s="23"/>
      <c r="C384" s="192" t="s">
        <v>572</v>
      </c>
      <c r="D384" s="192" t="s">
        <v>441</v>
      </c>
      <c r="E384" s="193" t="s">
        <v>1230</v>
      </c>
      <c r="F384" s="194" t="s">
        <v>1231</v>
      </c>
      <c r="G384" s="195" t="s">
        <v>826</v>
      </c>
      <c r="H384" s="196">
        <v>32</v>
      </c>
      <c r="I384" s="197"/>
      <c r="J384" s="198">
        <f>ROUND($I$384*$H$384,2)</f>
        <v>0</v>
      </c>
      <c r="K384" s="194"/>
      <c r="L384" s="199"/>
      <c r="M384" s="200"/>
      <c r="N384" s="201" t="s">
        <v>47</v>
      </c>
      <c r="O384" s="24"/>
      <c r="P384" s="24"/>
      <c r="Q384" s="162">
        <v>0</v>
      </c>
      <c r="R384" s="162">
        <f>$Q$384*$H$384</f>
        <v>0</v>
      </c>
      <c r="S384" s="162">
        <v>0</v>
      </c>
      <c r="T384" s="163">
        <f>$S$384*$H$384</f>
        <v>0</v>
      </c>
      <c r="AR384" s="97" t="s">
        <v>288</v>
      </c>
      <c r="AT384" s="97" t="s">
        <v>441</v>
      </c>
      <c r="AU384" s="97" t="s">
        <v>21</v>
      </c>
      <c r="AY384" s="6" t="s">
        <v>245</v>
      </c>
      <c r="BE384" s="164">
        <f>IF($N$384="základní",$J$384,0)</f>
        <v>0</v>
      </c>
      <c r="BF384" s="164">
        <f>IF($N$384="snížená",$J$384,0)</f>
        <v>0</v>
      </c>
      <c r="BG384" s="164">
        <f>IF($N$384="zákl. přenesená",$J$384,0)</f>
        <v>0</v>
      </c>
      <c r="BH384" s="164">
        <f>IF($N$384="sníž. přenesená",$J$384,0)</f>
        <v>0</v>
      </c>
      <c r="BI384" s="164">
        <f>IF($N$384="nulová",$J$384,0)</f>
        <v>0</v>
      </c>
      <c r="BJ384" s="97" t="s">
        <v>21</v>
      </c>
      <c r="BK384" s="164">
        <f>ROUND($I$384*$H$384,2)</f>
        <v>0</v>
      </c>
      <c r="BL384" s="97" t="s">
        <v>251</v>
      </c>
      <c r="BM384" s="97" t="s">
        <v>1232</v>
      </c>
    </row>
    <row r="385" spans="2:47" s="6" customFormat="1" ht="16.5" customHeight="1">
      <c r="B385" s="23"/>
      <c r="C385" s="24"/>
      <c r="D385" s="165" t="s">
        <v>253</v>
      </c>
      <c r="E385" s="24"/>
      <c r="F385" s="166" t="s">
        <v>1231</v>
      </c>
      <c r="G385" s="24"/>
      <c r="H385" s="24"/>
      <c r="J385" s="24"/>
      <c r="K385" s="24"/>
      <c r="L385" s="43"/>
      <c r="M385" s="56"/>
      <c r="N385" s="24"/>
      <c r="O385" s="24"/>
      <c r="P385" s="24"/>
      <c r="Q385" s="24"/>
      <c r="R385" s="24"/>
      <c r="S385" s="24"/>
      <c r="T385" s="57"/>
      <c r="AT385" s="6" t="s">
        <v>253</v>
      </c>
      <c r="AU385" s="6" t="s">
        <v>21</v>
      </c>
    </row>
    <row r="386" spans="2:51" s="6" customFormat="1" ht="15.75" customHeight="1">
      <c r="B386" s="167"/>
      <c r="C386" s="168"/>
      <c r="D386" s="169" t="s">
        <v>255</v>
      </c>
      <c r="E386" s="168"/>
      <c r="F386" s="170" t="s">
        <v>256</v>
      </c>
      <c r="G386" s="168"/>
      <c r="H386" s="168"/>
      <c r="J386" s="168"/>
      <c r="K386" s="168"/>
      <c r="L386" s="171"/>
      <c r="M386" s="172"/>
      <c r="N386" s="168"/>
      <c r="O386" s="168"/>
      <c r="P386" s="168"/>
      <c r="Q386" s="168"/>
      <c r="R386" s="168"/>
      <c r="S386" s="168"/>
      <c r="T386" s="173"/>
      <c r="AT386" s="174" t="s">
        <v>255</v>
      </c>
      <c r="AU386" s="174" t="s">
        <v>21</v>
      </c>
      <c r="AV386" s="174" t="s">
        <v>21</v>
      </c>
      <c r="AW386" s="174" t="s">
        <v>218</v>
      </c>
      <c r="AX386" s="174" t="s">
        <v>76</v>
      </c>
      <c r="AY386" s="174" t="s">
        <v>245</v>
      </c>
    </row>
    <row r="387" spans="2:51" s="6" customFormat="1" ht="15.75" customHeight="1">
      <c r="B387" s="175"/>
      <c r="C387" s="176"/>
      <c r="D387" s="169" t="s">
        <v>255</v>
      </c>
      <c r="E387" s="176"/>
      <c r="F387" s="177" t="s">
        <v>408</v>
      </c>
      <c r="G387" s="176"/>
      <c r="H387" s="178">
        <v>32</v>
      </c>
      <c r="J387" s="176"/>
      <c r="K387" s="176"/>
      <c r="L387" s="179"/>
      <c r="M387" s="180"/>
      <c r="N387" s="176"/>
      <c r="O387" s="176"/>
      <c r="P387" s="176"/>
      <c r="Q387" s="176"/>
      <c r="R387" s="176"/>
      <c r="S387" s="176"/>
      <c r="T387" s="181"/>
      <c r="AT387" s="182" t="s">
        <v>255</v>
      </c>
      <c r="AU387" s="182" t="s">
        <v>21</v>
      </c>
      <c r="AV387" s="182" t="s">
        <v>85</v>
      </c>
      <c r="AW387" s="182" t="s">
        <v>218</v>
      </c>
      <c r="AX387" s="182" t="s">
        <v>76</v>
      </c>
      <c r="AY387" s="182" t="s">
        <v>245</v>
      </c>
    </row>
    <row r="388" spans="2:51" s="6" customFormat="1" ht="15.75" customHeight="1">
      <c r="B388" s="183"/>
      <c r="C388" s="184"/>
      <c r="D388" s="169" t="s">
        <v>255</v>
      </c>
      <c r="E388" s="184"/>
      <c r="F388" s="185" t="s">
        <v>257</v>
      </c>
      <c r="G388" s="184"/>
      <c r="H388" s="186">
        <v>32</v>
      </c>
      <c r="J388" s="184"/>
      <c r="K388" s="184"/>
      <c r="L388" s="187"/>
      <c r="M388" s="188"/>
      <c r="N388" s="184"/>
      <c r="O388" s="184"/>
      <c r="P388" s="184"/>
      <c r="Q388" s="184"/>
      <c r="R388" s="184"/>
      <c r="S388" s="184"/>
      <c r="T388" s="189"/>
      <c r="AT388" s="190" t="s">
        <v>255</v>
      </c>
      <c r="AU388" s="190" t="s">
        <v>21</v>
      </c>
      <c r="AV388" s="190" t="s">
        <v>251</v>
      </c>
      <c r="AW388" s="190" t="s">
        <v>218</v>
      </c>
      <c r="AX388" s="190" t="s">
        <v>21</v>
      </c>
      <c r="AY388" s="190" t="s">
        <v>245</v>
      </c>
    </row>
    <row r="389" spans="2:65" s="6" customFormat="1" ht="15.75" customHeight="1">
      <c r="B389" s="23"/>
      <c r="C389" s="192" t="s">
        <v>577</v>
      </c>
      <c r="D389" s="192" t="s">
        <v>441</v>
      </c>
      <c r="E389" s="193" t="s">
        <v>1233</v>
      </c>
      <c r="F389" s="194" t="s">
        <v>1234</v>
      </c>
      <c r="G389" s="195" t="s">
        <v>826</v>
      </c>
      <c r="H389" s="196">
        <v>1</v>
      </c>
      <c r="I389" s="197"/>
      <c r="J389" s="198">
        <f>ROUND($I$389*$H$389,2)</f>
        <v>0</v>
      </c>
      <c r="K389" s="194"/>
      <c r="L389" s="199"/>
      <c r="M389" s="200"/>
      <c r="N389" s="201" t="s">
        <v>47</v>
      </c>
      <c r="O389" s="24"/>
      <c r="P389" s="24"/>
      <c r="Q389" s="162">
        <v>0</v>
      </c>
      <c r="R389" s="162">
        <f>$Q$389*$H$389</f>
        <v>0</v>
      </c>
      <c r="S389" s="162">
        <v>0</v>
      </c>
      <c r="T389" s="163">
        <f>$S$389*$H$389</f>
        <v>0</v>
      </c>
      <c r="AR389" s="97" t="s">
        <v>288</v>
      </c>
      <c r="AT389" s="97" t="s">
        <v>441</v>
      </c>
      <c r="AU389" s="97" t="s">
        <v>21</v>
      </c>
      <c r="AY389" s="6" t="s">
        <v>245</v>
      </c>
      <c r="BE389" s="164">
        <f>IF($N$389="základní",$J$389,0)</f>
        <v>0</v>
      </c>
      <c r="BF389" s="164">
        <f>IF($N$389="snížená",$J$389,0)</f>
        <v>0</v>
      </c>
      <c r="BG389" s="164">
        <f>IF($N$389="zákl. přenesená",$J$389,0)</f>
        <v>0</v>
      </c>
      <c r="BH389" s="164">
        <f>IF($N$389="sníž. přenesená",$J$389,0)</f>
        <v>0</v>
      </c>
      <c r="BI389" s="164">
        <f>IF($N$389="nulová",$J$389,0)</f>
        <v>0</v>
      </c>
      <c r="BJ389" s="97" t="s">
        <v>21</v>
      </c>
      <c r="BK389" s="164">
        <f>ROUND($I$389*$H$389,2)</f>
        <v>0</v>
      </c>
      <c r="BL389" s="97" t="s">
        <v>251</v>
      </c>
      <c r="BM389" s="97" t="s">
        <v>1235</v>
      </c>
    </row>
    <row r="390" spans="2:47" s="6" customFormat="1" ht="16.5" customHeight="1">
      <c r="B390" s="23"/>
      <c r="C390" s="24"/>
      <c r="D390" s="165" t="s">
        <v>253</v>
      </c>
      <c r="E390" s="24"/>
      <c r="F390" s="166" t="s">
        <v>1234</v>
      </c>
      <c r="G390" s="24"/>
      <c r="H390" s="24"/>
      <c r="J390" s="24"/>
      <c r="K390" s="24"/>
      <c r="L390" s="43"/>
      <c r="M390" s="56"/>
      <c r="N390" s="24"/>
      <c r="O390" s="24"/>
      <c r="P390" s="24"/>
      <c r="Q390" s="24"/>
      <c r="R390" s="24"/>
      <c r="S390" s="24"/>
      <c r="T390" s="57"/>
      <c r="AT390" s="6" t="s">
        <v>253</v>
      </c>
      <c r="AU390" s="6" t="s">
        <v>21</v>
      </c>
    </row>
    <row r="391" spans="2:51" s="6" customFormat="1" ht="15.75" customHeight="1">
      <c r="B391" s="167"/>
      <c r="C391" s="168"/>
      <c r="D391" s="169" t="s">
        <v>255</v>
      </c>
      <c r="E391" s="168"/>
      <c r="F391" s="170" t="s">
        <v>256</v>
      </c>
      <c r="G391" s="168"/>
      <c r="H391" s="168"/>
      <c r="J391" s="168"/>
      <c r="K391" s="168"/>
      <c r="L391" s="171"/>
      <c r="M391" s="172"/>
      <c r="N391" s="168"/>
      <c r="O391" s="168"/>
      <c r="P391" s="168"/>
      <c r="Q391" s="168"/>
      <c r="R391" s="168"/>
      <c r="S391" s="168"/>
      <c r="T391" s="173"/>
      <c r="AT391" s="174" t="s">
        <v>255</v>
      </c>
      <c r="AU391" s="174" t="s">
        <v>21</v>
      </c>
      <c r="AV391" s="174" t="s">
        <v>21</v>
      </c>
      <c r="AW391" s="174" t="s">
        <v>218</v>
      </c>
      <c r="AX391" s="174" t="s">
        <v>76</v>
      </c>
      <c r="AY391" s="174" t="s">
        <v>245</v>
      </c>
    </row>
    <row r="392" spans="2:51" s="6" customFormat="1" ht="15.75" customHeight="1">
      <c r="B392" s="175"/>
      <c r="C392" s="176"/>
      <c r="D392" s="169" t="s">
        <v>255</v>
      </c>
      <c r="E392" s="176"/>
      <c r="F392" s="177" t="s">
        <v>21</v>
      </c>
      <c r="G392" s="176"/>
      <c r="H392" s="178">
        <v>1</v>
      </c>
      <c r="J392" s="176"/>
      <c r="K392" s="176"/>
      <c r="L392" s="179"/>
      <c r="M392" s="180"/>
      <c r="N392" s="176"/>
      <c r="O392" s="176"/>
      <c r="P392" s="176"/>
      <c r="Q392" s="176"/>
      <c r="R392" s="176"/>
      <c r="S392" s="176"/>
      <c r="T392" s="181"/>
      <c r="AT392" s="182" t="s">
        <v>255</v>
      </c>
      <c r="AU392" s="182" t="s">
        <v>21</v>
      </c>
      <c r="AV392" s="182" t="s">
        <v>85</v>
      </c>
      <c r="AW392" s="182" t="s">
        <v>218</v>
      </c>
      <c r="AX392" s="182" t="s">
        <v>76</v>
      </c>
      <c r="AY392" s="182" t="s">
        <v>245</v>
      </c>
    </row>
    <row r="393" spans="2:51" s="6" customFormat="1" ht="15.75" customHeight="1">
      <c r="B393" s="183"/>
      <c r="C393" s="184"/>
      <c r="D393" s="169" t="s">
        <v>255</v>
      </c>
      <c r="E393" s="184"/>
      <c r="F393" s="185" t="s">
        <v>257</v>
      </c>
      <c r="G393" s="184"/>
      <c r="H393" s="186">
        <v>1</v>
      </c>
      <c r="J393" s="184"/>
      <c r="K393" s="184"/>
      <c r="L393" s="187"/>
      <c r="M393" s="213"/>
      <c r="N393" s="214"/>
      <c r="O393" s="214"/>
      <c r="P393" s="214"/>
      <c r="Q393" s="214"/>
      <c r="R393" s="214"/>
      <c r="S393" s="214"/>
      <c r="T393" s="215"/>
      <c r="AT393" s="190" t="s">
        <v>255</v>
      </c>
      <c r="AU393" s="190" t="s">
        <v>21</v>
      </c>
      <c r="AV393" s="190" t="s">
        <v>251</v>
      </c>
      <c r="AW393" s="190" t="s">
        <v>218</v>
      </c>
      <c r="AX393" s="190" t="s">
        <v>21</v>
      </c>
      <c r="AY393" s="190" t="s">
        <v>245</v>
      </c>
    </row>
    <row r="394" spans="2:12" s="6" customFormat="1" ht="7.5" customHeight="1">
      <c r="B394" s="38"/>
      <c r="C394" s="39"/>
      <c r="D394" s="39"/>
      <c r="E394" s="39"/>
      <c r="F394" s="39"/>
      <c r="G394" s="39"/>
      <c r="H394" s="39"/>
      <c r="I394" s="110"/>
      <c r="J394" s="39"/>
      <c r="K394" s="39"/>
      <c r="L394" s="43"/>
    </row>
    <row r="573" s="2" customFormat="1" ht="14.25" customHeight="1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6"/>
  <sheetViews>
    <sheetView showGridLines="0" tabSelected="1" zoomScalePageLayoutView="0" workbookViewId="0" topLeftCell="A1">
      <pane ySplit="1" topLeftCell="A88" activePane="bottomLeft" state="frozen"/>
      <selection pane="topLeft" activeCell="A1" sqref="A1"/>
      <selection pane="bottomLeft" activeCell="J92" sqref="J9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1454</v>
      </c>
      <c r="G1" s="341" t="s">
        <v>1455</v>
      </c>
      <c r="H1" s="341"/>
      <c r="I1" s="219"/>
      <c r="J1" s="220" t="s">
        <v>1456</v>
      </c>
      <c r="K1" s="218" t="s">
        <v>116</v>
      </c>
      <c r="L1" s="220" t="s">
        <v>1457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106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124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40" t="str">
        <f>'Rekapitulace stavby'!$K$6</f>
        <v>Parkoviště v ul. K. H. Máchy, Sokolov</v>
      </c>
      <c r="F7" s="333"/>
      <c r="G7" s="333"/>
      <c r="H7" s="333"/>
      <c r="J7" s="11"/>
      <c r="K7" s="13"/>
    </row>
    <row r="8" spans="2:11" s="2" customFormat="1" ht="15.75" customHeight="1">
      <c r="B8" s="10"/>
      <c r="C8" s="11"/>
      <c r="D8" s="19" t="s">
        <v>138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40" t="s">
        <v>1025</v>
      </c>
      <c r="F9" s="342"/>
      <c r="G9" s="342"/>
      <c r="H9" s="342"/>
      <c r="J9" s="99"/>
      <c r="K9" s="100"/>
    </row>
    <row r="10" spans="2:11" s="6" customFormat="1" ht="15.75" customHeight="1">
      <c r="B10" s="23"/>
      <c r="C10" s="24"/>
      <c r="D10" s="19" t="s">
        <v>144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18" t="s">
        <v>1236</v>
      </c>
      <c r="F11" s="321"/>
      <c r="G11" s="321"/>
      <c r="H11" s="32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 t="s">
        <v>100</v>
      </c>
      <c r="G13" s="24"/>
      <c r="H13" s="24"/>
      <c r="I13" s="101" t="s">
        <v>19</v>
      </c>
      <c r="J13" s="17" t="s">
        <v>1027</v>
      </c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13.01.2014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 t="s">
        <v>30</v>
      </c>
      <c r="K16" s="27"/>
    </row>
    <row r="17" spans="2:11" s="6" customFormat="1" ht="18.75" customHeight="1">
      <c r="B17" s="23"/>
      <c r="C17" s="24"/>
      <c r="D17" s="24"/>
      <c r="E17" s="17" t="s">
        <v>31</v>
      </c>
      <c r="F17" s="24"/>
      <c r="G17" s="24"/>
      <c r="H17" s="24"/>
      <c r="I17" s="101" t="s">
        <v>32</v>
      </c>
      <c r="J17" s="17" t="s">
        <v>33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34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32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36</v>
      </c>
      <c r="E22" s="24"/>
      <c r="F22" s="24"/>
      <c r="G22" s="24"/>
      <c r="H22" s="24"/>
      <c r="I22" s="101" t="s">
        <v>29</v>
      </c>
      <c r="J22" s="17" t="s">
        <v>1028</v>
      </c>
      <c r="K22" s="27"/>
    </row>
    <row r="23" spans="2:11" s="6" customFormat="1" ht="18.75" customHeight="1">
      <c r="B23" s="23"/>
      <c r="C23" s="24"/>
      <c r="D23" s="24"/>
      <c r="E23" s="17" t="s">
        <v>1029</v>
      </c>
      <c r="F23" s="24"/>
      <c r="G23" s="24"/>
      <c r="H23" s="24"/>
      <c r="I23" s="101" t="s">
        <v>32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41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36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42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44</v>
      </c>
      <c r="G31" s="24"/>
      <c r="H31" s="24"/>
      <c r="I31" s="104" t="s">
        <v>43</v>
      </c>
      <c r="J31" s="28" t="s">
        <v>45</v>
      </c>
      <c r="K31" s="27"/>
    </row>
    <row r="32" spans="2:11" s="6" customFormat="1" ht="15" customHeight="1">
      <c r="B32" s="23"/>
      <c r="C32" s="24"/>
      <c r="D32" s="30" t="s">
        <v>46</v>
      </c>
      <c r="E32" s="30" t="s">
        <v>47</v>
      </c>
      <c r="F32" s="105">
        <f>ROUND(SUM($BE$85:$BE$195),2)</f>
        <v>0</v>
      </c>
      <c r="G32" s="24"/>
      <c r="H32" s="24"/>
      <c r="I32" s="106">
        <v>0.21</v>
      </c>
      <c r="J32" s="105">
        <f>ROUND(SUM($BE$85:$BE$195)*$I$32,2)</f>
        <v>0</v>
      </c>
      <c r="K32" s="27"/>
    </row>
    <row r="33" spans="2:11" s="6" customFormat="1" ht="15" customHeight="1">
      <c r="B33" s="23"/>
      <c r="C33" s="24"/>
      <c r="D33" s="24"/>
      <c r="E33" s="30" t="s">
        <v>48</v>
      </c>
      <c r="F33" s="105">
        <f>ROUND(SUM($BF$85:$BF$195),2)</f>
        <v>0</v>
      </c>
      <c r="G33" s="24"/>
      <c r="H33" s="24"/>
      <c r="I33" s="106">
        <v>0.15</v>
      </c>
      <c r="J33" s="105">
        <f>ROUND(SUM($BF$85:$BF$195)*$I$33,2)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105">
        <f>ROUND(SUM($BG$85:$BG$195),2)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50</v>
      </c>
      <c r="F35" s="105">
        <f>ROUND(SUM($BH$85:$BH$195),2)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51</v>
      </c>
      <c r="F36" s="105">
        <f>ROUND(SUM($BI$85:$BI$195),2)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52</v>
      </c>
      <c r="E38" s="34"/>
      <c r="F38" s="34"/>
      <c r="G38" s="107" t="s">
        <v>53</v>
      </c>
      <c r="H38" s="35" t="s">
        <v>54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Parkoviště v ul. K. H. Máchy, Sokolov</v>
      </c>
      <c r="F47" s="321"/>
      <c r="G47" s="321"/>
      <c r="H47" s="321"/>
      <c r="J47" s="24"/>
      <c r="K47" s="27"/>
    </row>
    <row r="48" spans="2:11" s="2" customFormat="1" ht="15.75" customHeight="1">
      <c r="B48" s="10"/>
      <c r="C48" s="19" t="s">
        <v>138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1025</v>
      </c>
      <c r="F49" s="321"/>
      <c r="G49" s="321"/>
      <c r="H49" s="321"/>
      <c r="J49" s="24"/>
      <c r="K49" s="27"/>
    </row>
    <row r="50" spans="2:11" s="6" customFormat="1" ht="15" customHeight="1">
      <c r="B50" s="23"/>
      <c r="C50" s="19" t="s">
        <v>144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18" t="str">
        <f>$E$11</f>
        <v>HP-482013-C.6.2-SP - C.6.2  Soupis prací - Ochrana SEK UPC</v>
      </c>
      <c r="F51" s="321"/>
      <c r="G51" s="321"/>
      <c r="H51" s="32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K.H. Máchy. Sokolov</v>
      </c>
      <c r="G53" s="24"/>
      <c r="H53" s="24"/>
      <c r="I53" s="101" t="s">
        <v>24</v>
      </c>
      <c r="J53" s="52" t="str">
        <f>IF($J$14="","",$J$14)</f>
        <v>13.01.2014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Město Sokolov</v>
      </c>
      <c r="G55" s="24"/>
      <c r="H55" s="24"/>
      <c r="I55" s="101" t="s">
        <v>36</v>
      </c>
      <c r="J55" s="17" t="str">
        <f>$E$23</f>
        <v>Ing. Jiří Kovařík</v>
      </c>
      <c r="K55" s="27"/>
    </row>
    <row r="56" spans="2:11" s="6" customFormat="1" ht="15" customHeight="1">
      <c r="B56" s="23"/>
      <c r="C56" s="19" t="s">
        <v>34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215</v>
      </c>
      <c r="D58" s="32"/>
      <c r="E58" s="32"/>
      <c r="F58" s="32"/>
      <c r="G58" s="32"/>
      <c r="H58" s="32"/>
      <c r="I58" s="115"/>
      <c r="J58" s="116" t="s">
        <v>216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217</v>
      </c>
      <c r="D60" s="24"/>
      <c r="E60" s="24"/>
      <c r="F60" s="24"/>
      <c r="G60" s="24"/>
      <c r="H60" s="24"/>
      <c r="J60" s="67">
        <f>ROUND($J$85,2)</f>
        <v>0</v>
      </c>
      <c r="K60" s="27"/>
      <c r="AU60" s="6" t="s">
        <v>218</v>
      </c>
    </row>
    <row r="61" spans="2:11" s="73" customFormat="1" ht="25.5" customHeight="1">
      <c r="B61" s="117"/>
      <c r="C61" s="118"/>
      <c r="D61" s="119" t="s">
        <v>1030</v>
      </c>
      <c r="E61" s="119"/>
      <c r="F61" s="119"/>
      <c r="G61" s="119"/>
      <c r="H61" s="119"/>
      <c r="I61" s="120"/>
      <c r="J61" s="121">
        <f>ROUND($J$86,2)</f>
        <v>0</v>
      </c>
      <c r="K61" s="122"/>
    </row>
    <row r="62" spans="2:11" s="73" customFormat="1" ht="25.5" customHeight="1">
      <c r="B62" s="117"/>
      <c r="C62" s="118"/>
      <c r="D62" s="119" t="s">
        <v>1031</v>
      </c>
      <c r="E62" s="119"/>
      <c r="F62" s="119"/>
      <c r="G62" s="119"/>
      <c r="H62" s="119"/>
      <c r="I62" s="120"/>
      <c r="J62" s="121">
        <f>ROUND($J$123,2)</f>
        <v>0</v>
      </c>
      <c r="K62" s="122"/>
    </row>
    <row r="63" spans="2:11" s="73" customFormat="1" ht="25.5" customHeight="1">
      <c r="B63" s="117"/>
      <c r="C63" s="118"/>
      <c r="D63" s="119" t="s">
        <v>1032</v>
      </c>
      <c r="E63" s="119"/>
      <c r="F63" s="119"/>
      <c r="G63" s="119"/>
      <c r="H63" s="119"/>
      <c r="I63" s="120"/>
      <c r="J63" s="121">
        <f>ROUND($J$155,2)</f>
        <v>0</v>
      </c>
      <c r="K63" s="122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228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40" t="str">
        <f>$E$7</f>
        <v>Parkoviště v ul. K. H. Máchy, Sokolov</v>
      </c>
      <c r="F73" s="321"/>
      <c r="G73" s="321"/>
      <c r="H73" s="321"/>
      <c r="J73" s="24"/>
      <c r="K73" s="24"/>
      <c r="L73" s="43"/>
    </row>
    <row r="74" spans="2:12" s="2" customFormat="1" ht="15.75" customHeight="1">
      <c r="B74" s="10"/>
      <c r="C74" s="19" t="s">
        <v>138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40" t="s">
        <v>1025</v>
      </c>
      <c r="F75" s="321"/>
      <c r="G75" s="321"/>
      <c r="H75" s="321"/>
      <c r="J75" s="24"/>
      <c r="K75" s="24"/>
      <c r="L75" s="43"/>
    </row>
    <row r="76" spans="2:12" s="6" customFormat="1" ht="15" customHeight="1">
      <c r="B76" s="23"/>
      <c r="C76" s="19" t="s">
        <v>144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318" t="str">
        <f>$E$11</f>
        <v>HP-482013-C.6.2-SP - C.6.2  Soupis prací - Ochrana SEK UPC</v>
      </c>
      <c r="F77" s="321"/>
      <c r="G77" s="321"/>
      <c r="H77" s="32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K.H. Máchy. Sokolov</v>
      </c>
      <c r="G79" s="24"/>
      <c r="H79" s="24"/>
      <c r="I79" s="101" t="s">
        <v>24</v>
      </c>
      <c r="J79" s="52" t="str">
        <f>IF($J$14="","",$J$14)</f>
        <v>13.01.2014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Město Sokolov</v>
      </c>
      <c r="G81" s="24"/>
      <c r="H81" s="24"/>
      <c r="I81" s="101" t="s">
        <v>36</v>
      </c>
      <c r="J81" s="17" t="str">
        <f>$E$23</f>
        <v>Ing. Jiří Kovařík</v>
      </c>
      <c r="K81" s="24"/>
      <c r="L81" s="43"/>
    </row>
    <row r="82" spans="2:12" s="6" customFormat="1" ht="15" customHeight="1">
      <c r="B82" s="23"/>
      <c r="C82" s="19" t="s">
        <v>34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229</v>
      </c>
      <c r="D84" s="132" t="s">
        <v>61</v>
      </c>
      <c r="E84" s="132" t="s">
        <v>57</v>
      </c>
      <c r="F84" s="132" t="s">
        <v>230</v>
      </c>
      <c r="G84" s="132" t="s">
        <v>231</v>
      </c>
      <c r="H84" s="132" t="s">
        <v>232</v>
      </c>
      <c r="I84" s="133" t="s">
        <v>233</v>
      </c>
      <c r="J84" s="132" t="s">
        <v>234</v>
      </c>
      <c r="K84" s="134" t="s">
        <v>235</v>
      </c>
      <c r="L84" s="135"/>
      <c r="M84" s="59" t="s">
        <v>236</v>
      </c>
      <c r="N84" s="60" t="s">
        <v>46</v>
      </c>
      <c r="O84" s="60" t="s">
        <v>237</v>
      </c>
      <c r="P84" s="60" t="s">
        <v>238</v>
      </c>
      <c r="Q84" s="60" t="s">
        <v>239</v>
      </c>
      <c r="R84" s="60" t="s">
        <v>240</v>
      </c>
      <c r="S84" s="60" t="s">
        <v>241</v>
      </c>
      <c r="T84" s="61" t="s">
        <v>242</v>
      </c>
    </row>
    <row r="85" spans="2:63" s="6" customFormat="1" ht="30" customHeight="1">
      <c r="B85" s="23"/>
      <c r="C85" s="66" t="s">
        <v>217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$P$86+$P$123+$P$155</f>
        <v>0</v>
      </c>
      <c r="Q85" s="64"/>
      <c r="R85" s="137">
        <f>$R$86+$R$123+$R$155</f>
        <v>0</v>
      </c>
      <c r="S85" s="64"/>
      <c r="T85" s="138">
        <f>$T$86+$T$123+$T$155</f>
        <v>0</v>
      </c>
      <c r="AT85" s="6" t="s">
        <v>75</v>
      </c>
      <c r="AU85" s="6" t="s">
        <v>218</v>
      </c>
      <c r="BK85" s="139">
        <f>$BK$86+$BK$123+$BK$155</f>
        <v>0</v>
      </c>
    </row>
    <row r="86" spans="2:63" s="140" customFormat="1" ht="37.5" customHeight="1">
      <c r="B86" s="141"/>
      <c r="C86" s="142"/>
      <c r="D86" s="142" t="s">
        <v>75</v>
      </c>
      <c r="E86" s="143" t="s">
        <v>1033</v>
      </c>
      <c r="F86" s="143" t="s">
        <v>246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SUM($P$87:$P$122)</f>
        <v>0</v>
      </c>
      <c r="Q86" s="142"/>
      <c r="R86" s="147">
        <f>SUM($R$87:$R$122)</f>
        <v>0</v>
      </c>
      <c r="S86" s="142"/>
      <c r="T86" s="148">
        <f>SUM($T$87:$T$122)</f>
        <v>0</v>
      </c>
      <c r="AR86" s="149" t="s">
        <v>21</v>
      </c>
      <c r="AT86" s="149" t="s">
        <v>75</v>
      </c>
      <c r="AU86" s="149" t="s">
        <v>76</v>
      </c>
      <c r="AY86" s="149" t="s">
        <v>245</v>
      </c>
      <c r="BK86" s="150">
        <f>SUM($BK$87:$BK$122)</f>
        <v>0</v>
      </c>
    </row>
    <row r="87" spans="2:65" s="6" customFormat="1" ht="15.75" customHeight="1">
      <c r="B87" s="23"/>
      <c r="C87" s="153" t="s">
        <v>21</v>
      </c>
      <c r="D87" s="153" t="s">
        <v>247</v>
      </c>
      <c r="E87" s="154" t="s">
        <v>1041</v>
      </c>
      <c r="F87" s="155" t="s">
        <v>1042</v>
      </c>
      <c r="G87" s="156" t="s">
        <v>119</v>
      </c>
      <c r="H87" s="157">
        <v>60</v>
      </c>
      <c r="I87" s="158"/>
      <c r="J87" s="159">
        <f>ROUND($I$87*$H$87,2)</f>
        <v>0</v>
      </c>
      <c r="K87" s="155"/>
      <c r="L87" s="43"/>
      <c r="M87" s="160"/>
      <c r="N87" s="161" t="s">
        <v>47</v>
      </c>
      <c r="O87" s="24"/>
      <c r="P87" s="24"/>
      <c r="Q87" s="162">
        <v>0</v>
      </c>
      <c r="R87" s="162">
        <f>$Q$87*$H$87</f>
        <v>0</v>
      </c>
      <c r="S87" s="162">
        <v>0</v>
      </c>
      <c r="T87" s="163">
        <f>$S$87*$H$87</f>
        <v>0</v>
      </c>
      <c r="AR87" s="97" t="s">
        <v>251</v>
      </c>
      <c r="AT87" s="97" t="s">
        <v>247</v>
      </c>
      <c r="AU87" s="97" t="s">
        <v>21</v>
      </c>
      <c r="AY87" s="6" t="s">
        <v>245</v>
      </c>
      <c r="BE87" s="164">
        <f>IF($N$87="základní",$J$87,0)</f>
        <v>0</v>
      </c>
      <c r="BF87" s="164">
        <f>IF($N$87="snížená",$J$87,0)</f>
        <v>0</v>
      </c>
      <c r="BG87" s="164">
        <f>IF($N$87="zákl. přenesená",$J$87,0)</f>
        <v>0</v>
      </c>
      <c r="BH87" s="164">
        <f>IF($N$87="sníž. přenesená",$J$87,0)</f>
        <v>0</v>
      </c>
      <c r="BI87" s="164">
        <f>IF($N$87="nulová",$J$87,0)</f>
        <v>0</v>
      </c>
      <c r="BJ87" s="97" t="s">
        <v>21</v>
      </c>
      <c r="BK87" s="164">
        <f>ROUND($I$87*$H$87,2)</f>
        <v>0</v>
      </c>
      <c r="BL87" s="97" t="s">
        <v>251</v>
      </c>
      <c r="BM87" s="97" t="s">
        <v>1237</v>
      </c>
    </row>
    <row r="88" spans="2:47" s="6" customFormat="1" ht="16.5" customHeight="1">
      <c r="B88" s="23"/>
      <c r="C88" s="24"/>
      <c r="D88" s="165" t="s">
        <v>253</v>
      </c>
      <c r="E88" s="24"/>
      <c r="F88" s="166" t="s">
        <v>1042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253</v>
      </c>
      <c r="AU88" s="6" t="s">
        <v>21</v>
      </c>
    </row>
    <row r="89" spans="2:51" s="6" customFormat="1" ht="15.75" customHeight="1">
      <c r="B89" s="167"/>
      <c r="C89" s="168"/>
      <c r="D89" s="169" t="s">
        <v>255</v>
      </c>
      <c r="E89" s="168"/>
      <c r="F89" s="170" t="s">
        <v>1044</v>
      </c>
      <c r="G89" s="168"/>
      <c r="H89" s="168"/>
      <c r="J89" s="168"/>
      <c r="K89" s="168"/>
      <c r="L89" s="171"/>
      <c r="M89" s="172"/>
      <c r="N89" s="168"/>
      <c r="O89" s="168"/>
      <c r="P89" s="168"/>
      <c r="Q89" s="168"/>
      <c r="R89" s="168"/>
      <c r="S89" s="168"/>
      <c r="T89" s="173"/>
      <c r="AT89" s="174" t="s">
        <v>255</v>
      </c>
      <c r="AU89" s="174" t="s">
        <v>21</v>
      </c>
      <c r="AV89" s="174" t="s">
        <v>21</v>
      </c>
      <c r="AW89" s="174" t="s">
        <v>218</v>
      </c>
      <c r="AX89" s="174" t="s">
        <v>76</v>
      </c>
      <c r="AY89" s="174" t="s">
        <v>245</v>
      </c>
    </row>
    <row r="90" spans="2:51" s="6" customFormat="1" ht="15.75" customHeight="1">
      <c r="B90" s="175"/>
      <c r="C90" s="176"/>
      <c r="D90" s="169" t="s">
        <v>255</v>
      </c>
      <c r="E90" s="176"/>
      <c r="F90" s="177" t="s">
        <v>572</v>
      </c>
      <c r="G90" s="176"/>
      <c r="H90" s="178">
        <v>60</v>
      </c>
      <c r="J90" s="176"/>
      <c r="K90" s="176"/>
      <c r="L90" s="179"/>
      <c r="M90" s="180"/>
      <c r="N90" s="176"/>
      <c r="O90" s="176"/>
      <c r="P90" s="176"/>
      <c r="Q90" s="176"/>
      <c r="R90" s="176"/>
      <c r="S90" s="176"/>
      <c r="T90" s="181"/>
      <c r="AT90" s="182" t="s">
        <v>255</v>
      </c>
      <c r="AU90" s="182" t="s">
        <v>21</v>
      </c>
      <c r="AV90" s="182" t="s">
        <v>85</v>
      </c>
      <c r="AW90" s="182" t="s">
        <v>218</v>
      </c>
      <c r="AX90" s="182" t="s">
        <v>76</v>
      </c>
      <c r="AY90" s="182" t="s">
        <v>245</v>
      </c>
    </row>
    <row r="91" spans="2:51" s="6" customFormat="1" ht="15.75" customHeight="1">
      <c r="B91" s="183"/>
      <c r="C91" s="184"/>
      <c r="D91" s="169" t="s">
        <v>255</v>
      </c>
      <c r="E91" s="184"/>
      <c r="F91" s="185" t="s">
        <v>257</v>
      </c>
      <c r="G91" s="184"/>
      <c r="H91" s="186">
        <v>60</v>
      </c>
      <c r="J91" s="184"/>
      <c r="K91" s="184"/>
      <c r="L91" s="187"/>
      <c r="M91" s="188"/>
      <c r="N91" s="184"/>
      <c r="O91" s="184"/>
      <c r="P91" s="184"/>
      <c r="Q91" s="184"/>
      <c r="R91" s="184"/>
      <c r="S91" s="184"/>
      <c r="T91" s="189"/>
      <c r="AT91" s="190" t="s">
        <v>255</v>
      </c>
      <c r="AU91" s="190" t="s">
        <v>21</v>
      </c>
      <c r="AV91" s="190" t="s">
        <v>251</v>
      </c>
      <c r="AW91" s="190" t="s">
        <v>218</v>
      </c>
      <c r="AX91" s="190" t="s">
        <v>21</v>
      </c>
      <c r="AY91" s="190" t="s">
        <v>245</v>
      </c>
    </row>
    <row r="92" spans="2:65" s="6" customFormat="1" ht="15.75" customHeight="1">
      <c r="B92" s="23"/>
      <c r="C92" s="153" t="s">
        <v>85</v>
      </c>
      <c r="D92" s="153" t="s">
        <v>247</v>
      </c>
      <c r="E92" s="154" t="s">
        <v>1045</v>
      </c>
      <c r="F92" s="155" t="s">
        <v>1046</v>
      </c>
      <c r="G92" s="156" t="s">
        <v>775</v>
      </c>
      <c r="H92" s="157">
        <v>1</v>
      </c>
      <c r="I92" s="158"/>
      <c r="J92" s="159">
        <f>ROUND($I$92*$H$92,2)</f>
        <v>0</v>
      </c>
      <c r="K92" s="155"/>
      <c r="L92" s="43"/>
      <c r="M92" s="160"/>
      <c r="N92" s="161" t="s">
        <v>47</v>
      </c>
      <c r="O92" s="24"/>
      <c r="P92" s="24"/>
      <c r="Q92" s="162">
        <v>0</v>
      </c>
      <c r="R92" s="162">
        <f>$Q$92*$H$92</f>
        <v>0</v>
      </c>
      <c r="S92" s="162">
        <v>0</v>
      </c>
      <c r="T92" s="163">
        <f>$S$92*$H$92</f>
        <v>0</v>
      </c>
      <c r="AR92" s="97" t="s">
        <v>251</v>
      </c>
      <c r="AT92" s="97" t="s">
        <v>247</v>
      </c>
      <c r="AU92" s="97" t="s">
        <v>21</v>
      </c>
      <c r="AY92" s="6" t="s">
        <v>245</v>
      </c>
      <c r="BE92" s="164">
        <f>IF($N$92="základní",$J$92,0)</f>
        <v>0</v>
      </c>
      <c r="BF92" s="164">
        <f>IF($N$92="snížená",$J$92,0)</f>
        <v>0</v>
      </c>
      <c r="BG92" s="164">
        <f>IF($N$92="zákl. přenesená",$J$92,0)</f>
        <v>0</v>
      </c>
      <c r="BH92" s="164">
        <f>IF($N$92="sníž. přenesená",$J$92,0)</f>
        <v>0</v>
      </c>
      <c r="BI92" s="164">
        <f>IF($N$92="nulová",$J$92,0)</f>
        <v>0</v>
      </c>
      <c r="BJ92" s="97" t="s">
        <v>21</v>
      </c>
      <c r="BK92" s="164">
        <f>ROUND($I$92*$H$92,2)</f>
        <v>0</v>
      </c>
      <c r="BL92" s="97" t="s">
        <v>251</v>
      </c>
      <c r="BM92" s="97" t="s">
        <v>1238</v>
      </c>
    </row>
    <row r="93" spans="2:47" s="6" customFormat="1" ht="16.5" customHeight="1">
      <c r="B93" s="23"/>
      <c r="C93" s="24"/>
      <c r="D93" s="165" t="s">
        <v>253</v>
      </c>
      <c r="E93" s="24"/>
      <c r="F93" s="166" t="s">
        <v>1046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253</v>
      </c>
      <c r="AU93" s="6" t="s">
        <v>21</v>
      </c>
    </row>
    <row r="94" spans="2:47" s="6" customFormat="1" ht="30.75" customHeight="1">
      <c r="B94" s="23"/>
      <c r="C94" s="24"/>
      <c r="D94" s="169" t="s">
        <v>306</v>
      </c>
      <c r="E94" s="24"/>
      <c r="F94" s="191" t="s">
        <v>1239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306</v>
      </c>
      <c r="AU94" s="6" t="s">
        <v>21</v>
      </c>
    </row>
    <row r="95" spans="2:51" s="6" customFormat="1" ht="15.75" customHeight="1">
      <c r="B95" s="167"/>
      <c r="C95" s="168"/>
      <c r="D95" s="169" t="s">
        <v>255</v>
      </c>
      <c r="E95" s="168"/>
      <c r="F95" s="170" t="s">
        <v>256</v>
      </c>
      <c r="G95" s="168"/>
      <c r="H95" s="168"/>
      <c r="J95" s="168"/>
      <c r="K95" s="168"/>
      <c r="L95" s="171"/>
      <c r="M95" s="172"/>
      <c r="N95" s="168"/>
      <c r="O95" s="168"/>
      <c r="P95" s="168"/>
      <c r="Q95" s="168"/>
      <c r="R95" s="168"/>
      <c r="S95" s="168"/>
      <c r="T95" s="173"/>
      <c r="AT95" s="174" t="s">
        <v>255</v>
      </c>
      <c r="AU95" s="174" t="s">
        <v>21</v>
      </c>
      <c r="AV95" s="174" t="s">
        <v>21</v>
      </c>
      <c r="AW95" s="174" t="s">
        <v>218</v>
      </c>
      <c r="AX95" s="174" t="s">
        <v>76</v>
      </c>
      <c r="AY95" s="174" t="s">
        <v>245</v>
      </c>
    </row>
    <row r="96" spans="2:51" s="6" customFormat="1" ht="15.75" customHeight="1">
      <c r="B96" s="175"/>
      <c r="C96" s="176"/>
      <c r="D96" s="169" t="s">
        <v>255</v>
      </c>
      <c r="E96" s="176"/>
      <c r="F96" s="177" t="s">
        <v>21</v>
      </c>
      <c r="G96" s="176"/>
      <c r="H96" s="178">
        <v>1</v>
      </c>
      <c r="J96" s="176"/>
      <c r="K96" s="176"/>
      <c r="L96" s="179"/>
      <c r="M96" s="180"/>
      <c r="N96" s="176"/>
      <c r="O96" s="176"/>
      <c r="P96" s="176"/>
      <c r="Q96" s="176"/>
      <c r="R96" s="176"/>
      <c r="S96" s="176"/>
      <c r="T96" s="181"/>
      <c r="AT96" s="182" t="s">
        <v>255</v>
      </c>
      <c r="AU96" s="182" t="s">
        <v>21</v>
      </c>
      <c r="AV96" s="182" t="s">
        <v>85</v>
      </c>
      <c r="AW96" s="182" t="s">
        <v>218</v>
      </c>
      <c r="AX96" s="182" t="s">
        <v>76</v>
      </c>
      <c r="AY96" s="182" t="s">
        <v>245</v>
      </c>
    </row>
    <row r="97" spans="2:51" s="6" customFormat="1" ht="15.75" customHeight="1">
      <c r="B97" s="183"/>
      <c r="C97" s="184"/>
      <c r="D97" s="169" t="s">
        <v>255</v>
      </c>
      <c r="E97" s="184"/>
      <c r="F97" s="185" t="s">
        <v>257</v>
      </c>
      <c r="G97" s="184"/>
      <c r="H97" s="186">
        <v>1</v>
      </c>
      <c r="J97" s="184"/>
      <c r="K97" s="184"/>
      <c r="L97" s="187"/>
      <c r="M97" s="188"/>
      <c r="N97" s="184"/>
      <c r="O97" s="184"/>
      <c r="P97" s="184"/>
      <c r="Q97" s="184"/>
      <c r="R97" s="184"/>
      <c r="S97" s="184"/>
      <c r="T97" s="189"/>
      <c r="AT97" s="190" t="s">
        <v>255</v>
      </c>
      <c r="AU97" s="190" t="s">
        <v>21</v>
      </c>
      <c r="AV97" s="190" t="s">
        <v>251</v>
      </c>
      <c r="AW97" s="190" t="s">
        <v>218</v>
      </c>
      <c r="AX97" s="190" t="s">
        <v>21</v>
      </c>
      <c r="AY97" s="190" t="s">
        <v>245</v>
      </c>
    </row>
    <row r="98" spans="2:65" s="6" customFormat="1" ht="15.75" customHeight="1">
      <c r="B98" s="23"/>
      <c r="C98" s="153" t="s">
        <v>262</v>
      </c>
      <c r="D98" s="153" t="s">
        <v>247</v>
      </c>
      <c r="E98" s="154" t="s">
        <v>1048</v>
      </c>
      <c r="F98" s="155" t="s">
        <v>1049</v>
      </c>
      <c r="G98" s="156" t="s">
        <v>826</v>
      </c>
      <c r="H98" s="157">
        <v>2</v>
      </c>
      <c r="I98" s="158"/>
      <c r="J98" s="159">
        <f>ROUND($I$98*$H$98,2)</f>
        <v>0</v>
      </c>
      <c r="K98" s="155"/>
      <c r="L98" s="43"/>
      <c r="M98" s="160"/>
      <c r="N98" s="161" t="s">
        <v>47</v>
      </c>
      <c r="O98" s="24"/>
      <c r="P98" s="24"/>
      <c r="Q98" s="162">
        <v>0</v>
      </c>
      <c r="R98" s="162">
        <f>$Q$98*$H$98</f>
        <v>0</v>
      </c>
      <c r="S98" s="162">
        <v>0</v>
      </c>
      <c r="T98" s="163">
        <f>$S$98*$H$98</f>
        <v>0</v>
      </c>
      <c r="AR98" s="97" t="s">
        <v>251</v>
      </c>
      <c r="AT98" s="97" t="s">
        <v>247</v>
      </c>
      <c r="AU98" s="97" t="s">
        <v>21</v>
      </c>
      <c r="AY98" s="6" t="s">
        <v>245</v>
      </c>
      <c r="BE98" s="164">
        <f>IF($N$98="základní",$J$98,0)</f>
        <v>0</v>
      </c>
      <c r="BF98" s="164">
        <f>IF($N$98="snížená",$J$98,0)</f>
        <v>0</v>
      </c>
      <c r="BG98" s="164">
        <f>IF($N$98="zákl. přenesená",$J$98,0)</f>
        <v>0</v>
      </c>
      <c r="BH98" s="164">
        <f>IF($N$98="sníž. přenesená",$J$98,0)</f>
        <v>0</v>
      </c>
      <c r="BI98" s="164">
        <f>IF($N$98="nulová",$J$98,0)</f>
        <v>0</v>
      </c>
      <c r="BJ98" s="97" t="s">
        <v>21</v>
      </c>
      <c r="BK98" s="164">
        <f>ROUND($I$98*$H$98,2)</f>
        <v>0</v>
      </c>
      <c r="BL98" s="97" t="s">
        <v>251</v>
      </c>
      <c r="BM98" s="97" t="s">
        <v>1240</v>
      </c>
    </row>
    <row r="99" spans="2:47" s="6" customFormat="1" ht="16.5" customHeight="1">
      <c r="B99" s="23"/>
      <c r="C99" s="24"/>
      <c r="D99" s="165" t="s">
        <v>253</v>
      </c>
      <c r="E99" s="24"/>
      <c r="F99" s="166" t="s">
        <v>1049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253</v>
      </c>
      <c r="AU99" s="6" t="s">
        <v>21</v>
      </c>
    </row>
    <row r="100" spans="2:51" s="6" customFormat="1" ht="15.75" customHeight="1">
      <c r="B100" s="167"/>
      <c r="C100" s="168"/>
      <c r="D100" s="169" t="s">
        <v>255</v>
      </c>
      <c r="E100" s="168"/>
      <c r="F100" s="170" t="s">
        <v>256</v>
      </c>
      <c r="G100" s="168"/>
      <c r="H100" s="168"/>
      <c r="J100" s="168"/>
      <c r="K100" s="168"/>
      <c r="L100" s="171"/>
      <c r="M100" s="172"/>
      <c r="N100" s="168"/>
      <c r="O100" s="168"/>
      <c r="P100" s="168"/>
      <c r="Q100" s="168"/>
      <c r="R100" s="168"/>
      <c r="S100" s="168"/>
      <c r="T100" s="173"/>
      <c r="AT100" s="174" t="s">
        <v>255</v>
      </c>
      <c r="AU100" s="174" t="s">
        <v>21</v>
      </c>
      <c r="AV100" s="174" t="s">
        <v>21</v>
      </c>
      <c r="AW100" s="174" t="s">
        <v>218</v>
      </c>
      <c r="AX100" s="174" t="s">
        <v>76</v>
      </c>
      <c r="AY100" s="174" t="s">
        <v>245</v>
      </c>
    </row>
    <row r="101" spans="2:51" s="6" customFormat="1" ht="15.75" customHeight="1">
      <c r="B101" s="175"/>
      <c r="C101" s="176"/>
      <c r="D101" s="169" t="s">
        <v>255</v>
      </c>
      <c r="E101" s="176"/>
      <c r="F101" s="177" t="s">
        <v>85</v>
      </c>
      <c r="G101" s="176"/>
      <c r="H101" s="178">
        <v>2</v>
      </c>
      <c r="J101" s="176"/>
      <c r="K101" s="176"/>
      <c r="L101" s="179"/>
      <c r="M101" s="180"/>
      <c r="N101" s="176"/>
      <c r="O101" s="176"/>
      <c r="P101" s="176"/>
      <c r="Q101" s="176"/>
      <c r="R101" s="176"/>
      <c r="S101" s="176"/>
      <c r="T101" s="181"/>
      <c r="AT101" s="182" t="s">
        <v>255</v>
      </c>
      <c r="AU101" s="182" t="s">
        <v>21</v>
      </c>
      <c r="AV101" s="182" t="s">
        <v>85</v>
      </c>
      <c r="AW101" s="182" t="s">
        <v>218</v>
      </c>
      <c r="AX101" s="182" t="s">
        <v>76</v>
      </c>
      <c r="AY101" s="182" t="s">
        <v>245</v>
      </c>
    </row>
    <row r="102" spans="2:51" s="6" customFormat="1" ht="15.75" customHeight="1">
      <c r="B102" s="183"/>
      <c r="C102" s="184"/>
      <c r="D102" s="169" t="s">
        <v>255</v>
      </c>
      <c r="E102" s="184"/>
      <c r="F102" s="185" t="s">
        <v>257</v>
      </c>
      <c r="G102" s="184"/>
      <c r="H102" s="186">
        <v>2</v>
      </c>
      <c r="J102" s="184"/>
      <c r="K102" s="184"/>
      <c r="L102" s="187"/>
      <c r="M102" s="188"/>
      <c r="N102" s="184"/>
      <c r="O102" s="184"/>
      <c r="P102" s="184"/>
      <c r="Q102" s="184"/>
      <c r="R102" s="184"/>
      <c r="S102" s="184"/>
      <c r="T102" s="189"/>
      <c r="AT102" s="190" t="s">
        <v>255</v>
      </c>
      <c r="AU102" s="190" t="s">
        <v>21</v>
      </c>
      <c r="AV102" s="190" t="s">
        <v>251</v>
      </c>
      <c r="AW102" s="190" t="s">
        <v>218</v>
      </c>
      <c r="AX102" s="190" t="s">
        <v>21</v>
      </c>
      <c r="AY102" s="190" t="s">
        <v>245</v>
      </c>
    </row>
    <row r="103" spans="2:65" s="6" customFormat="1" ht="15.75" customHeight="1">
      <c r="B103" s="23"/>
      <c r="C103" s="153" t="s">
        <v>251</v>
      </c>
      <c r="D103" s="153" t="s">
        <v>247</v>
      </c>
      <c r="E103" s="154" t="s">
        <v>1051</v>
      </c>
      <c r="F103" s="155" t="s">
        <v>1052</v>
      </c>
      <c r="G103" s="156" t="s">
        <v>136</v>
      </c>
      <c r="H103" s="157">
        <v>55</v>
      </c>
      <c r="I103" s="158"/>
      <c r="J103" s="159">
        <f>ROUND($I$103*$H$103,2)</f>
        <v>0</v>
      </c>
      <c r="K103" s="155"/>
      <c r="L103" s="43"/>
      <c r="M103" s="160"/>
      <c r="N103" s="161" t="s">
        <v>47</v>
      </c>
      <c r="O103" s="24"/>
      <c r="P103" s="24"/>
      <c r="Q103" s="162">
        <v>0</v>
      </c>
      <c r="R103" s="162">
        <f>$Q$103*$H$103</f>
        <v>0</v>
      </c>
      <c r="S103" s="162">
        <v>0</v>
      </c>
      <c r="T103" s="163">
        <f>$S$103*$H$103</f>
        <v>0</v>
      </c>
      <c r="AR103" s="97" t="s">
        <v>251</v>
      </c>
      <c r="AT103" s="97" t="s">
        <v>247</v>
      </c>
      <c r="AU103" s="97" t="s">
        <v>21</v>
      </c>
      <c r="AY103" s="6" t="s">
        <v>245</v>
      </c>
      <c r="BE103" s="164">
        <f>IF($N$103="základní",$J$103,0)</f>
        <v>0</v>
      </c>
      <c r="BF103" s="164">
        <f>IF($N$103="snížená",$J$103,0)</f>
        <v>0</v>
      </c>
      <c r="BG103" s="164">
        <f>IF($N$103="zákl. přenesená",$J$103,0)</f>
        <v>0</v>
      </c>
      <c r="BH103" s="164">
        <f>IF($N$103="sníž. přenesená",$J$103,0)</f>
        <v>0</v>
      </c>
      <c r="BI103" s="164">
        <f>IF($N$103="nulová",$J$103,0)</f>
        <v>0</v>
      </c>
      <c r="BJ103" s="97" t="s">
        <v>21</v>
      </c>
      <c r="BK103" s="164">
        <f>ROUND($I$103*$H$103,2)</f>
        <v>0</v>
      </c>
      <c r="BL103" s="97" t="s">
        <v>251</v>
      </c>
      <c r="BM103" s="97" t="s">
        <v>1241</v>
      </c>
    </row>
    <row r="104" spans="2:47" s="6" customFormat="1" ht="16.5" customHeight="1">
      <c r="B104" s="23"/>
      <c r="C104" s="24"/>
      <c r="D104" s="165" t="s">
        <v>253</v>
      </c>
      <c r="E104" s="24"/>
      <c r="F104" s="166" t="s">
        <v>1052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253</v>
      </c>
      <c r="AU104" s="6" t="s">
        <v>21</v>
      </c>
    </row>
    <row r="105" spans="2:51" s="6" customFormat="1" ht="15.75" customHeight="1">
      <c r="B105" s="167"/>
      <c r="C105" s="168"/>
      <c r="D105" s="169" t="s">
        <v>255</v>
      </c>
      <c r="E105" s="168"/>
      <c r="F105" s="170" t="s">
        <v>508</v>
      </c>
      <c r="G105" s="168"/>
      <c r="H105" s="168"/>
      <c r="J105" s="168"/>
      <c r="K105" s="168"/>
      <c r="L105" s="171"/>
      <c r="M105" s="172"/>
      <c r="N105" s="168"/>
      <c r="O105" s="168"/>
      <c r="P105" s="168"/>
      <c r="Q105" s="168"/>
      <c r="R105" s="168"/>
      <c r="S105" s="168"/>
      <c r="T105" s="173"/>
      <c r="AT105" s="174" t="s">
        <v>255</v>
      </c>
      <c r="AU105" s="174" t="s">
        <v>21</v>
      </c>
      <c r="AV105" s="174" t="s">
        <v>21</v>
      </c>
      <c r="AW105" s="174" t="s">
        <v>218</v>
      </c>
      <c r="AX105" s="174" t="s">
        <v>76</v>
      </c>
      <c r="AY105" s="174" t="s">
        <v>245</v>
      </c>
    </row>
    <row r="106" spans="2:51" s="6" customFormat="1" ht="15.75" customHeight="1">
      <c r="B106" s="175"/>
      <c r="C106" s="176"/>
      <c r="D106" s="169" t="s">
        <v>255</v>
      </c>
      <c r="E106" s="176"/>
      <c r="F106" s="177" t="s">
        <v>544</v>
      </c>
      <c r="G106" s="176"/>
      <c r="H106" s="178">
        <v>55</v>
      </c>
      <c r="J106" s="176"/>
      <c r="K106" s="176"/>
      <c r="L106" s="179"/>
      <c r="M106" s="180"/>
      <c r="N106" s="176"/>
      <c r="O106" s="176"/>
      <c r="P106" s="176"/>
      <c r="Q106" s="176"/>
      <c r="R106" s="176"/>
      <c r="S106" s="176"/>
      <c r="T106" s="181"/>
      <c r="AT106" s="182" t="s">
        <v>255</v>
      </c>
      <c r="AU106" s="182" t="s">
        <v>21</v>
      </c>
      <c r="AV106" s="182" t="s">
        <v>85</v>
      </c>
      <c r="AW106" s="182" t="s">
        <v>218</v>
      </c>
      <c r="AX106" s="182" t="s">
        <v>76</v>
      </c>
      <c r="AY106" s="182" t="s">
        <v>245</v>
      </c>
    </row>
    <row r="107" spans="2:51" s="6" customFormat="1" ht="15.75" customHeight="1">
      <c r="B107" s="183"/>
      <c r="C107" s="184"/>
      <c r="D107" s="169" t="s">
        <v>255</v>
      </c>
      <c r="E107" s="184"/>
      <c r="F107" s="185" t="s">
        <v>257</v>
      </c>
      <c r="G107" s="184"/>
      <c r="H107" s="186">
        <v>55</v>
      </c>
      <c r="J107" s="184"/>
      <c r="K107" s="184"/>
      <c r="L107" s="187"/>
      <c r="M107" s="188"/>
      <c r="N107" s="184"/>
      <c r="O107" s="184"/>
      <c r="P107" s="184"/>
      <c r="Q107" s="184"/>
      <c r="R107" s="184"/>
      <c r="S107" s="184"/>
      <c r="T107" s="189"/>
      <c r="AT107" s="190" t="s">
        <v>255</v>
      </c>
      <c r="AU107" s="190" t="s">
        <v>21</v>
      </c>
      <c r="AV107" s="190" t="s">
        <v>251</v>
      </c>
      <c r="AW107" s="190" t="s">
        <v>218</v>
      </c>
      <c r="AX107" s="190" t="s">
        <v>21</v>
      </c>
      <c r="AY107" s="190" t="s">
        <v>245</v>
      </c>
    </row>
    <row r="108" spans="2:65" s="6" customFormat="1" ht="15.75" customHeight="1">
      <c r="B108" s="23"/>
      <c r="C108" s="153" t="s">
        <v>143</v>
      </c>
      <c r="D108" s="153" t="s">
        <v>247</v>
      </c>
      <c r="E108" s="154" t="s">
        <v>1061</v>
      </c>
      <c r="F108" s="155" t="s">
        <v>1062</v>
      </c>
      <c r="G108" s="156" t="s">
        <v>136</v>
      </c>
      <c r="H108" s="157">
        <v>10</v>
      </c>
      <c r="I108" s="158"/>
      <c r="J108" s="159">
        <f>ROUND($I$108*$H$108,2)</f>
        <v>0</v>
      </c>
      <c r="K108" s="155"/>
      <c r="L108" s="43"/>
      <c r="M108" s="160"/>
      <c r="N108" s="161" t="s">
        <v>47</v>
      </c>
      <c r="O108" s="24"/>
      <c r="P108" s="24"/>
      <c r="Q108" s="162">
        <v>0</v>
      </c>
      <c r="R108" s="162">
        <f>$Q$108*$H$108</f>
        <v>0</v>
      </c>
      <c r="S108" s="162">
        <v>0</v>
      </c>
      <c r="T108" s="163">
        <f>$S$108*$H$108</f>
        <v>0</v>
      </c>
      <c r="AR108" s="97" t="s">
        <v>251</v>
      </c>
      <c r="AT108" s="97" t="s">
        <v>247</v>
      </c>
      <c r="AU108" s="97" t="s">
        <v>21</v>
      </c>
      <c r="AY108" s="6" t="s">
        <v>245</v>
      </c>
      <c r="BE108" s="164">
        <f>IF($N$108="základní",$J$108,0)</f>
        <v>0</v>
      </c>
      <c r="BF108" s="164">
        <f>IF($N$108="snížená",$J$108,0)</f>
        <v>0</v>
      </c>
      <c r="BG108" s="164">
        <f>IF($N$108="zákl. přenesená",$J$108,0)</f>
        <v>0</v>
      </c>
      <c r="BH108" s="164">
        <f>IF($N$108="sníž. přenesená",$J$108,0)</f>
        <v>0</v>
      </c>
      <c r="BI108" s="164">
        <f>IF($N$108="nulová",$J$108,0)</f>
        <v>0</v>
      </c>
      <c r="BJ108" s="97" t="s">
        <v>21</v>
      </c>
      <c r="BK108" s="164">
        <f>ROUND($I$108*$H$108,2)</f>
        <v>0</v>
      </c>
      <c r="BL108" s="97" t="s">
        <v>251</v>
      </c>
      <c r="BM108" s="97" t="s">
        <v>1242</v>
      </c>
    </row>
    <row r="109" spans="2:47" s="6" customFormat="1" ht="16.5" customHeight="1">
      <c r="B109" s="23"/>
      <c r="C109" s="24"/>
      <c r="D109" s="165" t="s">
        <v>253</v>
      </c>
      <c r="E109" s="24"/>
      <c r="F109" s="166" t="s">
        <v>1062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253</v>
      </c>
      <c r="AU109" s="6" t="s">
        <v>21</v>
      </c>
    </row>
    <row r="110" spans="2:51" s="6" customFormat="1" ht="15.75" customHeight="1">
      <c r="B110" s="167"/>
      <c r="C110" s="168"/>
      <c r="D110" s="169" t="s">
        <v>255</v>
      </c>
      <c r="E110" s="168"/>
      <c r="F110" s="170" t="s">
        <v>508</v>
      </c>
      <c r="G110" s="168"/>
      <c r="H110" s="168"/>
      <c r="J110" s="168"/>
      <c r="K110" s="168"/>
      <c r="L110" s="171"/>
      <c r="M110" s="172"/>
      <c r="N110" s="168"/>
      <c r="O110" s="168"/>
      <c r="P110" s="168"/>
      <c r="Q110" s="168"/>
      <c r="R110" s="168"/>
      <c r="S110" s="168"/>
      <c r="T110" s="173"/>
      <c r="AT110" s="174" t="s">
        <v>255</v>
      </c>
      <c r="AU110" s="174" t="s">
        <v>21</v>
      </c>
      <c r="AV110" s="174" t="s">
        <v>21</v>
      </c>
      <c r="AW110" s="174" t="s">
        <v>218</v>
      </c>
      <c r="AX110" s="174" t="s">
        <v>76</v>
      </c>
      <c r="AY110" s="174" t="s">
        <v>245</v>
      </c>
    </row>
    <row r="111" spans="2:51" s="6" customFormat="1" ht="15.75" customHeight="1">
      <c r="B111" s="175"/>
      <c r="C111" s="176"/>
      <c r="D111" s="169" t="s">
        <v>255</v>
      </c>
      <c r="E111" s="176"/>
      <c r="F111" s="177" t="s">
        <v>26</v>
      </c>
      <c r="G111" s="176"/>
      <c r="H111" s="178">
        <v>10</v>
      </c>
      <c r="J111" s="176"/>
      <c r="K111" s="176"/>
      <c r="L111" s="179"/>
      <c r="M111" s="180"/>
      <c r="N111" s="176"/>
      <c r="O111" s="176"/>
      <c r="P111" s="176"/>
      <c r="Q111" s="176"/>
      <c r="R111" s="176"/>
      <c r="S111" s="176"/>
      <c r="T111" s="181"/>
      <c r="AT111" s="182" t="s">
        <v>255</v>
      </c>
      <c r="AU111" s="182" t="s">
        <v>21</v>
      </c>
      <c r="AV111" s="182" t="s">
        <v>85</v>
      </c>
      <c r="AW111" s="182" t="s">
        <v>218</v>
      </c>
      <c r="AX111" s="182" t="s">
        <v>76</v>
      </c>
      <c r="AY111" s="182" t="s">
        <v>245</v>
      </c>
    </row>
    <row r="112" spans="2:51" s="6" customFormat="1" ht="15.75" customHeight="1">
      <c r="B112" s="183"/>
      <c r="C112" s="184"/>
      <c r="D112" s="169" t="s">
        <v>255</v>
      </c>
      <c r="E112" s="184"/>
      <c r="F112" s="185" t="s">
        <v>257</v>
      </c>
      <c r="G112" s="184"/>
      <c r="H112" s="186">
        <v>10</v>
      </c>
      <c r="J112" s="184"/>
      <c r="K112" s="184"/>
      <c r="L112" s="187"/>
      <c r="M112" s="188"/>
      <c r="N112" s="184"/>
      <c r="O112" s="184"/>
      <c r="P112" s="184"/>
      <c r="Q112" s="184"/>
      <c r="R112" s="184"/>
      <c r="S112" s="184"/>
      <c r="T112" s="189"/>
      <c r="AT112" s="190" t="s">
        <v>255</v>
      </c>
      <c r="AU112" s="190" t="s">
        <v>21</v>
      </c>
      <c r="AV112" s="190" t="s">
        <v>251</v>
      </c>
      <c r="AW112" s="190" t="s">
        <v>218</v>
      </c>
      <c r="AX112" s="190" t="s">
        <v>21</v>
      </c>
      <c r="AY112" s="190" t="s">
        <v>245</v>
      </c>
    </row>
    <row r="113" spans="2:65" s="6" customFormat="1" ht="15.75" customHeight="1">
      <c r="B113" s="23"/>
      <c r="C113" s="153" t="s">
        <v>277</v>
      </c>
      <c r="D113" s="153" t="s">
        <v>247</v>
      </c>
      <c r="E113" s="154" t="s">
        <v>1064</v>
      </c>
      <c r="F113" s="155" t="s">
        <v>1065</v>
      </c>
      <c r="G113" s="156" t="s">
        <v>136</v>
      </c>
      <c r="H113" s="157">
        <v>65</v>
      </c>
      <c r="I113" s="158"/>
      <c r="J113" s="159">
        <f>ROUND($I$113*$H$113,2)</f>
        <v>0</v>
      </c>
      <c r="K113" s="155"/>
      <c r="L113" s="43"/>
      <c r="M113" s="160"/>
      <c r="N113" s="161" t="s">
        <v>47</v>
      </c>
      <c r="O113" s="24"/>
      <c r="P113" s="24"/>
      <c r="Q113" s="162">
        <v>0</v>
      </c>
      <c r="R113" s="162">
        <f>$Q$113*$H$113</f>
        <v>0</v>
      </c>
      <c r="S113" s="162">
        <v>0</v>
      </c>
      <c r="T113" s="163">
        <f>$S$113*$H$113</f>
        <v>0</v>
      </c>
      <c r="AR113" s="97" t="s">
        <v>251</v>
      </c>
      <c r="AT113" s="97" t="s">
        <v>247</v>
      </c>
      <c r="AU113" s="97" t="s">
        <v>21</v>
      </c>
      <c r="AY113" s="6" t="s">
        <v>245</v>
      </c>
      <c r="BE113" s="164">
        <f>IF($N$113="základní",$J$113,0)</f>
        <v>0</v>
      </c>
      <c r="BF113" s="164">
        <f>IF($N$113="snížená",$J$113,0)</f>
        <v>0</v>
      </c>
      <c r="BG113" s="164">
        <f>IF($N$113="zákl. přenesená",$J$113,0)</f>
        <v>0</v>
      </c>
      <c r="BH113" s="164">
        <f>IF($N$113="sníž. přenesená",$J$113,0)</f>
        <v>0</v>
      </c>
      <c r="BI113" s="164">
        <f>IF($N$113="nulová",$J$113,0)</f>
        <v>0</v>
      </c>
      <c r="BJ113" s="97" t="s">
        <v>21</v>
      </c>
      <c r="BK113" s="164">
        <f>ROUND($I$113*$H$113,2)</f>
        <v>0</v>
      </c>
      <c r="BL113" s="97" t="s">
        <v>251</v>
      </c>
      <c r="BM113" s="97" t="s">
        <v>1243</v>
      </c>
    </row>
    <row r="114" spans="2:47" s="6" customFormat="1" ht="16.5" customHeight="1">
      <c r="B114" s="23"/>
      <c r="C114" s="24"/>
      <c r="D114" s="165" t="s">
        <v>253</v>
      </c>
      <c r="E114" s="24"/>
      <c r="F114" s="166" t="s">
        <v>1065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253</v>
      </c>
      <c r="AU114" s="6" t="s">
        <v>21</v>
      </c>
    </row>
    <row r="115" spans="2:51" s="6" customFormat="1" ht="15.75" customHeight="1">
      <c r="B115" s="167"/>
      <c r="C115" s="168"/>
      <c r="D115" s="169" t="s">
        <v>255</v>
      </c>
      <c r="E115" s="168"/>
      <c r="F115" s="170" t="s">
        <v>508</v>
      </c>
      <c r="G115" s="168"/>
      <c r="H115" s="168"/>
      <c r="J115" s="168"/>
      <c r="K115" s="168"/>
      <c r="L115" s="171"/>
      <c r="M115" s="172"/>
      <c r="N115" s="168"/>
      <c r="O115" s="168"/>
      <c r="P115" s="168"/>
      <c r="Q115" s="168"/>
      <c r="R115" s="168"/>
      <c r="S115" s="168"/>
      <c r="T115" s="173"/>
      <c r="AT115" s="174" t="s">
        <v>255</v>
      </c>
      <c r="AU115" s="174" t="s">
        <v>21</v>
      </c>
      <c r="AV115" s="174" t="s">
        <v>21</v>
      </c>
      <c r="AW115" s="174" t="s">
        <v>218</v>
      </c>
      <c r="AX115" s="174" t="s">
        <v>76</v>
      </c>
      <c r="AY115" s="174" t="s">
        <v>245</v>
      </c>
    </row>
    <row r="116" spans="2:51" s="6" customFormat="1" ht="15.75" customHeight="1">
      <c r="B116" s="175"/>
      <c r="C116" s="176"/>
      <c r="D116" s="169" t="s">
        <v>255</v>
      </c>
      <c r="E116" s="176"/>
      <c r="F116" s="177" t="s">
        <v>601</v>
      </c>
      <c r="G116" s="176"/>
      <c r="H116" s="178">
        <v>65</v>
      </c>
      <c r="J116" s="176"/>
      <c r="K116" s="176"/>
      <c r="L116" s="179"/>
      <c r="M116" s="180"/>
      <c r="N116" s="176"/>
      <c r="O116" s="176"/>
      <c r="P116" s="176"/>
      <c r="Q116" s="176"/>
      <c r="R116" s="176"/>
      <c r="S116" s="176"/>
      <c r="T116" s="181"/>
      <c r="AT116" s="182" t="s">
        <v>255</v>
      </c>
      <c r="AU116" s="182" t="s">
        <v>21</v>
      </c>
      <c r="AV116" s="182" t="s">
        <v>85</v>
      </c>
      <c r="AW116" s="182" t="s">
        <v>218</v>
      </c>
      <c r="AX116" s="182" t="s">
        <v>76</v>
      </c>
      <c r="AY116" s="182" t="s">
        <v>245</v>
      </c>
    </row>
    <row r="117" spans="2:51" s="6" customFormat="1" ht="15.75" customHeight="1">
      <c r="B117" s="183"/>
      <c r="C117" s="184"/>
      <c r="D117" s="169" t="s">
        <v>255</v>
      </c>
      <c r="E117" s="184"/>
      <c r="F117" s="185" t="s">
        <v>257</v>
      </c>
      <c r="G117" s="184"/>
      <c r="H117" s="186">
        <v>65</v>
      </c>
      <c r="J117" s="184"/>
      <c r="K117" s="184"/>
      <c r="L117" s="187"/>
      <c r="M117" s="188"/>
      <c r="N117" s="184"/>
      <c r="O117" s="184"/>
      <c r="P117" s="184"/>
      <c r="Q117" s="184"/>
      <c r="R117" s="184"/>
      <c r="S117" s="184"/>
      <c r="T117" s="189"/>
      <c r="AT117" s="190" t="s">
        <v>255</v>
      </c>
      <c r="AU117" s="190" t="s">
        <v>21</v>
      </c>
      <c r="AV117" s="190" t="s">
        <v>251</v>
      </c>
      <c r="AW117" s="190" t="s">
        <v>218</v>
      </c>
      <c r="AX117" s="190" t="s">
        <v>21</v>
      </c>
      <c r="AY117" s="190" t="s">
        <v>245</v>
      </c>
    </row>
    <row r="118" spans="2:65" s="6" customFormat="1" ht="15.75" customHeight="1">
      <c r="B118" s="23"/>
      <c r="C118" s="153" t="s">
        <v>169</v>
      </c>
      <c r="D118" s="153" t="s">
        <v>247</v>
      </c>
      <c r="E118" s="154" t="s">
        <v>1067</v>
      </c>
      <c r="F118" s="155" t="s">
        <v>1068</v>
      </c>
      <c r="G118" s="156" t="s">
        <v>826</v>
      </c>
      <c r="H118" s="157">
        <v>2</v>
      </c>
      <c r="I118" s="158"/>
      <c r="J118" s="159">
        <f>ROUND($I$118*$H$118,2)</f>
        <v>0</v>
      </c>
      <c r="K118" s="155"/>
      <c r="L118" s="43"/>
      <c r="M118" s="160"/>
      <c r="N118" s="161" t="s">
        <v>47</v>
      </c>
      <c r="O118" s="24"/>
      <c r="P118" s="24"/>
      <c r="Q118" s="162">
        <v>0</v>
      </c>
      <c r="R118" s="162">
        <f>$Q$118*$H$118</f>
        <v>0</v>
      </c>
      <c r="S118" s="162">
        <v>0</v>
      </c>
      <c r="T118" s="163">
        <f>$S$118*$H$118</f>
        <v>0</v>
      </c>
      <c r="AR118" s="97" t="s">
        <v>251</v>
      </c>
      <c r="AT118" s="97" t="s">
        <v>247</v>
      </c>
      <c r="AU118" s="97" t="s">
        <v>21</v>
      </c>
      <c r="AY118" s="6" t="s">
        <v>245</v>
      </c>
      <c r="BE118" s="164">
        <f>IF($N$118="základní",$J$118,0)</f>
        <v>0</v>
      </c>
      <c r="BF118" s="164">
        <f>IF($N$118="snížená",$J$118,0)</f>
        <v>0</v>
      </c>
      <c r="BG118" s="164">
        <f>IF($N$118="zákl. přenesená",$J$118,0)</f>
        <v>0</v>
      </c>
      <c r="BH118" s="164">
        <f>IF($N$118="sníž. přenesená",$J$118,0)</f>
        <v>0</v>
      </c>
      <c r="BI118" s="164">
        <f>IF($N$118="nulová",$J$118,0)</f>
        <v>0</v>
      </c>
      <c r="BJ118" s="97" t="s">
        <v>21</v>
      </c>
      <c r="BK118" s="164">
        <f>ROUND($I$118*$H$118,2)</f>
        <v>0</v>
      </c>
      <c r="BL118" s="97" t="s">
        <v>251</v>
      </c>
      <c r="BM118" s="97" t="s">
        <v>1244</v>
      </c>
    </row>
    <row r="119" spans="2:47" s="6" customFormat="1" ht="16.5" customHeight="1">
      <c r="B119" s="23"/>
      <c r="C119" s="24"/>
      <c r="D119" s="165" t="s">
        <v>253</v>
      </c>
      <c r="E119" s="24"/>
      <c r="F119" s="166" t="s">
        <v>1068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253</v>
      </c>
      <c r="AU119" s="6" t="s">
        <v>21</v>
      </c>
    </row>
    <row r="120" spans="2:51" s="6" customFormat="1" ht="15.75" customHeight="1">
      <c r="B120" s="167"/>
      <c r="C120" s="168"/>
      <c r="D120" s="169" t="s">
        <v>255</v>
      </c>
      <c r="E120" s="168"/>
      <c r="F120" s="170" t="s">
        <v>256</v>
      </c>
      <c r="G120" s="168"/>
      <c r="H120" s="168"/>
      <c r="J120" s="168"/>
      <c r="K120" s="168"/>
      <c r="L120" s="171"/>
      <c r="M120" s="172"/>
      <c r="N120" s="168"/>
      <c r="O120" s="168"/>
      <c r="P120" s="168"/>
      <c r="Q120" s="168"/>
      <c r="R120" s="168"/>
      <c r="S120" s="168"/>
      <c r="T120" s="173"/>
      <c r="AT120" s="174" t="s">
        <v>255</v>
      </c>
      <c r="AU120" s="174" t="s">
        <v>21</v>
      </c>
      <c r="AV120" s="174" t="s">
        <v>21</v>
      </c>
      <c r="AW120" s="174" t="s">
        <v>218</v>
      </c>
      <c r="AX120" s="174" t="s">
        <v>76</v>
      </c>
      <c r="AY120" s="174" t="s">
        <v>245</v>
      </c>
    </row>
    <row r="121" spans="2:51" s="6" customFormat="1" ht="15.75" customHeight="1">
      <c r="B121" s="175"/>
      <c r="C121" s="176"/>
      <c r="D121" s="169" t="s">
        <v>255</v>
      </c>
      <c r="E121" s="176"/>
      <c r="F121" s="177" t="s">
        <v>85</v>
      </c>
      <c r="G121" s="176"/>
      <c r="H121" s="178">
        <v>2</v>
      </c>
      <c r="J121" s="176"/>
      <c r="K121" s="176"/>
      <c r="L121" s="179"/>
      <c r="M121" s="180"/>
      <c r="N121" s="176"/>
      <c r="O121" s="176"/>
      <c r="P121" s="176"/>
      <c r="Q121" s="176"/>
      <c r="R121" s="176"/>
      <c r="S121" s="176"/>
      <c r="T121" s="181"/>
      <c r="AT121" s="182" t="s">
        <v>255</v>
      </c>
      <c r="AU121" s="182" t="s">
        <v>21</v>
      </c>
      <c r="AV121" s="182" t="s">
        <v>85</v>
      </c>
      <c r="AW121" s="182" t="s">
        <v>218</v>
      </c>
      <c r="AX121" s="182" t="s">
        <v>76</v>
      </c>
      <c r="AY121" s="182" t="s">
        <v>245</v>
      </c>
    </row>
    <row r="122" spans="2:51" s="6" customFormat="1" ht="15.75" customHeight="1">
      <c r="B122" s="183"/>
      <c r="C122" s="184"/>
      <c r="D122" s="169" t="s">
        <v>255</v>
      </c>
      <c r="E122" s="184"/>
      <c r="F122" s="185" t="s">
        <v>257</v>
      </c>
      <c r="G122" s="184"/>
      <c r="H122" s="186">
        <v>2</v>
      </c>
      <c r="J122" s="184"/>
      <c r="K122" s="184"/>
      <c r="L122" s="187"/>
      <c r="M122" s="188"/>
      <c r="N122" s="184"/>
      <c r="O122" s="184"/>
      <c r="P122" s="184"/>
      <c r="Q122" s="184"/>
      <c r="R122" s="184"/>
      <c r="S122" s="184"/>
      <c r="T122" s="189"/>
      <c r="AT122" s="190" t="s">
        <v>255</v>
      </c>
      <c r="AU122" s="190" t="s">
        <v>21</v>
      </c>
      <c r="AV122" s="190" t="s">
        <v>251</v>
      </c>
      <c r="AW122" s="190" t="s">
        <v>218</v>
      </c>
      <c r="AX122" s="190" t="s">
        <v>21</v>
      </c>
      <c r="AY122" s="190" t="s">
        <v>245</v>
      </c>
    </row>
    <row r="123" spans="2:63" s="140" customFormat="1" ht="37.5" customHeight="1">
      <c r="B123" s="141"/>
      <c r="C123" s="142"/>
      <c r="D123" s="142" t="s">
        <v>75</v>
      </c>
      <c r="E123" s="143" t="s">
        <v>1070</v>
      </c>
      <c r="F123" s="143" t="s">
        <v>1071</v>
      </c>
      <c r="G123" s="142"/>
      <c r="H123" s="142"/>
      <c r="J123" s="144">
        <f>$BK$123</f>
        <v>0</v>
      </c>
      <c r="K123" s="142"/>
      <c r="L123" s="145"/>
      <c r="M123" s="146"/>
      <c r="N123" s="142"/>
      <c r="O123" s="142"/>
      <c r="P123" s="147">
        <f>SUM($P$124:$P$154)</f>
        <v>0</v>
      </c>
      <c r="Q123" s="142"/>
      <c r="R123" s="147">
        <f>SUM($R$124:$R$154)</f>
        <v>0</v>
      </c>
      <c r="S123" s="142"/>
      <c r="T123" s="148">
        <f>SUM($T$124:$T$154)</f>
        <v>0</v>
      </c>
      <c r="AR123" s="149" t="s">
        <v>21</v>
      </c>
      <c r="AT123" s="149" t="s">
        <v>75</v>
      </c>
      <c r="AU123" s="149" t="s">
        <v>76</v>
      </c>
      <c r="AY123" s="149" t="s">
        <v>245</v>
      </c>
      <c r="BK123" s="150">
        <f>SUM($BK$124:$BK$154)</f>
        <v>0</v>
      </c>
    </row>
    <row r="124" spans="2:65" s="6" customFormat="1" ht="15.75" customHeight="1">
      <c r="B124" s="23"/>
      <c r="C124" s="153" t="s">
        <v>288</v>
      </c>
      <c r="D124" s="153" t="s">
        <v>247</v>
      </c>
      <c r="E124" s="154" t="s">
        <v>1075</v>
      </c>
      <c r="F124" s="155" t="s">
        <v>1076</v>
      </c>
      <c r="G124" s="156" t="s">
        <v>136</v>
      </c>
      <c r="H124" s="157">
        <v>130</v>
      </c>
      <c r="I124" s="158"/>
      <c r="J124" s="159">
        <f>ROUND($I$124*$H$124,2)</f>
        <v>0</v>
      </c>
      <c r="K124" s="155"/>
      <c r="L124" s="43"/>
      <c r="M124" s="160"/>
      <c r="N124" s="161" t="s">
        <v>47</v>
      </c>
      <c r="O124" s="24"/>
      <c r="P124" s="24"/>
      <c r="Q124" s="162">
        <v>0</v>
      </c>
      <c r="R124" s="162">
        <f>$Q$124*$H$124</f>
        <v>0</v>
      </c>
      <c r="S124" s="162">
        <v>0</v>
      </c>
      <c r="T124" s="163">
        <f>$S$124*$H$124</f>
        <v>0</v>
      </c>
      <c r="AR124" s="97" t="s">
        <v>251</v>
      </c>
      <c r="AT124" s="97" t="s">
        <v>247</v>
      </c>
      <c r="AU124" s="97" t="s">
        <v>21</v>
      </c>
      <c r="AY124" s="6" t="s">
        <v>245</v>
      </c>
      <c r="BE124" s="164">
        <f>IF($N$124="základní",$J$124,0)</f>
        <v>0</v>
      </c>
      <c r="BF124" s="164">
        <f>IF($N$124="snížená",$J$124,0)</f>
        <v>0</v>
      </c>
      <c r="BG124" s="164">
        <f>IF($N$124="zákl. přenesená",$J$124,0)</f>
        <v>0</v>
      </c>
      <c r="BH124" s="164">
        <f>IF($N$124="sníž. přenesená",$J$124,0)</f>
        <v>0</v>
      </c>
      <c r="BI124" s="164">
        <f>IF($N$124="nulová",$J$124,0)</f>
        <v>0</v>
      </c>
      <c r="BJ124" s="97" t="s">
        <v>21</v>
      </c>
      <c r="BK124" s="164">
        <f>ROUND($I$124*$H$124,2)</f>
        <v>0</v>
      </c>
      <c r="BL124" s="97" t="s">
        <v>251</v>
      </c>
      <c r="BM124" s="97" t="s">
        <v>1245</v>
      </c>
    </row>
    <row r="125" spans="2:47" s="6" customFormat="1" ht="16.5" customHeight="1">
      <c r="B125" s="23"/>
      <c r="C125" s="24"/>
      <c r="D125" s="165" t="s">
        <v>253</v>
      </c>
      <c r="E125" s="24"/>
      <c r="F125" s="166" t="s">
        <v>1076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253</v>
      </c>
      <c r="AU125" s="6" t="s">
        <v>21</v>
      </c>
    </row>
    <row r="126" spans="2:51" s="6" customFormat="1" ht="15.75" customHeight="1">
      <c r="B126" s="167"/>
      <c r="C126" s="168"/>
      <c r="D126" s="169" t="s">
        <v>255</v>
      </c>
      <c r="E126" s="168"/>
      <c r="F126" s="170" t="s">
        <v>508</v>
      </c>
      <c r="G126" s="168"/>
      <c r="H126" s="168"/>
      <c r="J126" s="168"/>
      <c r="K126" s="168"/>
      <c r="L126" s="171"/>
      <c r="M126" s="172"/>
      <c r="N126" s="168"/>
      <c r="O126" s="168"/>
      <c r="P126" s="168"/>
      <c r="Q126" s="168"/>
      <c r="R126" s="168"/>
      <c r="S126" s="168"/>
      <c r="T126" s="173"/>
      <c r="AT126" s="174" t="s">
        <v>255</v>
      </c>
      <c r="AU126" s="174" t="s">
        <v>21</v>
      </c>
      <c r="AV126" s="174" t="s">
        <v>21</v>
      </c>
      <c r="AW126" s="174" t="s">
        <v>218</v>
      </c>
      <c r="AX126" s="174" t="s">
        <v>76</v>
      </c>
      <c r="AY126" s="174" t="s">
        <v>245</v>
      </c>
    </row>
    <row r="127" spans="2:51" s="6" customFormat="1" ht="15.75" customHeight="1">
      <c r="B127" s="175"/>
      <c r="C127" s="176"/>
      <c r="D127" s="169" t="s">
        <v>255</v>
      </c>
      <c r="E127" s="176"/>
      <c r="F127" s="177" t="s">
        <v>1246</v>
      </c>
      <c r="G127" s="176"/>
      <c r="H127" s="178">
        <v>130</v>
      </c>
      <c r="J127" s="176"/>
      <c r="K127" s="176"/>
      <c r="L127" s="179"/>
      <c r="M127" s="180"/>
      <c r="N127" s="176"/>
      <c r="O127" s="176"/>
      <c r="P127" s="176"/>
      <c r="Q127" s="176"/>
      <c r="R127" s="176"/>
      <c r="S127" s="176"/>
      <c r="T127" s="181"/>
      <c r="AT127" s="182" t="s">
        <v>255</v>
      </c>
      <c r="AU127" s="182" t="s">
        <v>21</v>
      </c>
      <c r="AV127" s="182" t="s">
        <v>85</v>
      </c>
      <c r="AW127" s="182" t="s">
        <v>218</v>
      </c>
      <c r="AX127" s="182" t="s">
        <v>76</v>
      </c>
      <c r="AY127" s="182" t="s">
        <v>245</v>
      </c>
    </row>
    <row r="128" spans="2:51" s="6" customFormat="1" ht="15.75" customHeight="1">
      <c r="B128" s="183"/>
      <c r="C128" s="184"/>
      <c r="D128" s="169" t="s">
        <v>255</v>
      </c>
      <c r="E128" s="184"/>
      <c r="F128" s="185" t="s">
        <v>257</v>
      </c>
      <c r="G128" s="184"/>
      <c r="H128" s="186">
        <v>130</v>
      </c>
      <c r="J128" s="184"/>
      <c r="K128" s="184"/>
      <c r="L128" s="187"/>
      <c r="M128" s="188"/>
      <c r="N128" s="184"/>
      <c r="O128" s="184"/>
      <c r="P128" s="184"/>
      <c r="Q128" s="184"/>
      <c r="R128" s="184"/>
      <c r="S128" s="184"/>
      <c r="T128" s="189"/>
      <c r="AT128" s="190" t="s">
        <v>255</v>
      </c>
      <c r="AU128" s="190" t="s">
        <v>21</v>
      </c>
      <c r="AV128" s="190" t="s">
        <v>251</v>
      </c>
      <c r="AW128" s="190" t="s">
        <v>218</v>
      </c>
      <c r="AX128" s="190" t="s">
        <v>21</v>
      </c>
      <c r="AY128" s="190" t="s">
        <v>245</v>
      </c>
    </row>
    <row r="129" spans="2:65" s="6" customFormat="1" ht="15.75" customHeight="1">
      <c r="B129" s="23"/>
      <c r="C129" s="153" t="s">
        <v>295</v>
      </c>
      <c r="D129" s="153" t="s">
        <v>247</v>
      </c>
      <c r="E129" s="154" t="s">
        <v>1079</v>
      </c>
      <c r="F129" s="155" t="s">
        <v>1080</v>
      </c>
      <c r="G129" s="156" t="s">
        <v>826</v>
      </c>
      <c r="H129" s="157">
        <v>48</v>
      </c>
      <c r="I129" s="158"/>
      <c r="J129" s="159">
        <f>ROUND($I$129*$H$129,2)</f>
        <v>0</v>
      </c>
      <c r="K129" s="155"/>
      <c r="L129" s="43"/>
      <c r="M129" s="160"/>
      <c r="N129" s="161" t="s">
        <v>47</v>
      </c>
      <c r="O129" s="24"/>
      <c r="P129" s="24"/>
      <c r="Q129" s="162">
        <v>0</v>
      </c>
      <c r="R129" s="162">
        <f>$Q$129*$H$129</f>
        <v>0</v>
      </c>
      <c r="S129" s="162">
        <v>0</v>
      </c>
      <c r="T129" s="163">
        <f>$S$129*$H$129</f>
        <v>0</v>
      </c>
      <c r="AR129" s="97" t="s">
        <v>251</v>
      </c>
      <c r="AT129" s="97" t="s">
        <v>247</v>
      </c>
      <c r="AU129" s="97" t="s">
        <v>21</v>
      </c>
      <c r="AY129" s="6" t="s">
        <v>245</v>
      </c>
      <c r="BE129" s="164">
        <f>IF($N$129="základní",$J$129,0)</f>
        <v>0</v>
      </c>
      <c r="BF129" s="164">
        <f>IF($N$129="snížená",$J$129,0)</f>
        <v>0</v>
      </c>
      <c r="BG129" s="164">
        <f>IF($N$129="zákl. přenesená",$J$129,0)</f>
        <v>0</v>
      </c>
      <c r="BH129" s="164">
        <f>IF($N$129="sníž. přenesená",$J$129,0)</f>
        <v>0</v>
      </c>
      <c r="BI129" s="164">
        <f>IF($N$129="nulová",$J$129,0)</f>
        <v>0</v>
      </c>
      <c r="BJ129" s="97" t="s">
        <v>21</v>
      </c>
      <c r="BK129" s="164">
        <f>ROUND($I$129*$H$129,2)</f>
        <v>0</v>
      </c>
      <c r="BL129" s="97" t="s">
        <v>251</v>
      </c>
      <c r="BM129" s="97" t="s">
        <v>1247</v>
      </c>
    </row>
    <row r="130" spans="2:47" s="6" customFormat="1" ht="16.5" customHeight="1">
      <c r="B130" s="23"/>
      <c r="C130" s="24"/>
      <c r="D130" s="165" t="s">
        <v>253</v>
      </c>
      <c r="E130" s="24"/>
      <c r="F130" s="166" t="s">
        <v>1082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253</v>
      </c>
      <c r="AU130" s="6" t="s">
        <v>21</v>
      </c>
    </row>
    <row r="131" spans="2:51" s="6" customFormat="1" ht="15.75" customHeight="1">
      <c r="B131" s="167"/>
      <c r="C131" s="168"/>
      <c r="D131" s="169" t="s">
        <v>255</v>
      </c>
      <c r="E131" s="168"/>
      <c r="F131" s="170" t="s">
        <v>256</v>
      </c>
      <c r="G131" s="168"/>
      <c r="H131" s="168"/>
      <c r="J131" s="168"/>
      <c r="K131" s="168"/>
      <c r="L131" s="171"/>
      <c r="M131" s="172"/>
      <c r="N131" s="168"/>
      <c r="O131" s="168"/>
      <c r="P131" s="168"/>
      <c r="Q131" s="168"/>
      <c r="R131" s="168"/>
      <c r="S131" s="168"/>
      <c r="T131" s="173"/>
      <c r="AT131" s="174" t="s">
        <v>255</v>
      </c>
      <c r="AU131" s="174" t="s">
        <v>21</v>
      </c>
      <c r="AV131" s="174" t="s">
        <v>21</v>
      </c>
      <c r="AW131" s="174" t="s">
        <v>218</v>
      </c>
      <c r="AX131" s="174" t="s">
        <v>76</v>
      </c>
      <c r="AY131" s="174" t="s">
        <v>245</v>
      </c>
    </row>
    <row r="132" spans="2:51" s="6" customFormat="1" ht="15.75" customHeight="1">
      <c r="B132" s="175"/>
      <c r="C132" s="176"/>
      <c r="D132" s="169" t="s">
        <v>255</v>
      </c>
      <c r="E132" s="176"/>
      <c r="F132" s="177" t="s">
        <v>502</v>
      </c>
      <c r="G132" s="176"/>
      <c r="H132" s="178">
        <v>48</v>
      </c>
      <c r="J132" s="176"/>
      <c r="K132" s="176"/>
      <c r="L132" s="179"/>
      <c r="M132" s="180"/>
      <c r="N132" s="176"/>
      <c r="O132" s="176"/>
      <c r="P132" s="176"/>
      <c r="Q132" s="176"/>
      <c r="R132" s="176"/>
      <c r="S132" s="176"/>
      <c r="T132" s="181"/>
      <c r="AT132" s="182" t="s">
        <v>255</v>
      </c>
      <c r="AU132" s="182" t="s">
        <v>21</v>
      </c>
      <c r="AV132" s="182" t="s">
        <v>85</v>
      </c>
      <c r="AW132" s="182" t="s">
        <v>218</v>
      </c>
      <c r="AX132" s="182" t="s">
        <v>76</v>
      </c>
      <c r="AY132" s="182" t="s">
        <v>245</v>
      </c>
    </row>
    <row r="133" spans="2:51" s="6" customFormat="1" ht="15.75" customHeight="1">
      <c r="B133" s="183"/>
      <c r="C133" s="184"/>
      <c r="D133" s="169" t="s">
        <v>255</v>
      </c>
      <c r="E133" s="184"/>
      <c r="F133" s="185" t="s">
        <v>257</v>
      </c>
      <c r="G133" s="184"/>
      <c r="H133" s="186">
        <v>48</v>
      </c>
      <c r="J133" s="184"/>
      <c r="K133" s="184"/>
      <c r="L133" s="187"/>
      <c r="M133" s="188"/>
      <c r="N133" s="184"/>
      <c r="O133" s="184"/>
      <c r="P133" s="184"/>
      <c r="Q133" s="184"/>
      <c r="R133" s="184"/>
      <c r="S133" s="184"/>
      <c r="T133" s="189"/>
      <c r="AT133" s="190" t="s">
        <v>255</v>
      </c>
      <c r="AU133" s="190" t="s">
        <v>21</v>
      </c>
      <c r="AV133" s="190" t="s">
        <v>251</v>
      </c>
      <c r="AW133" s="190" t="s">
        <v>218</v>
      </c>
      <c r="AX133" s="190" t="s">
        <v>21</v>
      </c>
      <c r="AY133" s="190" t="s">
        <v>245</v>
      </c>
    </row>
    <row r="134" spans="2:65" s="6" customFormat="1" ht="15.75" customHeight="1">
      <c r="B134" s="23"/>
      <c r="C134" s="153" t="s">
        <v>26</v>
      </c>
      <c r="D134" s="153" t="s">
        <v>247</v>
      </c>
      <c r="E134" s="154" t="s">
        <v>1248</v>
      </c>
      <c r="F134" s="155" t="s">
        <v>1249</v>
      </c>
      <c r="G134" s="156" t="s">
        <v>826</v>
      </c>
      <c r="H134" s="157">
        <v>8</v>
      </c>
      <c r="I134" s="158"/>
      <c r="J134" s="159">
        <f>ROUND($I$134*$H$134,2)</f>
        <v>0</v>
      </c>
      <c r="K134" s="155"/>
      <c r="L134" s="43"/>
      <c r="M134" s="160"/>
      <c r="N134" s="161" t="s">
        <v>47</v>
      </c>
      <c r="O134" s="24"/>
      <c r="P134" s="24"/>
      <c r="Q134" s="162">
        <v>0</v>
      </c>
      <c r="R134" s="162">
        <f>$Q$134*$H$134</f>
        <v>0</v>
      </c>
      <c r="S134" s="162">
        <v>0</v>
      </c>
      <c r="T134" s="163">
        <f>$S$134*$H$134</f>
        <v>0</v>
      </c>
      <c r="AR134" s="97" t="s">
        <v>251</v>
      </c>
      <c r="AT134" s="97" t="s">
        <v>247</v>
      </c>
      <c r="AU134" s="97" t="s">
        <v>21</v>
      </c>
      <c r="AY134" s="6" t="s">
        <v>245</v>
      </c>
      <c r="BE134" s="164">
        <f>IF($N$134="základní",$J$134,0)</f>
        <v>0</v>
      </c>
      <c r="BF134" s="164">
        <f>IF($N$134="snížená",$J$134,0)</f>
        <v>0</v>
      </c>
      <c r="BG134" s="164">
        <f>IF($N$134="zákl. přenesená",$J$134,0)</f>
        <v>0</v>
      </c>
      <c r="BH134" s="164">
        <f>IF($N$134="sníž. přenesená",$J$134,0)</f>
        <v>0</v>
      </c>
      <c r="BI134" s="164">
        <f>IF($N$134="nulová",$J$134,0)</f>
        <v>0</v>
      </c>
      <c r="BJ134" s="97" t="s">
        <v>21</v>
      </c>
      <c r="BK134" s="164">
        <f>ROUND($I$134*$H$134,2)</f>
        <v>0</v>
      </c>
      <c r="BL134" s="97" t="s">
        <v>251</v>
      </c>
      <c r="BM134" s="97" t="s">
        <v>1250</v>
      </c>
    </row>
    <row r="135" spans="2:47" s="6" customFormat="1" ht="16.5" customHeight="1">
      <c r="B135" s="23"/>
      <c r="C135" s="24"/>
      <c r="D135" s="165" t="s">
        <v>253</v>
      </c>
      <c r="E135" s="24"/>
      <c r="F135" s="166" t="s">
        <v>1251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253</v>
      </c>
      <c r="AU135" s="6" t="s">
        <v>21</v>
      </c>
    </row>
    <row r="136" spans="2:51" s="6" customFormat="1" ht="15.75" customHeight="1">
      <c r="B136" s="167"/>
      <c r="C136" s="168"/>
      <c r="D136" s="169" t="s">
        <v>255</v>
      </c>
      <c r="E136" s="168"/>
      <c r="F136" s="170" t="s">
        <v>256</v>
      </c>
      <c r="G136" s="168"/>
      <c r="H136" s="168"/>
      <c r="J136" s="168"/>
      <c r="K136" s="168"/>
      <c r="L136" s="171"/>
      <c r="M136" s="172"/>
      <c r="N136" s="168"/>
      <c r="O136" s="168"/>
      <c r="P136" s="168"/>
      <c r="Q136" s="168"/>
      <c r="R136" s="168"/>
      <c r="S136" s="168"/>
      <c r="T136" s="173"/>
      <c r="AT136" s="174" t="s">
        <v>255</v>
      </c>
      <c r="AU136" s="174" t="s">
        <v>21</v>
      </c>
      <c r="AV136" s="174" t="s">
        <v>21</v>
      </c>
      <c r="AW136" s="174" t="s">
        <v>218</v>
      </c>
      <c r="AX136" s="174" t="s">
        <v>76</v>
      </c>
      <c r="AY136" s="174" t="s">
        <v>245</v>
      </c>
    </row>
    <row r="137" spans="2:51" s="6" customFormat="1" ht="15.75" customHeight="1">
      <c r="B137" s="175"/>
      <c r="C137" s="176"/>
      <c r="D137" s="169" t="s">
        <v>255</v>
      </c>
      <c r="E137" s="176"/>
      <c r="F137" s="177" t="s">
        <v>288</v>
      </c>
      <c r="G137" s="176"/>
      <c r="H137" s="178">
        <v>8</v>
      </c>
      <c r="J137" s="176"/>
      <c r="K137" s="176"/>
      <c r="L137" s="179"/>
      <c r="M137" s="180"/>
      <c r="N137" s="176"/>
      <c r="O137" s="176"/>
      <c r="P137" s="176"/>
      <c r="Q137" s="176"/>
      <c r="R137" s="176"/>
      <c r="S137" s="176"/>
      <c r="T137" s="181"/>
      <c r="AT137" s="182" t="s">
        <v>255</v>
      </c>
      <c r="AU137" s="182" t="s">
        <v>21</v>
      </c>
      <c r="AV137" s="182" t="s">
        <v>85</v>
      </c>
      <c r="AW137" s="182" t="s">
        <v>218</v>
      </c>
      <c r="AX137" s="182" t="s">
        <v>76</v>
      </c>
      <c r="AY137" s="182" t="s">
        <v>245</v>
      </c>
    </row>
    <row r="138" spans="2:51" s="6" customFormat="1" ht="15.75" customHeight="1">
      <c r="B138" s="183"/>
      <c r="C138" s="184"/>
      <c r="D138" s="169" t="s">
        <v>255</v>
      </c>
      <c r="E138" s="184"/>
      <c r="F138" s="185" t="s">
        <v>257</v>
      </c>
      <c r="G138" s="184"/>
      <c r="H138" s="186">
        <v>8</v>
      </c>
      <c r="J138" s="184"/>
      <c r="K138" s="184"/>
      <c r="L138" s="187"/>
      <c r="M138" s="188"/>
      <c r="N138" s="184"/>
      <c r="O138" s="184"/>
      <c r="P138" s="184"/>
      <c r="Q138" s="184"/>
      <c r="R138" s="184"/>
      <c r="S138" s="184"/>
      <c r="T138" s="189"/>
      <c r="AT138" s="190" t="s">
        <v>255</v>
      </c>
      <c r="AU138" s="190" t="s">
        <v>21</v>
      </c>
      <c r="AV138" s="190" t="s">
        <v>251</v>
      </c>
      <c r="AW138" s="190" t="s">
        <v>218</v>
      </c>
      <c r="AX138" s="190" t="s">
        <v>21</v>
      </c>
      <c r="AY138" s="190" t="s">
        <v>245</v>
      </c>
    </row>
    <row r="139" spans="2:65" s="6" customFormat="1" ht="15.75" customHeight="1">
      <c r="B139" s="23"/>
      <c r="C139" s="153" t="s">
        <v>310</v>
      </c>
      <c r="D139" s="153" t="s">
        <v>247</v>
      </c>
      <c r="E139" s="154" t="s">
        <v>1104</v>
      </c>
      <c r="F139" s="155" t="s">
        <v>1105</v>
      </c>
      <c r="G139" s="156" t="s">
        <v>826</v>
      </c>
      <c r="H139" s="157">
        <v>2</v>
      </c>
      <c r="I139" s="158"/>
      <c r="J139" s="159">
        <f>ROUND($I$139*$H$139,2)</f>
        <v>0</v>
      </c>
      <c r="K139" s="155"/>
      <c r="L139" s="43"/>
      <c r="M139" s="160"/>
      <c r="N139" s="161" t="s">
        <v>47</v>
      </c>
      <c r="O139" s="24"/>
      <c r="P139" s="24"/>
      <c r="Q139" s="162">
        <v>0</v>
      </c>
      <c r="R139" s="162">
        <f>$Q$139*$H$139</f>
        <v>0</v>
      </c>
      <c r="S139" s="162">
        <v>0</v>
      </c>
      <c r="T139" s="163">
        <f>$S$139*$H$139</f>
        <v>0</v>
      </c>
      <c r="AR139" s="97" t="s">
        <v>251</v>
      </c>
      <c r="AT139" s="97" t="s">
        <v>247</v>
      </c>
      <c r="AU139" s="97" t="s">
        <v>21</v>
      </c>
      <c r="AY139" s="6" t="s">
        <v>245</v>
      </c>
      <c r="BE139" s="164">
        <f>IF($N$139="základní",$J$139,0)</f>
        <v>0</v>
      </c>
      <c r="BF139" s="164">
        <f>IF($N$139="snížená",$J$139,0)</f>
        <v>0</v>
      </c>
      <c r="BG139" s="164">
        <f>IF($N$139="zákl. přenesená",$J$139,0)</f>
        <v>0</v>
      </c>
      <c r="BH139" s="164">
        <f>IF($N$139="sníž. přenesená",$J$139,0)</f>
        <v>0</v>
      </c>
      <c r="BI139" s="164">
        <f>IF($N$139="nulová",$J$139,0)</f>
        <v>0</v>
      </c>
      <c r="BJ139" s="97" t="s">
        <v>21</v>
      </c>
      <c r="BK139" s="164">
        <f>ROUND($I$139*$H$139,2)</f>
        <v>0</v>
      </c>
      <c r="BL139" s="97" t="s">
        <v>251</v>
      </c>
      <c r="BM139" s="97" t="s">
        <v>1252</v>
      </c>
    </row>
    <row r="140" spans="2:47" s="6" customFormat="1" ht="16.5" customHeight="1">
      <c r="B140" s="23"/>
      <c r="C140" s="24"/>
      <c r="D140" s="165" t="s">
        <v>253</v>
      </c>
      <c r="E140" s="24"/>
      <c r="F140" s="166" t="s">
        <v>1105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253</v>
      </c>
      <c r="AU140" s="6" t="s">
        <v>21</v>
      </c>
    </row>
    <row r="141" spans="2:51" s="6" customFormat="1" ht="15.75" customHeight="1">
      <c r="B141" s="167"/>
      <c r="C141" s="168"/>
      <c r="D141" s="169" t="s">
        <v>255</v>
      </c>
      <c r="E141" s="168"/>
      <c r="F141" s="170" t="s">
        <v>256</v>
      </c>
      <c r="G141" s="168"/>
      <c r="H141" s="168"/>
      <c r="J141" s="168"/>
      <c r="K141" s="168"/>
      <c r="L141" s="171"/>
      <c r="M141" s="172"/>
      <c r="N141" s="168"/>
      <c r="O141" s="168"/>
      <c r="P141" s="168"/>
      <c r="Q141" s="168"/>
      <c r="R141" s="168"/>
      <c r="S141" s="168"/>
      <c r="T141" s="173"/>
      <c r="AT141" s="174" t="s">
        <v>255</v>
      </c>
      <c r="AU141" s="174" t="s">
        <v>21</v>
      </c>
      <c r="AV141" s="174" t="s">
        <v>21</v>
      </c>
      <c r="AW141" s="174" t="s">
        <v>218</v>
      </c>
      <c r="AX141" s="174" t="s">
        <v>76</v>
      </c>
      <c r="AY141" s="174" t="s">
        <v>245</v>
      </c>
    </row>
    <row r="142" spans="2:51" s="6" customFormat="1" ht="15.75" customHeight="1">
      <c r="B142" s="175"/>
      <c r="C142" s="176"/>
      <c r="D142" s="169" t="s">
        <v>255</v>
      </c>
      <c r="E142" s="176"/>
      <c r="F142" s="177" t="s">
        <v>85</v>
      </c>
      <c r="G142" s="176"/>
      <c r="H142" s="178">
        <v>2</v>
      </c>
      <c r="J142" s="176"/>
      <c r="K142" s="176"/>
      <c r="L142" s="179"/>
      <c r="M142" s="180"/>
      <c r="N142" s="176"/>
      <c r="O142" s="176"/>
      <c r="P142" s="176"/>
      <c r="Q142" s="176"/>
      <c r="R142" s="176"/>
      <c r="S142" s="176"/>
      <c r="T142" s="181"/>
      <c r="AT142" s="182" t="s">
        <v>255</v>
      </c>
      <c r="AU142" s="182" t="s">
        <v>21</v>
      </c>
      <c r="AV142" s="182" t="s">
        <v>85</v>
      </c>
      <c r="AW142" s="182" t="s">
        <v>218</v>
      </c>
      <c r="AX142" s="182" t="s">
        <v>76</v>
      </c>
      <c r="AY142" s="182" t="s">
        <v>245</v>
      </c>
    </row>
    <row r="143" spans="2:51" s="6" customFormat="1" ht="15.75" customHeight="1">
      <c r="B143" s="183"/>
      <c r="C143" s="184"/>
      <c r="D143" s="169" t="s">
        <v>255</v>
      </c>
      <c r="E143" s="184"/>
      <c r="F143" s="185" t="s">
        <v>257</v>
      </c>
      <c r="G143" s="184"/>
      <c r="H143" s="186">
        <v>2</v>
      </c>
      <c r="J143" s="184"/>
      <c r="K143" s="184"/>
      <c r="L143" s="187"/>
      <c r="M143" s="188"/>
      <c r="N143" s="184"/>
      <c r="O143" s="184"/>
      <c r="P143" s="184"/>
      <c r="Q143" s="184"/>
      <c r="R143" s="184"/>
      <c r="S143" s="184"/>
      <c r="T143" s="189"/>
      <c r="AT143" s="190" t="s">
        <v>255</v>
      </c>
      <c r="AU143" s="190" t="s">
        <v>21</v>
      </c>
      <c r="AV143" s="190" t="s">
        <v>251</v>
      </c>
      <c r="AW143" s="190" t="s">
        <v>218</v>
      </c>
      <c r="AX143" s="190" t="s">
        <v>21</v>
      </c>
      <c r="AY143" s="190" t="s">
        <v>245</v>
      </c>
    </row>
    <row r="144" spans="2:65" s="6" customFormat="1" ht="15.75" customHeight="1">
      <c r="B144" s="23"/>
      <c r="C144" s="153" t="s">
        <v>313</v>
      </c>
      <c r="D144" s="153" t="s">
        <v>247</v>
      </c>
      <c r="E144" s="154" t="s">
        <v>1253</v>
      </c>
      <c r="F144" s="155" t="s">
        <v>1254</v>
      </c>
      <c r="G144" s="156" t="s">
        <v>136</v>
      </c>
      <c r="H144" s="157">
        <v>79.5</v>
      </c>
      <c r="I144" s="158"/>
      <c r="J144" s="159">
        <f>ROUND($I$144*$H$144,2)</f>
        <v>0</v>
      </c>
      <c r="K144" s="155"/>
      <c r="L144" s="43"/>
      <c r="M144" s="160"/>
      <c r="N144" s="161" t="s">
        <v>47</v>
      </c>
      <c r="O144" s="24"/>
      <c r="P144" s="24"/>
      <c r="Q144" s="162">
        <v>0</v>
      </c>
      <c r="R144" s="162">
        <f>$Q$144*$H$144</f>
        <v>0</v>
      </c>
      <c r="S144" s="162">
        <v>0</v>
      </c>
      <c r="T144" s="163">
        <f>$S$144*$H$144</f>
        <v>0</v>
      </c>
      <c r="AR144" s="97" t="s">
        <v>251</v>
      </c>
      <c r="AT144" s="97" t="s">
        <v>247</v>
      </c>
      <c r="AU144" s="97" t="s">
        <v>21</v>
      </c>
      <c r="AY144" s="6" t="s">
        <v>245</v>
      </c>
      <c r="BE144" s="164">
        <f>IF($N$144="základní",$J$144,0)</f>
        <v>0</v>
      </c>
      <c r="BF144" s="164">
        <f>IF($N$144="snížená",$J$144,0)</f>
        <v>0</v>
      </c>
      <c r="BG144" s="164">
        <f>IF($N$144="zákl. přenesená",$J$144,0)</f>
        <v>0</v>
      </c>
      <c r="BH144" s="164">
        <f>IF($N$144="sníž. přenesená",$J$144,0)</f>
        <v>0</v>
      </c>
      <c r="BI144" s="164">
        <f>IF($N$144="nulová",$J$144,0)</f>
        <v>0</v>
      </c>
      <c r="BJ144" s="97" t="s">
        <v>21</v>
      </c>
      <c r="BK144" s="164">
        <f>ROUND($I$144*$H$144,2)</f>
        <v>0</v>
      </c>
      <c r="BL144" s="97" t="s">
        <v>251</v>
      </c>
      <c r="BM144" s="97" t="s">
        <v>1255</v>
      </c>
    </row>
    <row r="145" spans="2:47" s="6" customFormat="1" ht="16.5" customHeight="1">
      <c r="B145" s="23"/>
      <c r="C145" s="24"/>
      <c r="D145" s="165" t="s">
        <v>253</v>
      </c>
      <c r="E145" s="24"/>
      <c r="F145" s="166" t="s">
        <v>1254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253</v>
      </c>
      <c r="AU145" s="6" t="s">
        <v>21</v>
      </c>
    </row>
    <row r="146" spans="2:47" s="6" customFormat="1" ht="30.75" customHeight="1">
      <c r="B146" s="23"/>
      <c r="C146" s="24"/>
      <c r="D146" s="169" t="s">
        <v>306</v>
      </c>
      <c r="E146" s="24"/>
      <c r="F146" s="191" t="s">
        <v>1256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306</v>
      </c>
      <c r="AU146" s="6" t="s">
        <v>21</v>
      </c>
    </row>
    <row r="147" spans="2:51" s="6" customFormat="1" ht="15.75" customHeight="1">
      <c r="B147" s="167"/>
      <c r="C147" s="168"/>
      <c r="D147" s="169" t="s">
        <v>255</v>
      </c>
      <c r="E147" s="168"/>
      <c r="F147" s="170" t="s">
        <v>508</v>
      </c>
      <c r="G147" s="168"/>
      <c r="H147" s="168"/>
      <c r="J147" s="168"/>
      <c r="K147" s="168"/>
      <c r="L147" s="171"/>
      <c r="M147" s="172"/>
      <c r="N147" s="168"/>
      <c r="O147" s="168"/>
      <c r="P147" s="168"/>
      <c r="Q147" s="168"/>
      <c r="R147" s="168"/>
      <c r="S147" s="168"/>
      <c r="T147" s="173"/>
      <c r="AT147" s="174" t="s">
        <v>255</v>
      </c>
      <c r="AU147" s="174" t="s">
        <v>21</v>
      </c>
      <c r="AV147" s="174" t="s">
        <v>21</v>
      </c>
      <c r="AW147" s="174" t="s">
        <v>218</v>
      </c>
      <c r="AX147" s="174" t="s">
        <v>76</v>
      </c>
      <c r="AY147" s="174" t="s">
        <v>245</v>
      </c>
    </row>
    <row r="148" spans="2:51" s="6" customFormat="1" ht="15.75" customHeight="1">
      <c r="B148" s="175"/>
      <c r="C148" s="176"/>
      <c r="D148" s="169" t="s">
        <v>255</v>
      </c>
      <c r="E148" s="176"/>
      <c r="F148" s="177" t="s">
        <v>1257</v>
      </c>
      <c r="G148" s="176"/>
      <c r="H148" s="178">
        <v>79.5</v>
      </c>
      <c r="J148" s="176"/>
      <c r="K148" s="176"/>
      <c r="L148" s="179"/>
      <c r="M148" s="180"/>
      <c r="N148" s="176"/>
      <c r="O148" s="176"/>
      <c r="P148" s="176"/>
      <c r="Q148" s="176"/>
      <c r="R148" s="176"/>
      <c r="S148" s="176"/>
      <c r="T148" s="181"/>
      <c r="AT148" s="182" t="s">
        <v>255</v>
      </c>
      <c r="AU148" s="182" t="s">
        <v>21</v>
      </c>
      <c r="AV148" s="182" t="s">
        <v>85</v>
      </c>
      <c r="AW148" s="182" t="s">
        <v>218</v>
      </c>
      <c r="AX148" s="182" t="s">
        <v>76</v>
      </c>
      <c r="AY148" s="182" t="s">
        <v>245</v>
      </c>
    </row>
    <row r="149" spans="2:51" s="6" customFormat="1" ht="15.75" customHeight="1">
      <c r="B149" s="183"/>
      <c r="C149" s="184"/>
      <c r="D149" s="169" t="s">
        <v>255</v>
      </c>
      <c r="E149" s="184"/>
      <c r="F149" s="185" t="s">
        <v>257</v>
      </c>
      <c r="G149" s="184"/>
      <c r="H149" s="186">
        <v>79.5</v>
      </c>
      <c r="J149" s="184"/>
      <c r="K149" s="184"/>
      <c r="L149" s="187"/>
      <c r="M149" s="188"/>
      <c r="N149" s="184"/>
      <c r="O149" s="184"/>
      <c r="P149" s="184"/>
      <c r="Q149" s="184"/>
      <c r="R149" s="184"/>
      <c r="S149" s="184"/>
      <c r="T149" s="189"/>
      <c r="AT149" s="190" t="s">
        <v>255</v>
      </c>
      <c r="AU149" s="190" t="s">
        <v>21</v>
      </c>
      <c r="AV149" s="190" t="s">
        <v>251</v>
      </c>
      <c r="AW149" s="190" t="s">
        <v>218</v>
      </c>
      <c r="AX149" s="190" t="s">
        <v>21</v>
      </c>
      <c r="AY149" s="190" t="s">
        <v>245</v>
      </c>
    </row>
    <row r="150" spans="2:65" s="6" customFormat="1" ht="15.75" customHeight="1">
      <c r="B150" s="23"/>
      <c r="C150" s="153" t="s">
        <v>318</v>
      </c>
      <c r="D150" s="153" t="s">
        <v>247</v>
      </c>
      <c r="E150" s="154" t="s">
        <v>1120</v>
      </c>
      <c r="F150" s="155" t="s">
        <v>1121</v>
      </c>
      <c r="G150" s="156" t="s">
        <v>136</v>
      </c>
      <c r="H150" s="157">
        <v>130</v>
      </c>
      <c r="I150" s="158"/>
      <c r="J150" s="159">
        <f>ROUND($I$150*$H$150,2)</f>
        <v>0</v>
      </c>
      <c r="K150" s="155"/>
      <c r="L150" s="43"/>
      <c r="M150" s="160"/>
      <c r="N150" s="161" t="s">
        <v>47</v>
      </c>
      <c r="O150" s="24"/>
      <c r="P150" s="24"/>
      <c r="Q150" s="162">
        <v>0</v>
      </c>
      <c r="R150" s="162">
        <f>$Q$150*$H$150</f>
        <v>0</v>
      </c>
      <c r="S150" s="162">
        <v>0</v>
      </c>
      <c r="T150" s="163">
        <f>$S$150*$H$150</f>
        <v>0</v>
      </c>
      <c r="AR150" s="97" t="s">
        <v>251</v>
      </c>
      <c r="AT150" s="97" t="s">
        <v>247</v>
      </c>
      <c r="AU150" s="97" t="s">
        <v>21</v>
      </c>
      <c r="AY150" s="6" t="s">
        <v>245</v>
      </c>
      <c r="BE150" s="164">
        <f>IF($N$150="základní",$J$150,0)</f>
        <v>0</v>
      </c>
      <c r="BF150" s="164">
        <f>IF($N$150="snížená",$J$150,0)</f>
        <v>0</v>
      </c>
      <c r="BG150" s="164">
        <f>IF($N$150="zákl. přenesená",$J$150,0)</f>
        <v>0</v>
      </c>
      <c r="BH150" s="164">
        <f>IF($N$150="sníž. přenesená",$J$150,0)</f>
        <v>0</v>
      </c>
      <c r="BI150" s="164">
        <f>IF($N$150="nulová",$J$150,0)</f>
        <v>0</v>
      </c>
      <c r="BJ150" s="97" t="s">
        <v>21</v>
      </c>
      <c r="BK150" s="164">
        <f>ROUND($I$150*$H$150,2)</f>
        <v>0</v>
      </c>
      <c r="BL150" s="97" t="s">
        <v>251</v>
      </c>
      <c r="BM150" s="97" t="s">
        <v>1258</v>
      </c>
    </row>
    <row r="151" spans="2:47" s="6" customFormat="1" ht="16.5" customHeight="1">
      <c r="B151" s="23"/>
      <c r="C151" s="24"/>
      <c r="D151" s="165" t="s">
        <v>253</v>
      </c>
      <c r="E151" s="24"/>
      <c r="F151" s="166" t="s">
        <v>1121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253</v>
      </c>
      <c r="AU151" s="6" t="s">
        <v>21</v>
      </c>
    </row>
    <row r="152" spans="2:51" s="6" customFormat="1" ht="15.75" customHeight="1">
      <c r="B152" s="167"/>
      <c r="C152" s="168"/>
      <c r="D152" s="169" t="s">
        <v>255</v>
      </c>
      <c r="E152" s="168"/>
      <c r="F152" s="170" t="s">
        <v>508</v>
      </c>
      <c r="G152" s="168"/>
      <c r="H152" s="168"/>
      <c r="J152" s="168"/>
      <c r="K152" s="168"/>
      <c r="L152" s="171"/>
      <c r="M152" s="172"/>
      <c r="N152" s="168"/>
      <c r="O152" s="168"/>
      <c r="P152" s="168"/>
      <c r="Q152" s="168"/>
      <c r="R152" s="168"/>
      <c r="S152" s="168"/>
      <c r="T152" s="173"/>
      <c r="AT152" s="174" t="s">
        <v>255</v>
      </c>
      <c r="AU152" s="174" t="s">
        <v>21</v>
      </c>
      <c r="AV152" s="174" t="s">
        <v>21</v>
      </c>
      <c r="AW152" s="174" t="s">
        <v>218</v>
      </c>
      <c r="AX152" s="174" t="s">
        <v>76</v>
      </c>
      <c r="AY152" s="174" t="s">
        <v>245</v>
      </c>
    </row>
    <row r="153" spans="2:51" s="6" customFormat="1" ht="15.75" customHeight="1">
      <c r="B153" s="175"/>
      <c r="C153" s="176"/>
      <c r="D153" s="169" t="s">
        <v>255</v>
      </c>
      <c r="E153" s="176"/>
      <c r="F153" s="177" t="s">
        <v>1246</v>
      </c>
      <c r="G153" s="176"/>
      <c r="H153" s="178">
        <v>130</v>
      </c>
      <c r="J153" s="176"/>
      <c r="K153" s="176"/>
      <c r="L153" s="179"/>
      <c r="M153" s="180"/>
      <c r="N153" s="176"/>
      <c r="O153" s="176"/>
      <c r="P153" s="176"/>
      <c r="Q153" s="176"/>
      <c r="R153" s="176"/>
      <c r="S153" s="176"/>
      <c r="T153" s="181"/>
      <c r="AT153" s="182" t="s">
        <v>255</v>
      </c>
      <c r="AU153" s="182" t="s">
        <v>21</v>
      </c>
      <c r="AV153" s="182" t="s">
        <v>85</v>
      </c>
      <c r="AW153" s="182" t="s">
        <v>218</v>
      </c>
      <c r="AX153" s="182" t="s">
        <v>76</v>
      </c>
      <c r="AY153" s="182" t="s">
        <v>245</v>
      </c>
    </row>
    <row r="154" spans="2:51" s="6" customFormat="1" ht="15.75" customHeight="1">
      <c r="B154" s="183"/>
      <c r="C154" s="184"/>
      <c r="D154" s="169" t="s">
        <v>255</v>
      </c>
      <c r="E154" s="184"/>
      <c r="F154" s="185" t="s">
        <v>257</v>
      </c>
      <c r="G154" s="184"/>
      <c r="H154" s="186">
        <v>130</v>
      </c>
      <c r="J154" s="184"/>
      <c r="K154" s="184"/>
      <c r="L154" s="187"/>
      <c r="M154" s="188"/>
      <c r="N154" s="184"/>
      <c r="O154" s="184"/>
      <c r="P154" s="184"/>
      <c r="Q154" s="184"/>
      <c r="R154" s="184"/>
      <c r="S154" s="184"/>
      <c r="T154" s="189"/>
      <c r="AT154" s="190" t="s">
        <v>255</v>
      </c>
      <c r="AU154" s="190" t="s">
        <v>21</v>
      </c>
      <c r="AV154" s="190" t="s">
        <v>251</v>
      </c>
      <c r="AW154" s="190" t="s">
        <v>218</v>
      </c>
      <c r="AX154" s="190" t="s">
        <v>21</v>
      </c>
      <c r="AY154" s="190" t="s">
        <v>245</v>
      </c>
    </row>
    <row r="155" spans="2:63" s="140" customFormat="1" ht="37.5" customHeight="1">
      <c r="B155" s="141"/>
      <c r="C155" s="142"/>
      <c r="D155" s="142" t="s">
        <v>75</v>
      </c>
      <c r="E155" s="143" t="s">
        <v>1156</v>
      </c>
      <c r="F155" s="143" t="s">
        <v>1157</v>
      </c>
      <c r="G155" s="142"/>
      <c r="H155" s="142"/>
      <c r="J155" s="144">
        <f>$BK$155</f>
        <v>0</v>
      </c>
      <c r="K155" s="142"/>
      <c r="L155" s="145"/>
      <c r="M155" s="146"/>
      <c r="N155" s="142"/>
      <c r="O155" s="142"/>
      <c r="P155" s="147">
        <f>SUM($P$156:$P$195)</f>
        <v>0</v>
      </c>
      <c r="Q155" s="142"/>
      <c r="R155" s="147">
        <f>SUM($R$156:$R$195)</f>
        <v>0</v>
      </c>
      <c r="S155" s="142"/>
      <c r="T155" s="148">
        <f>SUM($T$156:$T$195)</f>
        <v>0</v>
      </c>
      <c r="AR155" s="149" t="s">
        <v>21</v>
      </c>
      <c r="AT155" s="149" t="s">
        <v>75</v>
      </c>
      <c r="AU155" s="149" t="s">
        <v>76</v>
      </c>
      <c r="AY155" s="149" t="s">
        <v>245</v>
      </c>
      <c r="BK155" s="150">
        <f>SUM($BK$156:$BK$195)</f>
        <v>0</v>
      </c>
    </row>
    <row r="156" spans="2:65" s="6" customFormat="1" ht="15.75" customHeight="1">
      <c r="B156" s="23"/>
      <c r="C156" s="192" t="s">
        <v>320</v>
      </c>
      <c r="D156" s="192" t="s">
        <v>441</v>
      </c>
      <c r="E156" s="193" t="s">
        <v>1259</v>
      </c>
      <c r="F156" s="194" t="s">
        <v>1260</v>
      </c>
      <c r="G156" s="195" t="s">
        <v>826</v>
      </c>
      <c r="H156" s="196">
        <v>55</v>
      </c>
      <c r="I156" s="197"/>
      <c r="J156" s="198">
        <f>ROUND($I$156*$H$156,2)</f>
        <v>0</v>
      </c>
      <c r="K156" s="194"/>
      <c r="L156" s="199"/>
      <c r="M156" s="200"/>
      <c r="N156" s="201" t="s">
        <v>47</v>
      </c>
      <c r="O156" s="24"/>
      <c r="P156" s="24"/>
      <c r="Q156" s="162">
        <v>0</v>
      </c>
      <c r="R156" s="162">
        <f>$Q$156*$H$156</f>
        <v>0</v>
      </c>
      <c r="S156" s="162">
        <v>0</v>
      </c>
      <c r="T156" s="163">
        <f>$S$156*$H$156</f>
        <v>0</v>
      </c>
      <c r="AR156" s="97" t="s">
        <v>288</v>
      </c>
      <c r="AT156" s="97" t="s">
        <v>441</v>
      </c>
      <c r="AU156" s="97" t="s">
        <v>21</v>
      </c>
      <c r="AY156" s="6" t="s">
        <v>245</v>
      </c>
      <c r="BE156" s="164">
        <f>IF($N$156="základní",$J$156,0)</f>
        <v>0</v>
      </c>
      <c r="BF156" s="164">
        <f>IF($N$156="snížená",$J$156,0)</f>
        <v>0</v>
      </c>
      <c r="BG156" s="164">
        <f>IF($N$156="zákl. přenesená",$J$156,0)</f>
        <v>0</v>
      </c>
      <c r="BH156" s="164">
        <f>IF($N$156="sníž. přenesená",$J$156,0)</f>
        <v>0</v>
      </c>
      <c r="BI156" s="164">
        <f>IF($N$156="nulová",$J$156,0)</f>
        <v>0</v>
      </c>
      <c r="BJ156" s="97" t="s">
        <v>21</v>
      </c>
      <c r="BK156" s="164">
        <f>ROUND($I$156*$H$156,2)</f>
        <v>0</v>
      </c>
      <c r="BL156" s="97" t="s">
        <v>251</v>
      </c>
      <c r="BM156" s="97" t="s">
        <v>1261</v>
      </c>
    </row>
    <row r="157" spans="2:47" s="6" customFormat="1" ht="16.5" customHeight="1">
      <c r="B157" s="23"/>
      <c r="C157" s="24"/>
      <c r="D157" s="165" t="s">
        <v>253</v>
      </c>
      <c r="E157" s="24"/>
      <c r="F157" s="166" t="s">
        <v>1260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253</v>
      </c>
      <c r="AU157" s="6" t="s">
        <v>21</v>
      </c>
    </row>
    <row r="158" spans="2:51" s="6" customFormat="1" ht="15.75" customHeight="1">
      <c r="B158" s="167"/>
      <c r="C158" s="168"/>
      <c r="D158" s="169" t="s">
        <v>255</v>
      </c>
      <c r="E158" s="168"/>
      <c r="F158" s="170" t="s">
        <v>256</v>
      </c>
      <c r="G158" s="168"/>
      <c r="H158" s="168"/>
      <c r="J158" s="168"/>
      <c r="K158" s="168"/>
      <c r="L158" s="171"/>
      <c r="M158" s="172"/>
      <c r="N158" s="168"/>
      <c r="O158" s="168"/>
      <c r="P158" s="168"/>
      <c r="Q158" s="168"/>
      <c r="R158" s="168"/>
      <c r="S158" s="168"/>
      <c r="T158" s="173"/>
      <c r="AT158" s="174" t="s">
        <v>255</v>
      </c>
      <c r="AU158" s="174" t="s">
        <v>21</v>
      </c>
      <c r="AV158" s="174" t="s">
        <v>21</v>
      </c>
      <c r="AW158" s="174" t="s">
        <v>218</v>
      </c>
      <c r="AX158" s="174" t="s">
        <v>76</v>
      </c>
      <c r="AY158" s="174" t="s">
        <v>245</v>
      </c>
    </row>
    <row r="159" spans="2:51" s="6" customFormat="1" ht="15.75" customHeight="1">
      <c r="B159" s="175"/>
      <c r="C159" s="176"/>
      <c r="D159" s="169" t="s">
        <v>255</v>
      </c>
      <c r="E159" s="176"/>
      <c r="F159" s="177" t="s">
        <v>544</v>
      </c>
      <c r="G159" s="176"/>
      <c r="H159" s="178">
        <v>55</v>
      </c>
      <c r="J159" s="176"/>
      <c r="K159" s="176"/>
      <c r="L159" s="179"/>
      <c r="M159" s="180"/>
      <c r="N159" s="176"/>
      <c r="O159" s="176"/>
      <c r="P159" s="176"/>
      <c r="Q159" s="176"/>
      <c r="R159" s="176"/>
      <c r="S159" s="176"/>
      <c r="T159" s="181"/>
      <c r="AT159" s="182" t="s">
        <v>255</v>
      </c>
      <c r="AU159" s="182" t="s">
        <v>21</v>
      </c>
      <c r="AV159" s="182" t="s">
        <v>85</v>
      </c>
      <c r="AW159" s="182" t="s">
        <v>218</v>
      </c>
      <c r="AX159" s="182" t="s">
        <v>76</v>
      </c>
      <c r="AY159" s="182" t="s">
        <v>245</v>
      </c>
    </row>
    <row r="160" spans="2:51" s="6" customFormat="1" ht="15.75" customHeight="1">
      <c r="B160" s="183"/>
      <c r="C160" s="184"/>
      <c r="D160" s="169" t="s">
        <v>255</v>
      </c>
      <c r="E160" s="184"/>
      <c r="F160" s="185" t="s">
        <v>257</v>
      </c>
      <c r="G160" s="184"/>
      <c r="H160" s="186">
        <v>55</v>
      </c>
      <c r="J160" s="184"/>
      <c r="K160" s="184"/>
      <c r="L160" s="187"/>
      <c r="M160" s="188"/>
      <c r="N160" s="184"/>
      <c r="O160" s="184"/>
      <c r="P160" s="184"/>
      <c r="Q160" s="184"/>
      <c r="R160" s="184"/>
      <c r="S160" s="184"/>
      <c r="T160" s="189"/>
      <c r="AT160" s="190" t="s">
        <v>255</v>
      </c>
      <c r="AU160" s="190" t="s">
        <v>21</v>
      </c>
      <c r="AV160" s="190" t="s">
        <v>251</v>
      </c>
      <c r="AW160" s="190" t="s">
        <v>218</v>
      </c>
      <c r="AX160" s="190" t="s">
        <v>21</v>
      </c>
      <c r="AY160" s="190" t="s">
        <v>245</v>
      </c>
    </row>
    <row r="161" spans="2:65" s="6" customFormat="1" ht="15.75" customHeight="1">
      <c r="B161" s="23"/>
      <c r="C161" s="192" t="s">
        <v>7</v>
      </c>
      <c r="D161" s="192" t="s">
        <v>441</v>
      </c>
      <c r="E161" s="193" t="s">
        <v>1262</v>
      </c>
      <c r="F161" s="194" t="s">
        <v>1263</v>
      </c>
      <c r="G161" s="195" t="s">
        <v>136</v>
      </c>
      <c r="H161" s="196">
        <v>20</v>
      </c>
      <c r="I161" s="197"/>
      <c r="J161" s="198">
        <f>ROUND($I$161*$H$161,2)</f>
        <v>0</v>
      </c>
      <c r="K161" s="194"/>
      <c r="L161" s="199"/>
      <c r="M161" s="200"/>
      <c r="N161" s="201" t="s">
        <v>47</v>
      </c>
      <c r="O161" s="24"/>
      <c r="P161" s="24"/>
      <c r="Q161" s="162">
        <v>0</v>
      </c>
      <c r="R161" s="162">
        <f>$Q$161*$H$161</f>
        <v>0</v>
      </c>
      <c r="S161" s="162">
        <v>0</v>
      </c>
      <c r="T161" s="163">
        <f>$S$161*$H$161</f>
        <v>0</v>
      </c>
      <c r="AR161" s="97" t="s">
        <v>288</v>
      </c>
      <c r="AT161" s="97" t="s">
        <v>441</v>
      </c>
      <c r="AU161" s="97" t="s">
        <v>21</v>
      </c>
      <c r="AY161" s="6" t="s">
        <v>245</v>
      </c>
      <c r="BE161" s="164">
        <f>IF($N$161="základní",$J$161,0)</f>
        <v>0</v>
      </c>
      <c r="BF161" s="164">
        <f>IF($N$161="snížená",$J$161,0)</f>
        <v>0</v>
      </c>
      <c r="BG161" s="164">
        <f>IF($N$161="zákl. přenesená",$J$161,0)</f>
        <v>0</v>
      </c>
      <c r="BH161" s="164">
        <f>IF($N$161="sníž. přenesená",$J$161,0)</f>
        <v>0</v>
      </c>
      <c r="BI161" s="164">
        <f>IF($N$161="nulová",$J$161,0)</f>
        <v>0</v>
      </c>
      <c r="BJ161" s="97" t="s">
        <v>21</v>
      </c>
      <c r="BK161" s="164">
        <f>ROUND($I$161*$H$161,2)</f>
        <v>0</v>
      </c>
      <c r="BL161" s="97" t="s">
        <v>251</v>
      </c>
      <c r="BM161" s="97" t="s">
        <v>1264</v>
      </c>
    </row>
    <row r="162" spans="2:47" s="6" customFormat="1" ht="16.5" customHeight="1">
      <c r="B162" s="23"/>
      <c r="C162" s="24"/>
      <c r="D162" s="165" t="s">
        <v>253</v>
      </c>
      <c r="E162" s="24"/>
      <c r="F162" s="166" t="s">
        <v>1263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253</v>
      </c>
      <c r="AU162" s="6" t="s">
        <v>21</v>
      </c>
    </row>
    <row r="163" spans="2:51" s="6" customFormat="1" ht="15.75" customHeight="1">
      <c r="B163" s="167"/>
      <c r="C163" s="168"/>
      <c r="D163" s="169" t="s">
        <v>255</v>
      </c>
      <c r="E163" s="168"/>
      <c r="F163" s="170" t="s">
        <v>508</v>
      </c>
      <c r="G163" s="168"/>
      <c r="H163" s="168"/>
      <c r="J163" s="168"/>
      <c r="K163" s="168"/>
      <c r="L163" s="171"/>
      <c r="M163" s="172"/>
      <c r="N163" s="168"/>
      <c r="O163" s="168"/>
      <c r="P163" s="168"/>
      <c r="Q163" s="168"/>
      <c r="R163" s="168"/>
      <c r="S163" s="168"/>
      <c r="T163" s="173"/>
      <c r="AT163" s="174" t="s">
        <v>255</v>
      </c>
      <c r="AU163" s="174" t="s">
        <v>21</v>
      </c>
      <c r="AV163" s="174" t="s">
        <v>21</v>
      </c>
      <c r="AW163" s="174" t="s">
        <v>218</v>
      </c>
      <c r="AX163" s="174" t="s">
        <v>76</v>
      </c>
      <c r="AY163" s="174" t="s">
        <v>245</v>
      </c>
    </row>
    <row r="164" spans="2:51" s="6" customFormat="1" ht="15.75" customHeight="1">
      <c r="B164" s="175"/>
      <c r="C164" s="176"/>
      <c r="D164" s="169" t="s">
        <v>255</v>
      </c>
      <c r="E164" s="176"/>
      <c r="F164" s="177" t="s">
        <v>354</v>
      </c>
      <c r="G164" s="176"/>
      <c r="H164" s="178">
        <v>20</v>
      </c>
      <c r="J164" s="176"/>
      <c r="K164" s="176"/>
      <c r="L164" s="179"/>
      <c r="M164" s="180"/>
      <c r="N164" s="176"/>
      <c r="O164" s="176"/>
      <c r="P164" s="176"/>
      <c r="Q164" s="176"/>
      <c r="R164" s="176"/>
      <c r="S164" s="176"/>
      <c r="T164" s="181"/>
      <c r="AT164" s="182" t="s">
        <v>255</v>
      </c>
      <c r="AU164" s="182" t="s">
        <v>21</v>
      </c>
      <c r="AV164" s="182" t="s">
        <v>85</v>
      </c>
      <c r="AW164" s="182" t="s">
        <v>218</v>
      </c>
      <c r="AX164" s="182" t="s">
        <v>76</v>
      </c>
      <c r="AY164" s="182" t="s">
        <v>245</v>
      </c>
    </row>
    <row r="165" spans="2:51" s="6" customFormat="1" ht="15.75" customHeight="1">
      <c r="B165" s="183"/>
      <c r="C165" s="184"/>
      <c r="D165" s="169" t="s">
        <v>255</v>
      </c>
      <c r="E165" s="184"/>
      <c r="F165" s="185" t="s">
        <v>257</v>
      </c>
      <c r="G165" s="184"/>
      <c r="H165" s="186">
        <v>20</v>
      </c>
      <c r="J165" s="184"/>
      <c r="K165" s="184"/>
      <c r="L165" s="187"/>
      <c r="M165" s="188"/>
      <c r="N165" s="184"/>
      <c r="O165" s="184"/>
      <c r="P165" s="184"/>
      <c r="Q165" s="184"/>
      <c r="R165" s="184"/>
      <c r="S165" s="184"/>
      <c r="T165" s="189"/>
      <c r="AT165" s="190" t="s">
        <v>255</v>
      </c>
      <c r="AU165" s="190" t="s">
        <v>21</v>
      </c>
      <c r="AV165" s="190" t="s">
        <v>251</v>
      </c>
      <c r="AW165" s="190" t="s">
        <v>218</v>
      </c>
      <c r="AX165" s="190" t="s">
        <v>21</v>
      </c>
      <c r="AY165" s="190" t="s">
        <v>245</v>
      </c>
    </row>
    <row r="166" spans="2:65" s="6" customFormat="1" ht="15.75" customHeight="1">
      <c r="B166" s="23"/>
      <c r="C166" s="192" t="s">
        <v>331</v>
      </c>
      <c r="D166" s="192" t="s">
        <v>441</v>
      </c>
      <c r="E166" s="193" t="s">
        <v>1162</v>
      </c>
      <c r="F166" s="194" t="s">
        <v>1163</v>
      </c>
      <c r="G166" s="195" t="s">
        <v>136</v>
      </c>
      <c r="H166" s="196">
        <v>55</v>
      </c>
      <c r="I166" s="197"/>
      <c r="J166" s="198">
        <f>ROUND($I$166*$H$166,2)</f>
        <v>0</v>
      </c>
      <c r="K166" s="194"/>
      <c r="L166" s="199"/>
      <c r="M166" s="200"/>
      <c r="N166" s="201" t="s">
        <v>47</v>
      </c>
      <c r="O166" s="24"/>
      <c r="P166" s="24"/>
      <c r="Q166" s="162">
        <v>0</v>
      </c>
      <c r="R166" s="162">
        <f>$Q$166*$H$166</f>
        <v>0</v>
      </c>
      <c r="S166" s="162">
        <v>0</v>
      </c>
      <c r="T166" s="163">
        <f>$S$166*$H$166</f>
        <v>0</v>
      </c>
      <c r="AR166" s="97" t="s">
        <v>288</v>
      </c>
      <c r="AT166" s="97" t="s">
        <v>441</v>
      </c>
      <c r="AU166" s="97" t="s">
        <v>21</v>
      </c>
      <c r="AY166" s="6" t="s">
        <v>245</v>
      </c>
      <c r="BE166" s="164">
        <f>IF($N$166="základní",$J$166,0)</f>
        <v>0</v>
      </c>
      <c r="BF166" s="164">
        <f>IF($N$166="snížená",$J$166,0)</f>
        <v>0</v>
      </c>
      <c r="BG166" s="164">
        <f>IF($N$166="zákl. přenesená",$J$166,0)</f>
        <v>0</v>
      </c>
      <c r="BH166" s="164">
        <f>IF($N$166="sníž. přenesená",$J$166,0)</f>
        <v>0</v>
      </c>
      <c r="BI166" s="164">
        <f>IF($N$166="nulová",$J$166,0)</f>
        <v>0</v>
      </c>
      <c r="BJ166" s="97" t="s">
        <v>21</v>
      </c>
      <c r="BK166" s="164">
        <f>ROUND($I$166*$H$166,2)</f>
        <v>0</v>
      </c>
      <c r="BL166" s="97" t="s">
        <v>251</v>
      </c>
      <c r="BM166" s="97" t="s">
        <v>1265</v>
      </c>
    </row>
    <row r="167" spans="2:47" s="6" customFormat="1" ht="16.5" customHeight="1">
      <c r="B167" s="23"/>
      <c r="C167" s="24"/>
      <c r="D167" s="165" t="s">
        <v>253</v>
      </c>
      <c r="E167" s="24"/>
      <c r="F167" s="166" t="s">
        <v>1163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253</v>
      </c>
      <c r="AU167" s="6" t="s">
        <v>21</v>
      </c>
    </row>
    <row r="168" spans="2:51" s="6" customFormat="1" ht="15.75" customHeight="1">
      <c r="B168" s="167"/>
      <c r="C168" s="168"/>
      <c r="D168" s="169" t="s">
        <v>255</v>
      </c>
      <c r="E168" s="168"/>
      <c r="F168" s="170" t="s">
        <v>508</v>
      </c>
      <c r="G168" s="168"/>
      <c r="H168" s="168"/>
      <c r="J168" s="168"/>
      <c r="K168" s="168"/>
      <c r="L168" s="171"/>
      <c r="M168" s="172"/>
      <c r="N168" s="168"/>
      <c r="O168" s="168"/>
      <c r="P168" s="168"/>
      <c r="Q168" s="168"/>
      <c r="R168" s="168"/>
      <c r="S168" s="168"/>
      <c r="T168" s="173"/>
      <c r="AT168" s="174" t="s">
        <v>255</v>
      </c>
      <c r="AU168" s="174" t="s">
        <v>21</v>
      </c>
      <c r="AV168" s="174" t="s">
        <v>21</v>
      </c>
      <c r="AW168" s="174" t="s">
        <v>218</v>
      </c>
      <c r="AX168" s="174" t="s">
        <v>76</v>
      </c>
      <c r="AY168" s="174" t="s">
        <v>245</v>
      </c>
    </row>
    <row r="169" spans="2:51" s="6" customFormat="1" ht="15.75" customHeight="1">
      <c r="B169" s="175"/>
      <c r="C169" s="176"/>
      <c r="D169" s="169" t="s">
        <v>255</v>
      </c>
      <c r="E169" s="176"/>
      <c r="F169" s="177" t="s">
        <v>544</v>
      </c>
      <c r="G169" s="176"/>
      <c r="H169" s="178">
        <v>55</v>
      </c>
      <c r="J169" s="176"/>
      <c r="K169" s="176"/>
      <c r="L169" s="179"/>
      <c r="M169" s="180"/>
      <c r="N169" s="176"/>
      <c r="O169" s="176"/>
      <c r="P169" s="176"/>
      <c r="Q169" s="176"/>
      <c r="R169" s="176"/>
      <c r="S169" s="176"/>
      <c r="T169" s="181"/>
      <c r="AT169" s="182" t="s">
        <v>255</v>
      </c>
      <c r="AU169" s="182" t="s">
        <v>21</v>
      </c>
      <c r="AV169" s="182" t="s">
        <v>85</v>
      </c>
      <c r="AW169" s="182" t="s">
        <v>218</v>
      </c>
      <c r="AX169" s="182" t="s">
        <v>76</v>
      </c>
      <c r="AY169" s="182" t="s">
        <v>245</v>
      </c>
    </row>
    <row r="170" spans="2:51" s="6" customFormat="1" ht="15.75" customHeight="1">
      <c r="B170" s="183"/>
      <c r="C170" s="184"/>
      <c r="D170" s="169" t="s">
        <v>255</v>
      </c>
      <c r="E170" s="184"/>
      <c r="F170" s="185" t="s">
        <v>257</v>
      </c>
      <c r="G170" s="184"/>
      <c r="H170" s="186">
        <v>55</v>
      </c>
      <c r="J170" s="184"/>
      <c r="K170" s="184"/>
      <c r="L170" s="187"/>
      <c r="M170" s="188"/>
      <c r="N170" s="184"/>
      <c r="O170" s="184"/>
      <c r="P170" s="184"/>
      <c r="Q170" s="184"/>
      <c r="R170" s="184"/>
      <c r="S170" s="184"/>
      <c r="T170" s="189"/>
      <c r="AT170" s="190" t="s">
        <v>255</v>
      </c>
      <c r="AU170" s="190" t="s">
        <v>21</v>
      </c>
      <c r="AV170" s="190" t="s">
        <v>251</v>
      </c>
      <c r="AW170" s="190" t="s">
        <v>218</v>
      </c>
      <c r="AX170" s="190" t="s">
        <v>21</v>
      </c>
      <c r="AY170" s="190" t="s">
        <v>245</v>
      </c>
    </row>
    <row r="171" spans="2:65" s="6" customFormat="1" ht="15.75" customHeight="1">
      <c r="B171" s="23"/>
      <c r="C171" s="192" t="s">
        <v>338</v>
      </c>
      <c r="D171" s="192" t="s">
        <v>441</v>
      </c>
      <c r="E171" s="193" t="s">
        <v>1266</v>
      </c>
      <c r="F171" s="194" t="s">
        <v>1267</v>
      </c>
      <c r="G171" s="195" t="s">
        <v>826</v>
      </c>
      <c r="H171" s="196">
        <v>2</v>
      </c>
      <c r="I171" s="197"/>
      <c r="J171" s="198">
        <f>ROUND($I$171*$H$171,2)</f>
        <v>0</v>
      </c>
      <c r="K171" s="194"/>
      <c r="L171" s="199"/>
      <c r="M171" s="200"/>
      <c r="N171" s="201" t="s">
        <v>47</v>
      </c>
      <c r="O171" s="24"/>
      <c r="P171" s="24"/>
      <c r="Q171" s="162">
        <v>0</v>
      </c>
      <c r="R171" s="162">
        <f>$Q$171*$H$171</f>
        <v>0</v>
      </c>
      <c r="S171" s="162">
        <v>0</v>
      </c>
      <c r="T171" s="163">
        <f>$S$171*$H$171</f>
        <v>0</v>
      </c>
      <c r="AR171" s="97" t="s">
        <v>288</v>
      </c>
      <c r="AT171" s="97" t="s">
        <v>441</v>
      </c>
      <c r="AU171" s="97" t="s">
        <v>21</v>
      </c>
      <c r="AY171" s="6" t="s">
        <v>245</v>
      </c>
      <c r="BE171" s="164">
        <f>IF($N$171="základní",$J$171,0)</f>
        <v>0</v>
      </c>
      <c r="BF171" s="164">
        <f>IF($N$171="snížená",$J$171,0)</f>
        <v>0</v>
      </c>
      <c r="BG171" s="164">
        <f>IF($N$171="zákl. přenesená",$J$171,0)</f>
        <v>0</v>
      </c>
      <c r="BH171" s="164">
        <f>IF($N$171="sníž. přenesená",$J$171,0)</f>
        <v>0</v>
      </c>
      <c r="BI171" s="164">
        <f>IF($N$171="nulová",$J$171,0)</f>
        <v>0</v>
      </c>
      <c r="BJ171" s="97" t="s">
        <v>21</v>
      </c>
      <c r="BK171" s="164">
        <f>ROUND($I$171*$H$171,2)</f>
        <v>0</v>
      </c>
      <c r="BL171" s="97" t="s">
        <v>251</v>
      </c>
      <c r="BM171" s="97" t="s">
        <v>1268</v>
      </c>
    </row>
    <row r="172" spans="2:47" s="6" customFormat="1" ht="16.5" customHeight="1">
      <c r="B172" s="23"/>
      <c r="C172" s="24"/>
      <c r="D172" s="165" t="s">
        <v>253</v>
      </c>
      <c r="E172" s="24"/>
      <c r="F172" s="166" t="s">
        <v>1267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253</v>
      </c>
      <c r="AU172" s="6" t="s">
        <v>21</v>
      </c>
    </row>
    <row r="173" spans="2:51" s="6" customFormat="1" ht="15.75" customHeight="1">
      <c r="B173" s="167"/>
      <c r="C173" s="168"/>
      <c r="D173" s="169" t="s">
        <v>255</v>
      </c>
      <c r="E173" s="168"/>
      <c r="F173" s="170" t="s">
        <v>256</v>
      </c>
      <c r="G173" s="168"/>
      <c r="H173" s="168"/>
      <c r="J173" s="168"/>
      <c r="K173" s="168"/>
      <c r="L173" s="171"/>
      <c r="M173" s="172"/>
      <c r="N173" s="168"/>
      <c r="O173" s="168"/>
      <c r="P173" s="168"/>
      <c r="Q173" s="168"/>
      <c r="R173" s="168"/>
      <c r="S173" s="168"/>
      <c r="T173" s="173"/>
      <c r="AT173" s="174" t="s">
        <v>255</v>
      </c>
      <c r="AU173" s="174" t="s">
        <v>21</v>
      </c>
      <c r="AV173" s="174" t="s">
        <v>21</v>
      </c>
      <c r="AW173" s="174" t="s">
        <v>218</v>
      </c>
      <c r="AX173" s="174" t="s">
        <v>76</v>
      </c>
      <c r="AY173" s="174" t="s">
        <v>245</v>
      </c>
    </row>
    <row r="174" spans="2:51" s="6" customFormat="1" ht="15.75" customHeight="1">
      <c r="B174" s="175"/>
      <c r="C174" s="176"/>
      <c r="D174" s="169" t="s">
        <v>255</v>
      </c>
      <c r="E174" s="176"/>
      <c r="F174" s="177" t="s">
        <v>85</v>
      </c>
      <c r="G174" s="176"/>
      <c r="H174" s="178">
        <v>2</v>
      </c>
      <c r="J174" s="176"/>
      <c r="K174" s="176"/>
      <c r="L174" s="179"/>
      <c r="M174" s="180"/>
      <c r="N174" s="176"/>
      <c r="O174" s="176"/>
      <c r="P174" s="176"/>
      <c r="Q174" s="176"/>
      <c r="R174" s="176"/>
      <c r="S174" s="176"/>
      <c r="T174" s="181"/>
      <c r="AT174" s="182" t="s">
        <v>255</v>
      </c>
      <c r="AU174" s="182" t="s">
        <v>21</v>
      </c>
      <c r="AV174" s="182" t="s">
        <v>85</v>
      </c>
      <c r="AW174" s="182" t="s">
        <v>218</v>
      </c>
      <c r="AX174" s="182" t="s">
        <v>76</v>
      </c>
      <c r="AY174" s="182" t="s">
        <v>245</v>
      </c>
    </row>
    <row r="175" spans="2:51" s="6" customFormat="1" ht="15.75" customHeight="1">
      <c r="B175" s="183"/>
      <c r="C175" s="184"/>
      <c r="D175" s="169" t="s">
        <v>255</v>
      </c>
      <c r="E175" s="184"/>
      <c r="F175" s="185" t="s">
        <v>257</v>
      </c>
      <c r="G175" s="184"/>
      <c r="H175" s="186">
        <v>2</v>
      </c>
      <c r="J175" s="184"/>
      <c r="K175" s="184"/>
      <c r="L175" s="187"/>
      <c r="M175" s="188"/>
      <c r="N175" s="184"/>
      <c r="O175" s="184"/>
      <c r="P175" s="184"/>
      <c r="Q175" s="184"/>
      <c r="R175" s="184"/>
      <c r="S175" s="184"/>
      <c r="T175" s="189"/>
      <c r="AT175" s="190" t="s">
        <v>255</v>
      </c>
      <c r="AU175" s="190" t="s">
        <v>21</v>
      </c>
      <c r="AV175" s="190" t="s">
        <v>251</v>
      </c>
      <c r="AW175" s="190" t="s">
        <v>218</v>
      </c>
      <c r="AX175" s="190" t="s">
        <v>21</v>
      </c>
      <c r="AY175" s="190" t="s">
        <v>245</v>
      </c>
    </row>
    <row r="176" spans="2:65" s="6" customFormat="1" ht="15.75" customHeight="1">
      <c r="B176" s="23"/>
      <c r="C176" s="192" t="s">
        <v>343</v>
      </c>
      <c r="D176" s="192" t="s">
        <v>441</v>
      </c>
      <c r="E176" s="193" t="s">
        <v>1187</v>
      </c>
      <c r="F176" s="194" t="s">
        <v>1188</v>
      </c>
      <c r="G176" s="195" t="s">
        <v>826</v>
      </c>
      <c r="H176" s="196">
        <v>2</v>
      </c>
      <c r="I176" s="197"/>
      <c r="J176" s="198">
        <f>ROUND($I$176*$H$176,2)</f>
        <v>0</v>
      </c>
      <c r="K176" s="194"/>
      <c r="L176" s="199"/>
      <c r="M176" s="200"/>
      <c r="N176" s="201" t="s">
        <v>47</v>
      </c>
      <c r="O176" s="24"/>
      <c r="P176" s="24"/>
      <c r="Q176" s="162">
        <v>0</v>
      </c>
      <c r="R176" s="162">
        <f>$Q$176*$H$176</f>
        <v>0</v>
      </c>
      <c r="S176" s="162">
        <v>0</v>
      </c>
      <c r="T176" s="163">
        <f>$S$176*$H$176</f>
        <v>0</v>
      </c>
      <c r="AR176" s="97" t="s">
        <v>288</v>
      </c>
      <c r="AT176" s="97" t="s">
        <v>441</v>
      </c>
      <c r="AU176" s="97" t="s">
        <v>21</v>
      </c>
      <c r="AY176" s="6" t="s">
        <v>245</v>
      </c>
      <c r="BE176" s="164">
        <f>IF($N$176="základní",$J$176,0)</f>
        <v>0</v>
      </c>
      <c r="BF176" s="164">
        <f>IF($N$176="snížená",$J$176,0)</f>
        <v>0</v>
      </c>
      <c r="BG176" s="164">
        <f>IF($N$176="zákl. přenesená",$J$176,0)</f>
        <v>0</v>
      </c>
      <c r="BH176" s="164">
        <f>IF($N$176="sníž. přenesená",$J$176,0)</f>
        <v>0</v>
      </c>
      <c r="BI176" s="164">
        <f>IF($N$176="nulová",$J$176,0)</f>
        <v>0</v>
      </c>
      <c r="BJ176" s="97" t="s">
        <v>21</v>
      </c>
      <c r="BK176" s="164">
        <f>ROUND($I$176*$H$176,2)</f>
        <v>0</v>
      </c>
      <c r="BL176" s="97" t="s">
        <v>251</v>
      </c>
      <c r="BM176" s="97" t="s">
        <v>1269</v>
      </c>
    </row>
    <row r="177" spans="2:47" s="6" customFormat="1" ht="16.5" customHeight="1">
      <c r="B177" s="23"/>
      <c r="C177" s="24"/>
      <c r="D177" s="165" t="s">
        <v>253</v>
      </c>
      <c r="E177" s="24"/>
      <c r="F177" s="166" t="s">
        <v>1188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253</v>
      </c>
      <c r="AU177" s="6" t="s">
        <v>21</v>
      </c>
    </row>
    <row r="178" spans="2:51" s="6" customFormat="1" ht="15.75" customHeight="1">
      <c r="B178" s="167"/>
      <c r="C178" s="168"/>
      <c r="D178" s="169" t="s">
        <v>255</v>
      </c>
      <c r="E178" s="168"/>
      <c r="F178" s="170" t="s">
        <v>256</v>
      </c>
      <c r="G178" s="168"/>
      <c r="H178" s="168"/>
      <c r="J178" s="168"/>
      <c r="K178" s="168"/>
      <c r="L178" s="171"/>
      <c r="M178" s="172"/>
      <c r="N178" s="168"/>
      <c r="O178" s="168"/>
      <c r="P178" s="168"/>
      <c r="Q178" s="168"/>
      <c r="R178" s="168"/>
      <c r="S178" s="168"/>
      <c r="T178" s="173"/>
      <c r="AT178" s="174" t="s">
        <v>255</v>
      </c>
      <c r="AU178" s="174" t="s">
        <v>21</v>
      </c>
      <c r="AV178" s="174" t="s">
        <v>21</v>
      </c>
      <c r="AW178" s="174" t="s">
        <v>218</v>
      </c>
      <c r="AX178" s="174" t="s">
        <v>76</v>
      </c>
      <c r="AY178" s="174" t="s">
        <v>245</v>
      </c>
    </row>
    <row r="179" spans="2:51" s="6" customFormat="1" ht="15.75" customHeight="1">
      <c r="B179" s="175"/>
      <c r="C179" s="176"/>
      <c r="D179" s="169" t="s">
        <v>255</v>
      </c>
      <c r="E179" s="176"/>
      <c r="F179" s="177" t="s">
        <v>85</v>
      </c>
      <c r="G179" s="176"/>
      <c r="H179" s="178">
        <v>2</v>
      </c>
      <c r="J179" s="176"/>
      <c r="K179" s="176"/>
      <c r="L179" s="179"/>
      <c r="M179" s="180"/>
      <c r="N179" s="176"/>
      <c r="O179" s="176"/>
      <c r="P179" s="176"/>
      <c r="Q179" s="176"/>
      <c r="R179" s="176"/>
      <c r="S179" s="176"/>
      <c r="T179" s="181"/>
      <c r="AT179" s="182" t="s">
        <v>255</v>
      </c>
      <c r="AU179" s="182" t="s">
        <v>21</v>
      </c>
      <c r="AV179" s="182" t="s">
        <v>85</v>
      </c>
      <c r="AW179" s="182" t="s">
        <v>218</v>
      </c>
      <c r="AX179" s="182" t="s">
        <v>76</v>
      </c>
      <c r="AY179" s="182" t="s">
        <v>245</v>
      </c>
    </row>
    <row r="180" spans="2:51" s="6" customFormat="1" ht="15.75" customHeight="1">
      <c r="B180" s="183"/>
      <c r="C180" s="184"/>
      <c r="D180" s="169" t="s">
        <v>255</v>
      </c>
      <c r="E180" s="184"/>
      <c r="F180" s="185" t="s">
        <v>257</v>
      </c>
      <c r="G180" s="184"/>
      <c r="H180" s="186">
        <v>2</v>
      </c>
      <c r="J180" s="184"/>
      <c r="K180" s="184"/>
      <c r="L180" s="187"/>
      <c r="M180" s="188"/>
      <c r="N180" s="184"/>
      <c r="O180" s="184"/>
      <c r="P180" s="184"/>
      <c r="Q180" s="184"/>
      <c r="R180" s="184"/>
      <c r="S180" s="184"/>
      <c r="T180" s="189"/>
      <c r="AT180" s="190" t="s">
        <v>255</v>
      </c>
      <c r="AU180" s="190" t="s">
        <v>21</v>
      </c>
      <c r="AV180" s="190" t="s">
        <v>251</v>
      </c>
      <c r="AW180" s="190" t="s">
        <v>218</v>
      </c>
      <c r="AX180" s="190" t="s">
        <v>21</v>
      </c>
      <c r="AY180" s="190" t="s">
        <v>245</v>
      </c>
    </row>
    <row r="181" spans="2:65" s="6" customFormat="1" ht="15.75" customHeight="1">
      <c r="B181" s="23"/>
      <c r="C181" s="192" t="s">
        <v>348</v>
      </c>
      <c r="D181" s="192" t="s">
        <v>441</v>
      </c>
      <c r="E181" s="193" t="s">
        <v>1270</v>
      </c>
      <c r="F181" s="194" t="s">
        <v>1271</v>
      </c>
      <c r="G181" s="195" t="s">
        <v>826</v>
      </c>
      <c r="H181" s="196">
        <v>8</v>
      </c>
      <c r="I181" s="197"/>
      <c r="J181" s="198">
        <f>ROUND($I$181*$H$181,2)</f>
        <v>0</v>
      </c>
      <c r="K181" s="194"/>
      <c r="L181" s="199"/>
      <c r="M181" s="200"/>
      <c r="N181" s="201" t="s">
        <v>47</v>
      </c>
      <c r="O181" s="24"/>
      <c r="P181" s="24"/>
      <c r="Q181" s="162">
        <v>0</v>
      </c>
      <c r="R181" s="162">
        <f>$Q$181*$H$181</f>
        <v>0</v>
      </c>
      <c r="S181" s="162">
        <v>0</v>
      </c>
      <c r="T181" s="163">
        <f>$S$181*$H$181</f>
        <v>0</v>
      </c>
      <c r="AR181" s="97" t="s">
        <v>288</v>
      </c>
      <c r="AT181" s="97" t="s">
        <v>441</v>
      </c>
      <c r="AU181" s="97" t="s">
        <v>21</v>
      </c>
      <c r="AY181" s="6" t="s">
        <v>245</v>
      </c>
      <c r="BE181" s="164">
        <f>IF($N$181="základní",$J$181,0)</f>
        <v>0</v>
      </c>
      <c r="BF181" s="164">
        <f>IF($N$181="snížená",$J$181,0)</f>
        <v>0</v>
      </c>
      <c r="BG181" s="164">
        <f>IF($N$181="zákl. přenesená",$J$181,0)</f>
        <v>0</v>
      </c>
      <c r="BH181" s="164">
        <f>IF($N$181="sníž. přenesená",$J$181,0)</f>
        <v>0</v>
      </c>
      <c r="BI181" s="164">
        <f>IF($N$181="nulová",$J$181,0)</f>
        <v>0</v>
      </c>
      <c r="BJ181" s="97" t="s">
        <v>21</v>
      </c>
      <c r="BK181" s="164">
        <f>ROUND($I$181*$H$181,2)</f>
        <v>0</v>
      </c>
      <c r="BL181" s="97" t="s">
        <v>251</v>
      </c>
      <c r="BM181" s="97" t="s">
        <v>1272</v>
      </c>
    </row>
    <row r="182" spans="2:47" s="6" customFormat="1" ht="16.5" customHeight="1">
      <c r="B182" s="23"/>
      <c r="C182" s="24"/>
      <c r="D182" s="165" t="s">
        <v>253</v>
      </c>
      <c r="E182" s="24"/>
      <c r="F182" s="166" t="s">
        <v>1271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253</v>
      </c>
      <c r="AU182" s="6" t="s">
        <v>21</v>
      </c>
    </row>
    <row r="183" spans="2:51" s="6" customFormat="1" ht="15.75" customHeight="1">
      <c r="B183" s="167"/>
      <c r="C183" s="168"/>
      <c r="D183" s="169" t="s">
        <v>255</v>
      </c>
      <c r="E183" s="168"/>
      <c r="F183" s="170" t="s">
        <v>256</v>
      </c>
      <c r="G183" s="168"/>
      <c r="H183" s="168"/>
      <c r="J183" s="168"/>
      <c r="K183" s="168"/>
      <c r="L183" s="171"/>
      <c r="M183" s="172"/>
      <c r="N183" s="168"/>
      <c r="O183" s="168"/>
      <c r="P183" s="168"/>
      <c r="Q183" s="168"/>
      <c r="R183" s="168"/>
      <c r="S183" s="168"/>
      <c r="T183" s="173"/>
      <c r="AT183" s="174" t="s">
        <v>255</v>
      </c>
      <c r="AU183" s="174" t="s">
        <v>21</v>
      </c>
      <c r="AV183" s="174" t="s">
        <v>21</v>
      </c>
      <c r="AW183" s="174" t="s">
        <v>218</v>
      </c>
      <c r="AX183" s="174" t="s">
        <v>76</v>
      </c>
      <c r="AY183" s="174" t="s">
        <v>245</v>
      </c>
    </row>
    <row r="184" spans="2:51" s="6" customFormat="1" ht="15.75" customHeight="1">
      <c r="B184" s="175"/>
      <c r="C184" s="176"/>
      <c r="D184" s="169" t="s">
        <v>255</v>
      </c>
      <c r="E184" s="176"/>
      <c r="F184" s="177" t="s">
        <v>288</v>
      </c>
      <c r="G184" s="176"/>
      <c r="H184" s="178">
        <v>8</v>
      </c>
      <c r="J184" s="176"/>
      <c r="K184" s="176"/>
      <c r="L184" s="179"/>
      <c r="M184" s="180"/>
      <c r="N184" s="176"/>
      <c r="O184" s="176"/>
      <c r="P184" s="176"/>
      <c r="Q184" s="176"/>
      <c r="R184" s="176"/>
      <c r="S184" s="176"/>
      <c r="T184" s="181"/>
      <c r="AT184" s="182" t="s">
        <v>255</v>
      </c>
      <c r="AU184" s="182" t="s">
        <v>21</v>
      </c>
      <c r="AV184" s="182" t="s">
        <v>85</v>
      </c>
      <c r="AW184" s="182" t="s">
        <v>218</v>
      </c>
      <c r="AX184" s="182" t="s">
        <v>76</v>
      </c>
      <c r="AY184" s="182" t="s">
        <v>245</v>
      </c>
    </row>
    <row r="185" spans="2:51" s="6" customFormat="1" ht="15.75" customHeight="1">
      <c r="B185" s="183"/>
      <c r="C185" s="184"/>
      <c r="D185" s="169" t="s">
        <v>255</v>
      </c>
      <c r="E185" s="184"/>
      <c r="F185" s="185" t="s">
        <v>257</v>
      </c>
      <c r="G185" s="184"/>
      <c r="H185" s="186">
        <v>8</v>
      </c>
      <c r="J185" s="184"/>
      <c r="K185" s="184"/>
      <c r="L185" s="187"/>
      <c r="M185" s="188"/>
      <c r="N185" s="184"/>
      <c r="O185" s="184"/>
      <c r="P185" s="184"/>
      <c r="Q185" s="184"/>
      <c r="R185" s="184"/>
      <c r="S185" s="184"/>
      <c r="T185" s="189"/>
      <c r="AT185" s="190" t="s">
        <v>255</v>
      </c>
      <c r="AU185" s="190" t="s">
        <v>21</v>
      </c>
      <c r="AV185" s="190" t="s">
        <v>251</v>
      </c>
      <c r="AW185" s="190" t="s">
        <v>218</v>
      </c>
      <c r="AX185" s="190" t="s">
        <v>21</v>
      </c>
      <c r="AY185" s="190" t="s">
        <v>245</v>
      </c>
    </row>
    <row r="186" spans="2:65" s="6" customFormat="1" ht="15.75" customHeight="1">
      <c r="B186" s="23"/>
      <c r="C186" s="192" t="s">
        <v>354</v>
      </c>
      <c r="D186" s="192" t="s">
        <v>441</v>
      </c>
      <c r="E186" s="193" t="s">
        <v>1273</v>
      </c>
      <c r="F186" s="194" t="s">
        <v>1274</v>
      </c>
      <c r="G186" s="195" t="s">
        <v>136</v>
      </c>
      <c r="H186" s="196">
        <v>130</v>
      </c>
      <c r="I186" s="197"/>
      <c r="J186" s="198">
        <f>ROUND($I$186*$H$186,2)</f>
        <v>0</v>
      </c>
      <c r="K186" s="194"/>
      <c r="L186" s="199"/>
      <c r="M186" s="200"/>
      <c r="N186" s="201" t="s">
        <v>47</v>
      </c>
      <c r="O186" s="24"/>
      <c r="P186" s="24"/>
      <c r="Q186" s="162">
        <v>0</v>
      </c>
      <c r="R186" s="162">
        <f>$Q$186*$H$186</f>
        <v>0</v>
      </c>
      <c r="S186" s="162">
        <v>0</v>
      </c>
      <c r="T186" s="163">
        <f>$S$186*$H$186</f>
        <v>0</v>
      </c>
      <c r="AR186" s="97" t="s">
        <v>288</v>
      </c>
      <c r="AT186" s="97" t="s">
        <v>441</v>
      </c>
      <c r="AU186" s="97" t="s">
        <v>21</v>
      </c>
      <c r="AY186" s="6" t="s">
        <v>245</v>
      </c>
      <c r="BE186" s="164">
        <f>IF($N$186="základní",$J$186,0)</f>
        <v>0</v>
      </c>
      <c r="BF186" s="164">
        <f>IF($N$186="snížená",$J$186,0)</f>
        <v>0</v>
      </c>
      <c r="BG186" s="164">
        <f>IF($N$186="zákl. přenesená",$J$186,0)</f>
        <v>0</v>
      </c>
      <c r="BH186" s="164">
        <f>IF($N$186="sníž. přenesená",$J$186,0)</f>
        <v>0</v>
      </c>
      <c r="BI186" s="164">
        <f>IF($N$186="nulová",$J$186,0)</f>
        <v>0</v>
      </c>
      <c r="BJ186" s="97" t="s">
        <v>21</v>
      </c>
      <c r="BK186" s="164">
        <f>ROUND($I$186*$H$186,2)</f>
        <v>0</v>
      </c>
      <c r="BL186" s="97" t="s">
        <v>251</v>
      </c>
      <c r="BM186" s="97" t="s">
        <v>1275</v>
      </c>
    </row>
    <row r="187" spans="2:47" s="6" customFormat="1" ht="16.5" customHeight="1">
      <c r="B187" s="23"/>
      <c r="C187" s="24"/>
      <c r="D187" s="165" t="s">
        <v>253</v>
      </c>
      <c r="E187" s="24"/>
      <c r="F187" s="166" t="s">
        <v>1274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253</v>
      </c>
      <c r="AU187" s="6" t="s">
        <v>21</v>
      </c>
    </row>
    <row r="188" spans="2:51" s="6" customFormat="1" ht="15.75" customHeight="1">
      <c r="B188" s="167"/>
      <c r="C188" s="168"/>
      <c r="D188" s="169" t="s">
        <v>255</v>
      </c>
      <c r="E188" s="168"/>
      <c r="F188" s="170" t="s">
        <v>508</v>
      </c>
      <c r="G188" s="168"/>
      <c r="H188" s="168"/>
      <c r="J188" s="168"/>
      <c r="K188" s="168"/>
      <c r="L188" s="171"/>
      <c r="M188" s="172"/>
      <c r="N188" s="168"/>
      <c r="O188" s="168"/>
      <c r="P188" s="168"/>
      <c r="Q188" s="168"/>
      <c r="R188" s="168"/>
      <c r="S188" s="168"/>
      <c r="T188" s="173"/>
      <c r="AT188" s="174" t="s">
        <v>255</v>
      </c>
      <c r="AU188" s="174" t="s">
        <v>21</v>
      </c>
      <c r="AV188" s="174" t="s">
        <v>21</v>
      </c>
      <c r="AW188" s="174" t="s">
        <v>218</v>
      </c>
      <c r="AX188" s="174" t="s">
        <v>76</v>
      </c>
      <c r="AY188" s="174" t="s">
        <v>245</v>
      </c>
    </row>
    <row r="189" spans="2:51" s="6" customFormat="1" ht="15.75" customHeight="1">
      <c r="B189" s="175"/>
      <c r="C189" s="176"/>
      <c r="D189" s="169" t="s">
        <v>255</v>
      </c>
      <c r="E189" s="176"/>
      <c r="F189" s="177" t="s">
        <v>1246</v>
      </c>
      <c r="G189" s="176"/>
      <c r="H189" s="178">
        <v>130</v>
      </c>
      <c r="J189" s="176"/>
      <c r="K189" s="176"/>
      <c r="L189" s="179"/>
      <c r="M189" s="180"/>
      <c r="N189" s="176"/>
      <c r="O189" s="176"/>
      <c r="P189" s="176"/>
      <c r="Q189" s="176"/>
      <c r="R189" s="176"/>
      <c r="S189" s="176"/>
      <c r="T189" s="181"/>
      <c r="AT189" s="182" t="s">
        <v>255</v>
      </c>
      <c r="AU189" s="182" t="s">
        <v>21</v>
      </c>
      <c r="AV189" s="182" t="s">
        <v>85</v>
      </c>
      <c r="AW189" s="182" t="s">
        <v>218</v>
      </c>
      <c r="AX189" s="182" t="s">
        <v>76</v>
      </c>
      <c r="AY189" s="182" t="s">
        <v>245</v>
      </c>
    </row>
    <row r="190" spans="2:51" s="6" customFormat="1" ht="15.75" customHeight="1">
      <c r="B190" s="183"/>
      <c r="C190" s="184"/>
      <c r="D190" s="169" t="s">
        <v>255</v>
      </c>
      <c r="E190" s="184"/>
      <c r="F190" s="185" t="s">
        <v>257</v>
      </c>
      <c r="G190" s="184"/>
      <c r="H190" s="186">
        <v>130</v>
      </c>
      <c r="J190" s="184"/>
      <c r="K190" s="184"/>
      <c r="L190" s="187"/>
      <c r="M190" s="188"/>
      <c r="N190" s="184"/>
      <c r="O190" s="184"/>
      <c r="P190" s="184"/>
      <c r="Q190" s="184"/>
      <c r="R190" s="184"/>
      <c r="S190" s="184"/>
      <c r="T190" s="189"/>
      <c r="AT190" s="190" t="s">
        <v>255</v>
      </c>
      <c r="AU190" s="190" t="s">
        <v>21</v>
      </c>
      <c r="AV190" s="190" t="s">
        <v>251</v>
      </c>
      <c r="AW190" s="190" t="s">
        <v>218</v>
      </c>
      <c r="AX190" s="190" t="s">
        <v>21</v>
      </c>
      <c r="AY190" s="190" t="s">
        <v>245</v>
      </c>
    </row>
    <row r="191" spans="2:65" s="6" customFormat="1" ht="15.75" customHeight="1">
      <c r="B191" s="23"/>
      <c r="C191" s="192" t="s">
        <v>6</v>
      </c>
      <c r="D191" s="192" t="s">
        <v>441</v>
      </c>
      <c r="E191" s="193" t="s">
        <v>1233</v>
      </c>
      <c r="F191" s="194" t="s">
        <v>1234</v>
      </c>
      <c r="G191" s="195" t="s">
        <v>826</v>
      </c>
      <c r="H191" s="196">
        <v>2</v>
      </c>
      <c r="I191" s="197"/>
      <c r="J191" s="198">
        <f>ROUND($I$191*$H$191,2)</f>
        <v>0</v>
      </c>
      <c r="K191" s="194"/>
      <c r="L191" s="199"/>
      <c r="M191" s="200"/>
      <c r="N191" s="201" t="s">
        <v>47</v>
      </c>
      <c r="O191" s="24"/>
      <c r="P191" s="24"/>
      <c r="Q191" s="162">
        <v>0</v>
      </c>
      <c r="R191" s="162">
        <f>$Q$191*$H$191</f>
        <v>0</v>
      </c>
      <c r="S191" s="162">
        <v>0</v>
      </c>
      <c r="T191" s="163">
        <f>$S$191*$H$191</f>
        <v>0</v>
      </c>
      <c r="AR191" s="97" t="s">
        <v>288</v>
      </c>
      <c r="AT191" s="97" t="s">
        <v>441</v>
      </c>
      <c r="AU191" s="97" t="s">
        <v>21</v>
      </c>
      <c r="AY191" s="6" t="s">
        <v>245</v>
      </c>
      <c r="BE191" s="164">
        <f>IF($N$191="základní",$J$191,0)</f>
        <v>0</v>
      </c>
      <c r="BF191" s="164">
        <f>IF($N$191="snížená",$J$191,0)</f>
        <v>0</v>
      </c>
      <c r="BG191" s="164">
        <f>IF($N$191="zákl. přenesená",$J$191,0)</f>
        <v>0</v>
      </c>
      <c r="BH191" s="164">
        <f>IF($N$191="sníž. přenesená",$J$191,0)</f>
        <v>0</v>
      </c>
      <c r="BI191" s="164">
        <f>IF($N$191="nulová",$J$191,0)</f>
        <v>0</v>
      </c>
      <c r="BJ191" s="97" t="s">
        <v>21</v>
      </c>
      <c r="BK191" s="164">
        <f>ROUND($I$191*$H$191,2)</f>
        <v>0</v>
      </c>
      <c r="BL191" s="97" t="s">
        <v>251</v>
      </c>
      <c r="BM191" s="97" t="s">
        <v>1276</v>
      </c>
    </row>
    <row r="192" spans="2:47" s="6" customFormat="1" ht="16.5" customHeight="1">
      <c r="B192" s="23"/>
      <c r="C192" s="24"/>
      <c r="D192" s="165" t="s">
        <v>253</v>
      </c>
      <c r="E192" s="24"/>
      <c r="F192" s="166" t="s">
        <v>1234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253</v>
      </c>
      <c r="AU192" s="6" t="s">
        <v>21</v>
      </c>
    </row>
    <row r="193" spans="2:51" s="6" customFormat="1" ht="15.75" customHeight="1">
      <c r="B193" s="167"/>
      <c r="C193" s="168"/>
      <c r="D193" s="169" t="s">
        <v>255</v>
      </c>
      <c r="E193" s="168"/>
      <c r="F193" s="170" t="s">
        <v>256</v>
      </c>
      <c r="G193" s="168"/>
      <c r="H193" s="168"/>
      <c r="J193" s="168"/>
      <c r="K193" s="168"/>
      <c r="L193" s="171"/>
      <c r="M193" s="172"/>
      <c r="N193" s="168"/>
      <c r="O193" s="168"/>
      <c r="P193" s="168"/>
      <c r="Q193" s="168"/>
      <c r="R193" s="168"/>
      <c r="S193" s="168"/>
      <c r="T193" s="173"/>
      <c r="AT193" s="174" t="s">
        <v>255</v>
      </c>
      <c r="AU193" s="174" t="s">
        <v>21</v>
      </c>
      <c r="AV193" s="174" t="s">
        <v>21</v>
      </c>
      <c r="AW193" s="174" t="s">
        <v>218</v>
      </c>
      <c r="AX193" s="174" t="s">
        <v>76</v>
      </c>
      <c r="AY193" s="174" t="s">
        <v>245</v>
      </c>
    </row>
    <row r="194" spans="2:51" s="6" customFormat="1" ht="15.75" customHeight="1">
      <c r="B194" s="175"/>
      <c r="C194" s="176"/>
      <c r="D194" s="169" t="s">
        <v>255</v>
      </c>
      <c r="E194" s="176"/>
      <c r="F194" s="177" t="s">
        <v>85</v>
      </c>
      <c r="G194" s="176"/>
      <c r="H194" s="178">
        <v>2</v>
      </c>
      <c r="J194" s="176"/>
      <c r="K194" s="176"/>
      <c r="L194" s="179"/>
      <c r="M194" s="180"/>
      <c r="N194" s="176"/>
      <c r="O194" s="176"/>
      <c r="P194" s="176"/>
      <c r="Q194" s="176"/>
      <c r="R194" s="176"/>
      <c r="S194" s="176"/>
      <c r="T194" s="181"/>
      <c r="AT194" s="182" t="s">
        <v>255</v>
      </c>
      <c r="AU194" s="182" t="s">
        <v>21</v>
      </c>
      <c r="AV194" s="182" t="s">
        <v>85</v>
      </c>
      <c r="AW194" s="182" t="s">
        <v>218</v>
      </c>
      <c r="AX194" s="182" t="s">
        <v>76</v>
      </c>
      <c r="AY194" s="182" t="s">
        <v>245</v>
      </c>
    </row>
    <row r="195" spans="2:51" s="6" customFormat="1" ht="15.75" customHeight="1">
      <c r="B195" s="183"/>
      <c r="C195" s="184"/>
      <c r="D195" s="169" t="s">
        <v>255</v>
      </c>
      <c r="E195" s="184"/>
      <c r="F195" s="185" t="s">
        <v>257</v>
      </c>
      <c r="G195" s="184"/>
      <c r="H195" s="186">
        <v>2</v>
      </c>
      <c r="J195" s="184"/>
      <c r="K195" s="184"/>
      <c r="L195" s="187"/>
      <c r="M195" s="213"/>
      <c r="N195" s="214"/>
      <c r="O195" s="214"/>
      <c r="P195" s="214"/>
      <c r="Q195" s="214"/>
      <c r="R195" s="214"/>
      <c r="S195" s="214"/>
      <c r="T195" s="215"/>
      <c r="AT195" s="190" t="s">
        <v>255</v>
      </c>
      <c r="AU195" s="190" t="s">
        <v>21</v>
      </c>
      <c r="AV195" s="190" t="s">
        <v>251</v>
      </c>
      <c r="AW195" s="190" t="s">
        <v>218</v>
      </c>
      <c r="AX195" s="190" t="s">
        <v>21</v>
      </c>
      <c r="AY195" s="190" t="s">
        <v>245</v>
      </c>
    </row>
    <row r="196" spans="2:12" s="6" customFormat="1" ht="7.5" customHeight="1">
      <c r="B196" s="38"/>
      <c r="C196" s="39"/>
      <c r="D196" s="39"/>
      <c r="E196" s="39"/>
      <c r="F196" s="39"/>
      <c r="G196" s="39"/>
      <c r="H196" s="39"/>
      <c r="I196" s="110"/>
      <c r="J196" s="39"/>
      <c r="K196" s="39"/>
      <c r="L196" s="43"/>
    </row>
    <row r="573" s="2" customFormat="1" ht="14.25" customHeight="1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1454</v>
      </c>
      <c r="G1" s="341" t="s">
        <v>1455</v>
      </c>
      <c r="H1" s="341"/>
      <c r="I1" s="219"/>
      <c r="J1" s="220" t="s">
        <v>1456</v>
      </c>
      <c r="K1" s="218" t="s">
        <v>116</v>
      </c>
      <c r="L1" s="220" t="s">
        <v>1457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109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124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40" t="str">
        <f>'Rekapitulace stavby'!$K$6</f>
        <v>Parkoviště v ul. K. H. Máchy, Sokolov</v>
      </c>
      <c r="F7" s="333"/>
      <c r="G7" s="333"/>
      <c r="H7" s="333"/>
      <c r="J7" s="11"/>
      <c r="K7" s="13"/>
    </row>
    <row r="8" spans="2:11" s="2" customFormat="1" ht="15.75" customHeight="1">
      <c r="B8" s="10"/>
      <c r="C8" s="11"/>
      <c r="D8" s="19" t="s">
        <v>138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40" t="s">
        <v>1025</v>
      </c>
      <c r="F9" s="342"/>
      <c r="G9" s="342"/>
      <c r="H9" s="342"/>
      <c r="J9" s="99"/>
      <c r="K9" s="100"/>
    </row>
    <row r="10" spans="2:11" s="6" customFormat="1" ht="15.75" customHeight="1">
      <c r="B10" s="23"/>
      <c r="C10" s="24"/>
      <c r="D10" s="19" t="s">
        <v>144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18" t="s">
        <v>1277</v>
      </c>
      <c r="F11" s="321"/>
      <c r="G11" s="321"/>
      <c r="H11" s="32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 t="s">
        <v>100</v>
      </c>
      <c r="G13" s="24"/>
      <c r="H13" s="24"/>
      <c r="I13" s="101" t="s">
        <v>19</v>
      </c>
      <c r="J13" s="17" t="s">
        <v>1027</v>
      </c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13.01.2014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 t="s">
        <v>30</v>
      </c>
      <c r="K16" s="27"/>
    </row>
    <row r="17" spans="2:11" s="6" customFormat="1" ht="18.75" customHeight="1">
      <c r="B17" s="23"/>
      <c r="C17" s="24"/>
      <c r="D17" s="24"/>
      <c r="E17" s="17" t="s">
        <v>31</v>
      </c>
      <c r="F17" s="24"/>
      <c r="G17" s="24"/>
      <c r="H17" s="24"/>
      <c r="I17" s="101" t="s">
        <v>32</v>
      </c>
      <c r="J17" s="17" t="s">
        <v>33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34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32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36</v>
      </c>
      <c r="E22" s="24"/>
      <c r="F22" s="24"/>
      <c r="G22" s="24"/>
      <c r="H22" s="24"/>
      <c r="I22" s="101" t="s">
        <v>29</v>
      </c>
      <c r="J22" s="17" t="s">
        <v>1028</v>
      </c>
      <c r="K22" s="27"/>
    </row>
    <row r="23" spans="2:11" s="6" customFormat="1" ht="18.75" customHeight="1">
      <c r="B23" s="23"/>
      <c r="C23" s="24"/>
      <c r="D23" s="24"/>
      <c r="E23" s="17" t="s">
        <v>1029</v>
      </c>
      <c r="F23" s="24"/>
      <c r="G23" s="24"/>
      <c r="H23" s="24"/>
      <c r="I23" s="101" t="s">
        <v>32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41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36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42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44</v>
      </c>
      <c r="G31" s="24"/>
      <c r="H31" s="24"/>
      <c r="I31" s="104" t="s">
        <v>43</v>
      </c>
      <c r="J31" s="28" t="s">
        <v>45</v>
      </c>
      <c r="K31" s="27"/>
    </row>
    <row r="32" spans="2:11" s="6" customFormat="1" ht="15" customHeight="1">
      <c r="B32" s="23"/>
      <c r="C32" s="24"/>
      <c r="D32" s="30" t="s">
        <v>46</v>
      </c>
      <c r="E32" s="30" t="s">
        <v>47</v>
      </c>
      <c r="F32" s="105">
        <f>ROUND(SUM($BE$85:$BE$170),2)</f>
        <v>0</v>
      </c>
      <c r="G32" s="24"/>
      <c r="H32" s="24"/>
      <c r="I32" s="106">
        <v>0.21</v>
      </c>
      <c r="J32" s="105">
        <f>ROUND(SUM($BE$85:$BE$170)*$I$32,2)</f>
        <v>0</v>
      </c>
      <c r="K32" s="27"/>
    </row>
    <row r="33" spans="2:11" s="6" customFormat="1" ht="15" customHeight="1">
      <c r="B33" s="23"/>
      <c r="C33" s="24"/>
      <c r="D33" s="24"/>
      <c r="E33" s="30" t="s">
        <v>48</v>
      </c>
      <c r="F33" s="105">
        <f>ROUND(SUM($BF$85:$BF$170),2)</f>
        <v>0</v>
      </c>
      <c r="G33" s="24"/>
      <c r="H33" s="24"/>
      <c r="I33" s="106">
        <v>0.15</v>
      </c>
      <c r="J33" s="105">
        <f>ROUND(SUM($BF$85:$BF$170)*$I$33,2)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105">
        <f>ROUND(SUM($BG$85:$BG$170),2)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50</v>
      </c>
      <c r="F35" s="105">
        <f>ROUND(SUM($BH$85:$BH$170),2)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51</v>
      </c>
      <c r="F36" s="105">
        <f>ROUND(SUM($BI$85:$BI$170),2)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52</v>
      </c>
      <c r="E38" s="34"/>
      <c r="F38" s="34"/>
      <c r="G38" s="107" t="s">
        <v>53</v>
      </c>
      <c r="H38" s="35" t="s">
        <v>54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Parkoviště v ul. K. H. Máchy, Sokolov</v>
      </c>
      <c r="F47" s="321"/>
      <c r="G47" s="321"/>
      <c r="H47" s="321"/>
      <c r="J47" s="24"/>
      <c r="K47" s="27"/>
    </row>
    <row r="48" spans="2:11" s="2" customFormat="1" ht="15.75" customHeight="1">
      <c r="B48" s="10"/>
      <c r="C48" s="19" t="s">
        <v>138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1025</v>
      </c>
      <c r="F49" s="321"/>
      <c r="G49" s="321"/>
      <c r="H49" s="321"/>
      <c r="J49" s="24"/>
      <c r="K49" s="27"/>
    </row>
    <row r="50" spans="2:11" s="6" customFormat="1" ht="15" customHeight="1">
      <c r="B50" s="23"/>
      <c r="C50" s="19" t="s">
        <v>144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18" t="str">
        <f>$E$11</f>
        <v>HP-482013-C.6.3-SP - C.6.3  Soupis prací - Ochrana SEK NL</v>
      </c>
      <c r="F51" s="321"/>
      <c r="G51" s="321"/>
      <c r="H51" s="32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K.H. Máchy. Sokolov</v>
      </c>
      <c r="G53" s="24"/>
      <c r="H53" s="24"/>
      <c r="I53" s="101" t="s">
        <v>24</v>
      </c>
      <c r="J53" s="52" t="str">
        <f>IF($J$14="","",$J$14)</f>
        <v>13.01.2014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Město Sokolov</v>
      </c>
      <c r="G55" s="24"/>
      <c r="H55" s="24"/>
      <c r="I55" s="101" t="s">
        <v>36</v>
      </c>
      <c r="J55" s="17" t="str">
        <f>$E$23</f>
        <v>Ing. Jiří Kovařík</v>
      </c>
      <c r="K55" s="27"/>
    </row>
    <row r="56" spans="2:11" s="6" customFormat="1" ht="15" customHeight="1">
      <c r="B56" s="23"/>
      <c r="C56" s="19" t="s">
        <v>34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215</v>
      </c>
      <c r="D58" s="32"/>
      <c r="E58" s="32"/>
      <c r="F58" s="32"/>
      <c r="G58" s="32"/>
      <c r="H58" s="32"/>
      <c r="I58" s="115"/>
      <c r="J58" s="116" t="s">
        <v>216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217</v>
      </c>
      <c r="D60" s="24"/>
      <c r="E60" s="24"/>
      <c r="F60" s="24"/>
      <c r="G60" s="24"/>
      <c r="H60" s="24"/>
      <c r="J60" s="67">
        <f>ROUND($J$85,2)</f>
        <v>0</v>
      </c>
      <c r="K60" s="27"/>
      <c r="AU60" s="6" t="s">
        <v>218</v>
      </c>
    </row>
    <row r="61" spans="2:11" s="73" customFormat="1" ht="25.5" customHeight="1">
      <c r="B61" s="117"/>
      <c r="C61" s="118"/>
      <c r="D61" s="119" t="s">
        <v>1030</v>
      </c>
      <c r="E61" s="119"/>
      <c r="F61" s="119"/>
      <c r="G61" s="119"/>
      <c r="H61" s="119"/>
      <c r="I61" s="120"/>
      <c r="J61" s="121">
        <f>ROUND($J$86,2)</f>
        <v>0</v>
      </c>
      <c r="K61" s="122"/>
    </row>
    <row r="62" spans="2:11" s="73" customFormat="1" ht="25.5" customHeight="1">
      <c r="B62" s="117"/>
      <c r="C62" s="118"/>
      <c r="D62" s="119" t="s">
        <v>1031</v>
      </c>
      <c r="E62" s="119"/>
      <c r="F62" s="119"/>
      <c r="G62" s="119"/>
      <c r="H62" s="119"/>
      <c r="I62" s="120"/>
      <c r="J62" s="121">
        <f>ROUND($J$118,2)</f>
        <v>0</v>
      </c>
      <c r="K62" s="122"/>
    </row>
    <row r="63" spans="2:11" s="73" customFormat="1" ht="25.5" customHeight="1">
      <c r="B63" s="117"/>
      <c r="C63" s="118"/>
      <c r="D63" s="119" t="s">
        <v>1032</v>
      </c>
      <c r="E63" s="119"/>
      <c r="F63" s="119"/>
      <c r="G63" s="119"/>
      <c r="H63" s="119"/>
      <c r="I63" s="120"/>
      <c r="J63" s="121">
        <f>ROUND($J$145,2)</f>
        <v>0</v>
      </c>
      <c r="K63" s="122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228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40" t="str">
        <f>$E$7</f>
        <v>Parkoviště v ul. K. H. Máchy, Sokolov</v>
      </c>
      <c r="F73" s="321"/>
      <c r="G73" s="321"/>
      <c r="H73" s="321"/>
      <c r="J73" s="24"/>
      <c r="K73" s="24"/>
      <c r="L73" s="43"/>
    </row>
    <row r="74" spans="2:12" s="2" customFormat="1" ht="15.75" customHeight="1">
      <c r="B74" s="10"/>
      <c r="C74" s="19" t="s">
        <v>138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40" t="s">
        <v>1025</v>
      </c>
      <c r="F75" s="321"/>
      <c r="G75" s="321"/>
      <c r="H75" s="321"/>
      <c r="J75" s="24"/>
      <c r="K75" s="24"/>
      <c r="L75" s="43"/>
    </row>
    <row r="76" spans="2:12" s="6" customFormat="1" ht="15" customHeight="1">
      <c r="B76" s="23"/>
      <c r="C76" s="19" t="s">
        <v>144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318" t="str">
        <f>$E$11</f>
        <v>HP-482013-C.6.3-SP - C.6.3  Soupis prací - Ochrana SEK NL</v>
      </c>
      <c r="F77" s="321"/>
      <c r="G77" s="321"/>
      <c r="H77" s="32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K.H. Máchy. Sokolov</v>
      </c>
      <c r="G79" s="24"/>
      <c r="H79" s="24"/>
      <c r="I79" s="101" t="s">
        <v>24</v>
      </c>
      <c r="J79" s="52" t="str">
        <f>IF($J$14="","",$J$14)</f>
        <v>13.01.2014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Město Sokolov</v>
      </c>
      <c r="G81" s="24"/>
      <c r="H81" s="24"/>
      <c r="I81" s="101" t="s">
        <v>36</v>
      </c>
      <c r="J81" s="17" t="str">
        <f>$E$23</f>
        <v>Ing. Jiří Kovařík</v>
      </c>
      <c r="K81" s="24"/>
      <c r="L81" s="43"/>
    </row>
    <row r="82" spans="2:12" s="6" customFormat="1" ht="15" customHeight="1">
      <c r="B82" s="23"/>
      <c r="C82" s="19" t="s">
        <v>34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229</v>
      </c>
      <c r="D84" s="132" t="s">
        <v>61</v>
      </c>
      <c r="E84" s="132" t="s">
        <v>57</v>
      </c>
      <c r="F84" s="132" t="s">
        <v>230</v>
      </c>
      <c r="G84" s="132" t="s">
        <v>231</v>
      </c>
      <c r="H84" s="132" t="s">
        <v>232</v>
      </c>
      <c r="I84" s="133" t="s">
        <v>233</v>
      </c>
      <c r="J84" s="132" t="s">
        <v>234</v>
      </c>
      <c r="K84" s="134" t="s">
        <v>235</v>
      </c>
      <c r="L84" s="135"/>
      <c r="M84" s="59" t="s">
        <v>236</v>
      </c>
      <c r="N84" s="60" t="s">
        <v>46</v>
      </c>
      <c r="O84" s="60" t="s">
        <v>237</v>
      </c>
      <c r="P84" s="60" t="s">
        <v>238</v>
      </c>
      <c r="Q84" s="60" t="s">
        <v>239</v>
      </c>
      <c r="R84" s="60" t="s">
        <v>240</v>
      </c>
      <c r="S84" s="60" t="s">
        <v>241</v>
      </c>
      <c r="T84" s="61" t="s">
        <v>242</v>
      </c>
    </row>
    <row r="85" spans="2:63" s="6" customFormat="1" ht="30" customHeight="1">
      <c r="B85" s="23"/>
      <c r="C85" s="66" t="s">
        <v>217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$P$86+$P$118+$P$145</f>
        <v>0</v>
      </c>
      <c r="Q85" s="64"/>
      <c r="R85" s="137">
        <f>$R$86+$R$118+$R$145</f>
        <v>0</v>
      </c>
      <c r="S85" s="64"/>
      <c r="T85" s="138">
        <f>$T$86+$T$118+$T$145</f>
        <v>0</v>
      </c>
      <c r="AT85" s="6" t="s">
        <v>75</v>
      </c>
      <c r="AU85" s="6" t="s">
        <v>218</v>
      </c>
      <c r="BK85" s="139">
        <f>$BK$86+$BK$118+$BK$145</f>
        <v>0</v>
      </c>
    </row>
    <row r="86" spans="2:63" s="140" customFormat="1" ht="37.5" customHeight="1">
      <c r="B86" s="141"/>
      <c r="C86" s="142"/>
      <c r="D86" s="142" t="s">
        <v>75</v>
      </c>
      <c r="E86" s="143" t="s">
        <v>1033</v>
      </c>
      <c r="F86" s="143" t="s">
        <v>246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SUM($P$87:$P$117)</f>
        <v>0</v>
      </c>
      <c r="Q86" s="142"/>
      <c r="R86" s="147">
        <f>SUM($R$87:$R$117)</f>
        <v>0</v>
      </c>
      <c r="S86" s="142"/>
      <c r="T86" s="148">
        <f>SUM($T$87:$T$117)</f>
        <v>0</v>
      </c>
      <c r="AR86" s="149" t="s">
        <v>21</v>
      </c>
      <c r="AT86" s="149" t="s">
        <v>75</v>
      </c>
      <c r="AU86" s="149" t="s">
        <v>76</v>
      </c>
      <c r="AY86" s="149" t="s">
        <v>245</v>
      </c>
      <c r="BK86" s="150">
        <f>SUM($BK$87:$BK$117)</f>
        <v>0</v>
      </c>
    </row>
    <row r="87" spans="2:65" s="6" customFormat="1" ht="15.75" customHeight="1">
      <c r="B87" s="23"/>
      <c r="C87" s="153" t="s">
        <v>21</v>
      </c>
      <c r="D87" s="153" t="s">
        <v>247</v>
      </c>
      <c r="E87" s="154" t="s">
        <v>1041</v>
      </c>
      <c r="F87" s="155" t="s">
        <v>1042</v>
      </c>
      <c r="G87" s="156" t="s">
        <v>119</v>
      </c>
      <c r="H87" s="157">
        <v>25</v>
      </c>
      <c r="I87" s="158"/>
      <c r="J87" s="159">
        <f>ROUND($I$87*$H$87,2)</f>
        <v>0</v>
      </c>
      <c r="K87" s="155"/>
      <c r="L87" s="43"/>
      <c r="M87" s="160"/>
      <c r="N87" s="161" t="s">
        <v>47</v>
      </c>
      <c r="O87" s="24"/>
      <c r="P87" s="24"/>
      <c r="Q87" s="162">
        <v>0</v>
      </c>
      <c r="R87" s="162">
        <f>$Q$87*$H$87</f>
        <v>0</v>
      </c>
      <c r="S87" s="162">
        <v>0</v>
      </c>
      <c r="T87" s="163">
        <f>$S$87*$H$87</f>
        <v>0</v>
      </c>
      <c r="AR87" s="97" t="s">
        <v>251</v>
      </c>
      <c r="AT87" s="97" t="s">
        <v>247</v>
      </c>
      <c r="AU87" s="97" t="s">
        <v>21</v>
      </c>
      <c r="AY87" s="6" t="s">
        <v>245</v>
      </c>
      <c r="BE87" s="164">
        <f>IF($N$87="základní",$J$87,0)</f>
        <v>0</v>
      </c>
      <c r="BF87" s="164">
        <f>IF($N$87="snížená",$J$87,0)</f>
        <v>0</v>
      </c>
      <c r="BG87" s="164">
        <f>IF($N$87="zákl. přenesená",$J$87,0)</f>
        <v>0</v>
      </c>
      <c r="BH87" s="164">
        <f>IF($N$87="sníž. přenesená",$J$87,0)</f>
        <v>0</v>
      </c>
      <c r="BI87" s="164">
        <f>IF($N$87="nulová",$J$87,0)</f>
        <v>0</v>
      </c>
      <c r="BJ87" s="97" t="s">
        <v>21</v>
      </c>
      <c r="BK87" s="164">
        <f>ROUND($I$87*$H$87,2)</f>
        <v>0</v>
      </c>
      <c r="BL87" s="97" t="s">
        <v>251</v>
      </c>
      <c r="BM87" s="97" t="s">
        <v>1278</v>
      </c>
    </row>
    <row r="88" spans="2:47" s="6" customFormat="1" ht="16.5" customHeight="1">
      <c r="B88" s="23"/>
      <c r="C88" s="24"/>
      <c r="D88" s="165" t="s">
        <v>253</v>
      </c>
      <c r="E88" s="24"/>
      <c r="F88" s="166" t="s">
        <v>1042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253</v>
      </c>
      <c r="AU88" s="6" t="s">
        <v>21</v>
      </c>
    </row>
    <row r="89" spans="2:51" s="6" customFormat="1" ht="15.75" customHeight="1">
      <c r="B89" s="167"/>
      <c r="C89" s="168"/>
      <c r="D89" s="169" t="s">
        <v>255</v>
      </c>
      <c r="E89" s="168"/>
      <c r="F89" s="170" t="s">
        <v>1044</v>
      </c>
      <c r="G89" s="168"/>
      <c r="H89" s="168"/>
      <c r="J89" s="168"/>
      <c r="K89" s="168"/>
      <c r="L89" s="171"/>
      <c r="M89" s="172"/>
      <c r="N89" s="168"/>
      <c r="O89" s="168"/>
      <c r="P89" s="168"/>
      <c r="Q89" s="168"/>
      <c r="R89" s="168"/>
      <c r="S89" s="168"/>
      <c r="T89" s="173"/>
      <c r="AT89" s="174" t="s">
        <v>255</v>
      </c>
      <c r="AU89" s="174" t="s">
        <v>21</v>
      </c>
      <c r="AV89" s="174" t="s">
        <v>21</v>
      </c>
      <c r="AW89" s="174" t="s">
        <v>218</v>
      </c>
      <c r="AX89" s="174" t="s">
        <v>76</v>
      </c>
      <c r="AY89" s="174" t="s">
        <v>245</v>
      </c>
    </row>
    <row r="90" spans="2:51" s="6" customFormat="1" ht="15.75" customHeight="1">
      <c r="B90" s="175"/>
      <c r="C90" s="176"/>
      <c r="D90" s="169" t="s">
        <v>255</v>
      </c>
      <c r="E90" s="176"/>
      <c r="F90" s="177" t="s">
        <v>377</v>
      </c>
      <c r="G90" s="176"/>
      <c r="H90" s="178">
        <v>25</v>
      </c>
      <c r="J90" s="176"/>
      <c r="K90" s="176"/>
      <c r="L90" s="179"/>
      <c r="M90" s="180"/>
      <c r="N90" s="176"/>
      <c r="O90" s="176"/>
      <c r="P90" s="176"/>
      <c r="Q90" s="176"/>
      <c r="R90" s="176"/>
      <c r="S90" s="176"/>
      <c r="T90" s="181"/>
      <c r="AT90" s="182" t="s">
        <v>255</v>
      </c>
      <c r="AU90" s="182" t="s">
        <v>21</v>
      </c>
      <c r="AV90" s="182" t="s">
        <v>85</v>
      </c>
      <c r="AW90" s="182" t="s">
        <v>218</v>
      </c>
      <c r="AX90" s="182" t="s">
        <v>76</v>
      </c>
      <c r="AY90" s="182" t="s">
        <v>245</v>
      </c>
    </row>
    <row r="91" spans="2:51" s="6" customFormat="1" ht="15.75" customHeight="1">
      <c r="B91" s="183"/>
      <c r="C91" s="184"/>
      <c r="D91" s="169" t="s">
        <v>255</v>
      </c>
      <c r="E91" s="184"/>
      <c r="F91" s="185" t="s">
        <v>257</v>
      </c>
      <c r="G91" s="184"/>
      <c r="H91" s="186">
        <v>25</v>
      </c>
      <c r="J91" s="184"/>
      <c r="K91" s="184"/>
      <c r="L91" s="187"/>
      <c r="M91" s="188"/>
      <c r="N91" s="184"/>
      <c r="O91" s="184"/>
      <c r="P91" s="184"/>
      <c r="Q91" s="184"/>
      <c r="R91" s="184"/>
      <c r="S91" s="184"/>
      <c r="T91" s="189"/>
      <c r="AT91" s="190" t="s">
        <v>255</v>
      </c>
      <c r="AU91" s="190" t="s">
        <v>21</v>
      </c>
      <c r="AV91" s="190" t="s">
        <v>251</v>
      </c>
      <c r="AW91" s="190" t="s">
        <v>218</v>
      </c>
      <c r="AX91" s="190" t="s">
        <v>21</v>
      </c>
      <c r="AY91" s="190" t="s">
        <v>245</v>
      </c>
    </row>
    <row r="92" spans="2:65" s="6" customFormat="1" ht="15.75" customHeight="1">
      <c r="B92" s="23"/>
      <c r="C92" s="153" t="s">
        <v>85</v>
      </c>
      <c r="D92" s="153" t="s">
        <v>247</v>
      </c>
      <c r="E92" s="154" t="s">
        <v>1045</v>
      </c>
      <c r="F92" s="155" t="s">
        <v>1046</v>
      </c>
      <c r="G92" s="156" t="s">
        <v>775</v>
      </c>
      <c r="H92" s="157">
        <v>1</v>
      </c>
      <c r="I92" s="158"/>
      <c r="J92" s="159">
        <f>ROUND($I$92*$H$92,2)</f>
        <v>0</v>
      </c>
      <c r="K92" s="155"/>
      <c r="L92" s="43"/>
      <c r="M92" s="160"/>
      <c r="N92" s="161" t="s">
        <v>47</v>
      </c>
      <c r="O92" s="24"/>
      <c r="P92" s="24"/>
      <c r="Q92" s="162">
        <v>0</v>
      </c>
      <c r="R92" s="162">
        <f>$Q$92*$H$92</f>
        <v>0</v>
      </c>
      <c r="S92" s="162">
        <v>0</v>
      </c>
      <c r="T92" s="163">
        <f>$S$92*$H$92</f>
        <v>0</v>
      </c>
      <c r="AR92" s="97" t="s">
        <v>251</v>
      </c>
      <c r="AT92" s="97" t="s">
        <v>247</v>
      </c>
      <c r="AU92" s="97" t="s">
        <v>21</v>
      </c>
      <c r="AY92" s="6" t="s">
        <v>245</v>
      </c>
      <c r="BE92" s="164">
        <f>IF($N$92="základní",$J$92,0)</f>
        <v>0</v>
      </c>
      <c r="BF92" s="164">
        <f>IF($N$92="snížená",$J$92,0)</f>
        <v>0</v>
      </c>
      <c r="BG92" s="164">
        <f>IF($N$92="zákl. přenesená",$J$92,0)</f>
        <v>0</v>
      </c>
      <c r="BH92" s="164">
        <f>IF($N$92="sníž. přenesená",$J$92,0)</f>
        <v>0</v>
      </c>
      <c r="BI92" s="164">
        <f>IF($N$92="nulová",$J$92,0)</f>
        <v>0</v>
      </c>
      <c r="BJ92" s="97" t="s">
        <v>21</v>
      </c>
      <c r="BK92" s="164">
        <f>ROUND($I$92*$H$92,2)</f>
        <v>0</v>
      </c>
      <c r="BL92" s="97" t="s">
        <v>251</v>
      </c>
      <c r="BM92" s="97" t="s">
        <v>1279</v>
      </c>
    </row>
    <row r="93" spans="2:47" s="6" customFormat="1" ht="16.5" customHeight="1">
      <c r="B93" s="23"/>
      <c r="C93" s="24"/>
      <c r="D93" s="165" t="s">
        <v>253</v>
      </c>
      <c r="E93" s="24"/>
      <c r="F93" s="166" t="s">
        <v>1046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253</v>
      </c>
      <c r="AU93" s="6" t="s">
        <v>21</v>
      </c>
    </row>
    <row r="94" spans="2:47" s="6" customFormat="1" ht="30.75" customHeight="1">
      <c r="B94" s="23"/>
      <c r="C94" s="24"/>
      <c r="D94" s="169" t="s">
        <v>306</v>
      </c>
      <c r="E94" s="24"/>
      <c r="F94" s="191" t="s">
        <v>1239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306</v>
      </c>
      <c r="AU94" s="6" t="s">
        <v>21</v>
      </c>
    </row>
    <row r="95" spans="2:51" s="6" customFormat="1" ht="15.75" customHeight="1">
      <c r="B95" s="167"/>
      <c r="C95" s="168"/>
      <c r="D95" s="169" t="s">
        <v>255</v>
      </c>
      <c r="E95" s="168"/>
      <c r="F95" s="170" t="s">
        <v>256</v>
      </c>
      <c r="G95" s="168"/>
      <c r="H95" s="168"/>
      <c r="J95" s="168"/>
      <c r="K95" s="168"/>
      <c r="L95" s="171"/>
      <c r="M95" s="172"/>
      <c r="N95" s="168"/>
      <c r="O95" s="168"/>
      <c r="P95" s="168"/>
      <c r="Q95" s="168"/>
      <c r="R95" s="168"/>
      <c r="S95" s="168"/>
      <c r="T95" s="173"/>
      <c r="AT95" s="174" t="s">
        <v>255</v>
      </c>
      <c r="AU95" s="174" t="s">
        <v>21</v>
      </c>
      <c r="AV95" s="174" t="s">
        <v>21</v>
      </c>
      <c r="AW95" s="174" t="s">
        <v>218</v>
      </c>
      <c r="AX95" s="174" t="s">
        <v>76</v>
      </c>
      <c r="AY95" s="174" t="s">
        <v>245</v>
      </c>
    </row>
    <row r="96" spans="2:51" s="6" customFormat="1" ht="15.75" customHeight="1">
      <c r="B96" s="175"/>
      <c r="C96" s="176"/>
      <c r="D96" s="169" t="s">
        <v>255</v>
      </c>
      <c r="E96" s="176"/>
      <c r="F96" s="177" t="s">
        <v>21</v>
      </c>
      <c r="G96" s="176"/>
      <c r="H96" s="178">
        <v>1</v>
      </c>
      <c r="J96" s="176"/>
      <c r="K96" s="176"/>
      <c r="L96" s="179"/>
      <c r="M96" s="180"/>
      <c r="N96" s="176"/>
      <c r="O96" s="176"/>
      <c r="P96" s="176"/>
      <c r="Q96" s="176"/>
      <c r="R96" s="176"/>
      <c r="S96" s="176"/>
      <c r="T96" s="181"/>
      <c r="AT96" s="182" t="s">
        <v>255</v>
      </c>
      <c r="AU96" s="182" t="s">
        <v>21</v>
      </c>
      <c r="AV96" s="182" t="s">
        <v>85</v>
      </c>
      <c r="AW96" s="182" t="s">
        <v>218</v>
      </c>
      <c r="AX96" s="182" t="s">
        <v>76</v>
      </c>
      <c r="AY96" s="182" t="s">
        <v>245</v>
      </c>
    </row>
    <row r="97" spans="2:51" s="6" customFormat="1" ht="15.75" customHeight="1">
      <c r="B97" s="183"/>
      <c r="C97" s="184"/>
      <c r="D97" s="169" t="s">
        <v>255</v>
      </c>
      <c r="E97" s="184"/>
      <c r="F97" s="185" t="s">
        <v>257</v>
      </c>
      <c r="G97" s="184"/>
      <c r="H97" s="186">
        <v>1</v>
      </c>
      <c r="J97" s="184"/>
      <c r="K97" s="184"/>
      <c r="L97" s="187"/>
      <c r="M97" s="188"/>
      <c r="N97" s="184"/>
      <c r="O97" s="184"/>
      <c r="P97" s="184"/>
      <c r="Q97" s="184"/>
      <c r="R97" s="184"/>
      <c r="S97" s="184"/>
      <c r="T97" s="189"/>
      <c r="AT97" s="190" t="s">
        <v>255</v>
      </c>
      <c r="AU97" s="190" t="s">
        <v>21</v>
      </c>
      <c r="AV97" s="190" t="s">
        <v>251</v>
      </c>
      <c r="AW97" s="190" t="s">
        <v>218</v>
      </c>
      <c r="AX97" s="190" t="s">
        <v>21</v>
      </c>
      <c r="AY97" s="190" t="s">
        <v>245</v>
      </c>
    </row>
    <row r="98" spans="2:65" s="6" customFormat="1" ht="15.75" customHeight="1">
      <c r="B98" s="23"/>
      <c r="C98" s="153" t="s">
        <v>262</v>
      </c>
      <c r="D98" s="153" t="s">
        <v>247</v>
      </c>
      <c r="E98" s="154" t="s">
        <v>1048</v>
      </c>
      <c r="F98" s="155" t="s">
        <v>1049</v>
      </c>
      <c r="G98" s="156" t="s">
        <v>826</v>
      </c>
      <c r="H98" s="157">
        <v>2</v>
      </c>
      <c r="I98" s="158"/>
      <c r="J98" s="159">
        <f>ROUND($I$98*$H$98,2)</f>
        <v>0</v>
      </c>
      <c r="K98" s="155"/>
      <c r="L98" s="43"/>
      <c r="M98" s="160"/>
      <c r="N98" s="161" t="s">
        <v>47</v>
      </c>
      <c r="O98" s="24"/>
      <c r="P98" s="24"/>
      <c r="Q98" s="162">
        <v>0</v>
      </c>
      <c r="R98" s="162">
        <f>$Q$98*$H$98</f>
        <v>0</v>
      </c>
      <c r="S98" s="162">
        <v>0</v>
      </c>
      <c r="T98" s="163">
        <f>$S$98*$H$98</f>
        <v>0</v>
      </c>
      <c r="AR98" s="97" t="s">
        <v>251</v>
      </c>
      <c r="AT98" s="97" t="s">
        <v>247</v>
      </c>
      <c r="AU98" s="97" t="s">
        <v>21</v>
      </c>
      <c r="AY98" s="6" t="s">
        <v>245</v>
      </c>
      <c r="BE98" s="164">
        <f>IF($N$98="základní",$J$98,0)</f>
        <v>0</v>
      </c>
      <c r="BF98" s="164">
        <f>IF($N$98="snížená",$J$98,0)</f>
        <v>0</v>
      </c>
      <c r="BG98" s="164">
        <f>IF($N$98="zákl. přenesená",$J$98,0)</f>
        <v>0</v>
      </c>
      <c r="BH98" s="164">
        <f>IF($N$98="sníž. přenesená",$J$98,0)</f>
        <v>0</v>
      </c>
      <c r="BI98" s="164">
        <f>IF($N$98="nulová",$J$98,0)</f>
        <v>0</v>
      </c>
      <c r="BJ98" s="97" t="s">
        <v>21</v>
      </c>
      <c r="BK98" s="164">
        <f>ROUND($I$98*$H$98,2)</f>
        <v>0</v>
      </c>
      <c r="BL98" s="97" t="s">
        <v>251</v>
      </c>
      <c r="BM98" s="97" t="s">
        <v>1280</v>
      </c>
    </row>
    <row r="99" spans="2:47" s="6" customFormat="1" ht="16.5" customHeight="1">
      <c r="B99" s="23"/>
      <c r="C99" s="24"/>
      <c r="D99" s="165" t="s">
        <v>253</v>
      </c>
      <c r="E99" s="24"/>
      <c r="F99" s="166" t="s">
        <v>1049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253</v>
      </c>
      <c r="AU99" s="6" t="s">
        <v>21</v>
      </c>
    </row>
    <row r="100" spans="2:51" s="6" customFormat="1" ht="15.75" customHeight="1">
      <c r="B100" s="167"/>
      <c r="C100" s="168"/>
      <c r="D100" s="169" t="s">
        <v>255</v>
      </c>
      <c r="E100" s="168"/>
      <c r="F100" s="170" t="s">
        <v>256</v>
      </c>
      <c r="G100" s="168"/>
      <c r="H100" s="168"/>
      <c r="J100" s="168"/>
      <c r="K100" s="168"/>
      <c r="L100" s="171"/>
      <c r="M100" s="172"/>
      <c r="N100" s="168"/>
      <c r="O100" s="168"/>
      <c r="P100" s="168"/>
      <c r="Q100" s="168"/>
      <c r="R100" s="168"/>
      <c r="S100" s="168"/>
      <c r="T100" s="173"/>
      <c r="AT100" s="174" t="s">
        <v>255</v>
      </c>
      <c r="AU100" s="174" t="s">
        <v>21</v>
      </c>
      <c r="AV100" s="174" t="s">
        <v>21</v>
      </c>
      <c r="AW100" s="174" t="s">
        <v>218</v>
      </c>
      <c r="AX100" s="174" t="s">
        <v>76</v>
      </c>
      <c r="AY100" s="174" t="s">
        <v>245</v>
      </c>
    </row>
    <row r="101" spans="2:51" s="6" customFormat="1" ht="15.75" customHeight="1">
      <c r="B101" s="175"/>
      <c r="C101" s="176"/>
      <c r="D101" s="169" t="s">
        <v>255</v>
      </c>
      <c r="E101" s="176"/>
      <c r="F101" s="177" t="s">
        <v>85</v>
      </c>
      <c r="G101" s="176"/>
      <c r="H101" s="178">
        <v>2</v>
      </c>
      <c r="J101" s="176"/>
      <c r="K101" s="176"/>
      <c r="L101" s="179"/>
      <c r="M101" s="180"/>
      <c r="N101" s="176"/>
      <c r="O101" s="176"/>
      <c r="P101" s="176"/>
      <c r="Q101" s="176"/>
      <c r="R101" s="176"/>
      <c r="S101" s="176"/>
      <c r="T101" s="181"/>
      <c r="AT101" s="182" t="s">
        <v>255</v>
      </c>
      <c r="AU101" s="182" t="s">
        <v>21</v>
      </c>
      <c r="AV101" s="182" t="s">
        <v>85</v>
      </c>
      <c r="AW101" s="182" t="s">
        <v>218</v>
      </c>
      <c r="AX101" s="182" t="s">
        <v>76</v>
      </c>
      <c r="AY101" s="182" t="s">
        <v>245</v>
      </c>
    </row>
    <row r="102" spans="2:51" s="6" customFormat="1" ht="15.75" customHeight="1">
      <c r="B102" s="183"/>
      <c r="C102" s="184"/>
      <c r="D102" s="169" t="s">
        <v>255</v>
      </c>
      <c r="E102" s="184"/>
      <c r="F102" s="185" t="s">
        <v>257</v>
      </c>
      <c r="G102" s="184"/>
      <c r="H102" s="186">
        <v>2</v>
      </c>
      <c r="J102" s="184"/>
      <c r="K102" s="184"/>
      <c r="L102" s="187"/>
      <c r="M102" s="188"/>
      <c r="N102" s="184"/>
      <c r="O102" s="184"/>
      <c r="P102" s="184"/>
      <c r="Q102" s="184"/>
      <c r="R102" s="184"/>
      <c r="S102" s="184"/>
      <c r="T102" s="189"/>
      <c r="AT102" s="190" t="s">
        <v>255</v>
      </c>
      <c r="AU102" s="190" t="s">
        <v>21</v>
      </c>
      <c r="AV102" s="190" t="s">
        <v>251</v>
      </c>
      <c r="AW102" s="190" t="s">
        <v>218</v>
      </c>
      <c r="AX102" s="190" t="s">
        <v>21</v>
      </c>
      <c r="AY102" s="190" t="s">
        <v>245</v>
      </c>
    </row>
    <row r="103" spans="2:65" s="6" customFormat="1" ht="15.75" customHeight="1">
      <c r="B103" s="23"/>
      <c r="C103" s="153" t="s">
        <v>251</v>
      </c>
      <c r="D103" s="153" t="s">
        <v>247</v>
      </c>
      <c r="E103" s="154" t="s">
        <v>1051</v>
      </c>
      <c r="F103" s="155" t="s">
        <v>1052</v>
      </c>
      <c r="G103" s="156" t="s">
        <v>136</v>
      </c>
      <c r="H103" s="157">
        <v>25</v>
      </c>
      <c r="I103" s="158"/>
      <c r="J103" s="159">
        <f>ROUND($I$103*$H$103,2)</f>
        <v>0</v>
      </c>
      <c r="K103" s="155"/>
      <c r="L103" s="43"/>
      <c r="M103" s="160"/>
      <c r="N103" s="161" t="s">
        <v>47</v>
      </c>
      <c r="O103" s="24"/>
      <c r="P103" s="24"/>
      <c r="Q103" s="162">
        <v>0</v>
      </c>
      <c r="R103" s="162">
        <f>$Q$103*$H$103</f>
        <v>0</v>
      </c>
      <c r="S103" s="162">
        <v>0</v>
      </c>
      <c r="T103" s="163">
        <f>$S$103*$H$103</f>
        <v>0</v>
      </c>
      <c r="AR103" s="97" t="s">
        <v>251</v>
      </c>
      <c r="AT103" s="97" t="s">
        <v>247</v>
      </c>
      <c r="AU103" s="97" t="s">
        <v>21</v>
      </c>
      <c r="AY103" s="6" t="s">
        <v>245</v>
      </c>
      <c r="BE103" s="164">
        <f>IF($N$103="základní",$J$103,0)</f>
        <v>0</v>
      </c>
      <c r="BF103" s="164">
        <f>IF($N$103="snížená",$J$103,0)</f>
        <v>0</v>
      </c>
      <c r="BG103" s="164">
        <f>IF($N$103="zákl. přenesená",$J$103,0)</f>
        <v>0</v>
      </c>
      <c r="BH103" s="164">
        <f>IF($N$103="sníž. přenesená",$J$103,0)</f>
        <v>0</v>
      </c>
      <c r="BI103" s="164">
        <f>IF($N$103="nulová",$J$103,0)</f>
        <v>0</v>
      </c>
      <c r="BJ103" s="97" t="s">
        <v>21</v>
      </c>
      <c r="BK103" s="164">
        <f>ROUND($I$103*$H$103,2)</f>
        <v>0</v>
      </c>
      <c r="BL103" s="97" t="s">
        <v>251</v>
      </c>
      <c r="BM103" s="97" t="s">
        <v>1281</v>
      </c>
    </row>
    <row r="104" spans="2:47" s="6" customFormat="1" ht="16.5" customHeight="1">
      <c r="B104" s="23"/>
      <c r="C104" s="24"/>
      <c r="D104" s="165" t="s">
        <v>253</v>
      </c>
      <c r="E104" s="24"/>
      <c r="F104" s="166" t="s">
        <v>1052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253</v>
      </c>
      <c r="AU104" s="6" t="s">
        <v>21</v>
      </c>
    </row>
    <row r="105" spans="2:51" s="6" customFormat="1" ht="15.75" customHeight="1">
      <c r="B105" s="167"/>
      <c r="C105" s="168"/>
      <c r="D105" s="169" t="s">
        <v>255</v>
      </c>
      <c r="E105" s="168"/>
      <c r="F105" s="170" t="s">
        <v>508</v>
      </c>
      <c r="G105" s="168"/>
      <c r="H105" s="168"/>
      <c r="J105" s="168"/>
      <c r="K105" s="168"/>
      <c r="L105" s="171"/>
      <c r="M105" s="172"/>
      <c r="N105" s="168"/>
      <c r="O105" s="168"/>
      <c r="P105" s="168"/>
      <c r="Q105" s="168"/>
      <c r="R105" s="168"/>
      <c r="S105" s="168"/>
      <c r="T105" s="173"/>
      <c r="AT105" s="174" t="s">
        <v>255</v>
      </c>
      <c r="AU105" s="174" t="s">
        <v>21</v>
      </c>
      <c r="AV105" s="174" t="s">
        <v>21</v>
      </c>
      <c r="AW105" s="174" t="s">
        <v>218</v>
      </c>
      <c r="AX105" s="174" t="s">
        <v>76</v>
      </c>
      <c r="AY105" s="174" t="s">
        <v>245</v>
      </c>
    </row>
    <row r="106" spans="2:51" s="6" customFormat="1" ht="15.75" customHeight="1">
      <c r="B106" s="175"/>
      <c r="C106" s="176"/>
      <c r="D106" s="169" t="s">
        <v>255</v>
      </c>
      <c r="E106" s="176"/>
      <c r="F106" s="177" t="s">
        <v>377</v>
      </c>
      <c r="G106" s="176"/>
      <c r="H106" s="178">
        <v>25</v>
      </c>
      <c r="J106" s="176"/>
      <c r="K106" s="176"/>
      <c r="L106" s="179"/>
      <c r="M106" s="180"/>
      <c r="N106" s="176"/>
      <c r="O106" s="176"/>
      <c r="P106" s="176"/>
      <c r="Q106" s="176"/>
      <c r="R106" s="176"/>
      <c r="S106" s="176"/>
      <c r="T106" s="181"/>
      <c r="AT106" s="182" t="s">
        <v>255</v>
      </c>
      <c r="AU106" s="182" t="s">
        <v>21</v>
      </c>
      <c r="AV106" s="182" t="s">
        <v>85</v>
      </c>
      <c r="AW106" s="182" t="s">
        <v>218</v>
      </c>
      <c r="AX106" s="182" t="s">
        <v>76</v>
      </c>
      <c r="AY106" s="182" t="s">
        <v>245</v>
      </c>
    </row>
    <row r="107" spans="2:51" s="6" customFormat="1" ht="15.75" customHeight="1">
      <c r="B107" s="183"/>
      <c r="C107" s="184"/>
      <c r="D107" s="169" t="s">
        <v>255</v>
      </c>
      <c r="E107" s="184"/>
      <c r="F107" s="185" t="s">
        <v>257</v>
      </c>
      <c r="G107" s="184"/>
      <c r="H107" s="186">
        <v>25</v>
      </c>
      <c r="J107" s="184"/>
      <c r="K107" s="184"/>
      <c r="L107" s="187"/>
      <c r="M107" s="188"/>
      <c r="N107" s="184"/>
      <c r="O107" s="184"/>
      <c r="P107" s="184"/>
      <c r="Q107" s="184"/>
      <c r="R107" s="184"/>
      <c r="S107" s="184"/>
      <c r="T107" s="189"/>
      <c r="AT107" s="190" t="s">
        <v>255</v>
      </c>
      <c r="AU107" s="190" t="s">
        <v>21</v>
      </c>
      <c r="AV107" s="190" t="s">
        <v>251</v>
      </c>
      <c r="AW107" s="190" t="s">
        <v>218</v>
      </c>
      <c r="AX107" s="190" t="s">
        <v>21</v>
      </c>
      <c r="AY107" s="190" t="s">
        <v>245</v>
      </c>
    </row>
    <row r="108" spans="2:65" s="6" customFormat="1" ht="15.75" customHeight="1">
      <c r="B108" s="23"/>
      <c r="C108" s="153" t="s">
        <v>143</v>
      </c>
      <c r="D108" s="153" t="s">
        <v>247</v>
      </c>
      <c r="E108" s="154" t="s">
        <v>1064</v>
      </c>
      <c r="F108" s="155" t="s">
        <v>1065</v>
      </c>
      <c r="G108" s="156" t="s">
        <v>136</v>
      </c>
      <c r="H108" s="157">
        <v>25</v>
      </c>
      <c r="I108" s="158"/>
      <c r="J108" s="159">
        <f>ROUND($I$108*$H$108,2)</f>
        <v>0</v>
      </c>
      <c r="K108" s="155"/>
      <c r="L108" s="43"/>
      <c r="M108" s="160"/>
      <c r="N108" s="161" t="s">
        <v>47</v>
      </c>
      <c r="O108" s="24"/>
      <c r="P108" s="24"/>
      <c r="Q108" s="162">
        <v>0</v>
      </c>
      <c r="R108" s="162">
        <f>$Q$108*$H$108</f>
        <v>0</v>
      </c>
      <c r="S108" s="162">
        <v>0</v>
      </c>
      <c r="T108" s="163">
        <f>$S$108*$H$108</f>
        <v>0</v>
      </c>
      <c r="AR108" s="97" t="s">
        <v>251</v>
      </c>
      <c r="AT108" s="97" t="s">
        <v>247</v>
      </c>
      <c r="AU108" s="97" t="s">
        <v>21</v>
      </c>
      <c r="AY108" s="6" t="s">
        <v>245</v>
      </c>
      <c r="BE108" s="164">
        <f>IF($N$108="základní",$J$108,0)</f>
        <v>0</v>
      </c>
      <c r="BF108" s="164">
        <f>IF($N$108="snížená",$J$108,0)</f>
        <v>0</v>
      </c>
      <c r="BG108" s="164">
        <f>IF($N$108="zákl. přenesená",$J$108,0)</f>
        <v>0</v>
      </c>
      <c r="BH108" s="164">
        <f>IF($N$108="sníž. přenesená",$J$108,0)</f>
        <v>0</v>
      </c>
      <c r="BI108" s="164">
        <f>IF($N$108="nulová",$J$108,0)</f>
        <v>0</v>
      </c>
      <c r="BJ108" s="97" t="s">
        <v>21</v>
      </c>
      <c r="BK108" s="164">
        <f>ROUND($I$108*$H$108,2)</f>
        <v>0</v>
      </c>
      <c r="BL108" s="97" t="s">
        <v>251</v>
      </c>
      <c r="BM108" s="97" t="s">
        <v>1282</v>
      </c>
    </row>
    <row r="109" spans="2:47" s="6" customFormat="1" ht="16.5" customHeight="1">
      <c r="B109" s="23"/>
      <c r="C109" s="24"/>
      <c r="D109" s="165" t="s">
        <v>253</v>
      </c>
      <c r="E109" s="24"/>
      <c r="F109" s="166" t="s">
        <v>1065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253</v>
      </c>
      <c r="AU109" s="6" t="s">
        <v>21</v>
      </c>
    </row>
    <row r="110" spans="2:51" s="6" customFormat="1" ht="15.75" customHeight="1">
      <c r="B110" s="167"/>
      <c r="C110" s="168"/>
      <c r="D110" s="169" t="s">
        <v>255</v>
      </c>
      <c r="E110" s="168"/>
      <c r="F110" s="170" t="s">
        <v>508</v>
      </c>
      <c r="G110" s="168"/>
      <c r="H110" s="168"/>
      <c r="J110" s="168"/>
      <c r="K110" s="168"/>
      <c r="L110" s="171"/>
      <c r="M110" s="172"/>
      <c r="N110" s="168"/>
      <c r="O110" s="168"/>
      <c r="P110" s="168"/>
      <c r="Q110" s="168"/>
      <c r="R110" s="168"/>
      <c r="S110" s="168"/>
      <c r="T110" s="173"/>
      <c r="AT110" s="174" t="s">
        <v>255</v>
      </c>
      <c r="AU110" s="174" t="s">
        <v>21</v>
      </c>
      <c r="AV110" s="174" t="s">
        <v>21</v>
      </c>
      <c r="AW110" s="174" t="s">
        <v>218</v>
      </c>
      <c r="AX110" s="174" t="s">
        <v>76</v>
      </c>
      <c r="AY110" s="174" t="s">
        <v>245</v>
      </c>
    </row>
    <row r="111" spans="2:51" s="6" customFormat="1" ht="15.75" customHeight="1">
      <c r="B111" s="175"/>
      <c r="C111" s="176"/>
      <c r="D111" s="169" t="s">
        <v>255</v>
      </c>
      <c r="E111" s="176"/>
      <c r="F111" s="177" t="s">
        <v>377</v>
      </c>
      <c r="G111" s="176"/>
      <c r="H111" s="178">
        <v>25</v>
      </c>
      <c r="J111" s="176"/>
      <c r="K111" s="176"/>
      <c r="L111" s="179"/>
      <c r="M111" s="180"/>
      <c r="N111" s="176"/>
      <c r="O111" s="176"/>
      <c r="P111" s="176"/>
      <c r="Q111" s="176"/>
      <c r="R111" s="176"/>
      <c r="S111" s="176"/>
      <c r="T111" s="181"/>
      <c r="AT111" s="182" t="s">
        <v>255</v>
      </c>
      <c r="AU111" s="182" t="s">
        <v>21</v>
      </c>
      <c r="AV111" s="182" t="s">
        <v>85</v>
      </c>
      <c r="AW111" s="182" t="s">
        <v>218</v>
      </c>
      <c r="AX111" s="182" t="s">
        <v>76</v>
      </c>
      <c r="AY111" s="182" t="s">
        <v>245</v>
      </c>
    </row>
    <row r="112" spans="2:51" s="6" customFormat="1" ht="15.75" customHeight="1">
      <c r="B112" s="183"/>
      <c r="C112" s="184"/>
      <c r="D112" s="169" t="s">
        <v>255</v>
      </c>
      <c r="E112" s="184"/>
      <c r="F112" s="185" t="s">
        <v>257</v>
      </c>
      <c r="G112" s="184"/>
      <c r="H112" s="186">
        <v>25</v>
      </c>
      <c r="J112" s="184"/>
      <c r="K112" s="184"/>
      <c r="L112" s="187"/>
      <c r="M112" s="188"/>
      <c r="N112" s="184"/>
      <c r="O112" s="184"/>
      <c r="P112" s="184"/>
      <c r="Q112" s="184"/>
      <c r="R112" s="184"/>
      <c r="S112" s="184"/>
      <c r="T112" s="189"/>
      <c r="AT112" s="190" t="s">
        <v>255</v>
      </c>
      <c r="AU112" s="190" t="s">
        <v>21</v>
      </c>
      <c r="AV112" s="190" t="s">
        <v>251</v>
      </c>
      <c r="AW112" s="190" t="s">
        <v>218</v>
      </c>
      <c r="AX112" s="190" t="s">
        <v>21</v>
      </c>
      <c r="AY112" s="190" t="s">
        <v>245</v>
      </c>
    </row>
    <row r="113" spans="2:65" s="6" customFormat="1" ht="15.75" customHeight="1">
      <c r="B113" s="23"/>
      <c r="C113" s="153" t="s">
        <v>277</v>
      </c>
      <c r="D113" s="153" t="s">
        <v>247</v>
      </c>
      <c r="E113" s="154" t="s">
        <v>1067</v>
      </c>
      <c r="F113" s="155" t="s">
        <v>1068</v>
      </c>
      <c r="G113" s="156" t="s">
        <v>826</v>
      </c>
      <c r="H113" s="157">
        <v>2</v>
      </c>
      <c r="I113" s="158"/>
      <c r="J113" s="159">
        <f>ROUND($I$113*$H$113,2)</f>
        <v>0</v>
      </c>
      <c r="K113" s="155"/>
      <c r="L113" s="43"/>
      <c r="M113" s="160"/>
      <c r="N113" s="161" t="s">
        <v>47</v>
      </c>
      <c r="O113" s="24"/>
      <c r="P113" s="24"/>
      <c r="Q113" s="162">
        <v>0</v>
      </c>
      <c r="R113" s="162">
        <f>$Q$113*$H$113</f>
        <v>0</v>
      </c>
      <c r="S113" s="162">
        <v>0</v>
      </c>
      <c r="T113" s="163">
        <f>$S$113*$H$113</f>
        <v>0</v>
      </c>
      <c r="AR113" s="97" t="s">
        <v>251</v>
      </c>
      <c r="AT113" s="97" t="s">
        <v>247</v>
      </c>
      <c r="AU113" s="97" t="s">
        <v>21</v>
      </c>
      <c r="AY113" s="6" t="s">
        <v>245</v>
      </c>
      <c r="BE113" s="164">
        <f>IF($N$113="základní",$J$113,0)</f>
        <v>0</v>
      </c>
      <c r="BF113" s="164">
        <f>IF($N$113="snížená",$J$113,0)</f>
        <v>0</v>
      </c>
      <c r="BG113" s="164">
        <f>IF($N$113="zákl. přenesená",$J$113,0)</f>
        <v>0</v>
      </c>
      <c r="BH113" s="164">
        <f>IF($N$113="sníž. přenesená",$J$113,0)</f>
        <v>0</v>
      </c>
      <c r="BI113" s="164">
        <f>IF($N$113="nulová",$J$113,0)</f>
        <v>0</v>
      </c>
      <c r="BJ113" s="97" t="s">
        <v>21</v>
      </c>
      <c r="BK113" s="164">
        <f>ROUND($I$113*$H$113,2)</f>
        <v>0</v>
      </c>
      <c r="BL113" s="97" t="s">
        <v>251</v>
      </c>
      <c r="BM113" s="97" t="s">
        <v>1283</v>
      </c>
    </row>
    <row r="114" spans="2:47" s="6" customFormat="1" ht="16.5" customHeight="1">
      <c r="B114" s="23"/>
      <c r="C114" s="24"/>
      <c r="D114" s="165" t="s">
        <v>253</v>
      </c>
      <c r="E114" s="24"/>
      <c r="F114" s="166" t="s">
        <v>1068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253</v>
      </c>
      <c r="AU114" s="6" t="s">
        <v>21</v>
      </c>
    </row>
    <row r="115" spans="2:51" s="6" customFormat="1" ht="15.75" customHeight="1">
      <c r="B115" s="167"/>
      <c r="C115" s="168"/>
      <c r="D115" s="169" t="s">
        <v>255</v>
      </c>
      <c r="E115" s="168"/>
      <c r="F115" s="170" t="s">
        <v>256</v>
      </c>
      <c r="G115" s="168"/>
      <c r="H115" s="168"/>
      <c r="J115" s="168"/>
      <c r="K115" s="168"/>
      <c r="L115" s="171"/>
      <c r="M115" s="172"/>
      <c r="N115" s="168"/>
      <c r="O115" s="168"/>
      <c r="P115" s="168"/>
      <c r="Q115" s="168"/>
      <c r="R115" s="168"/>
      <c r="S115" s="168"/>
      <c r="T115" s="173"/>
      <c r="AT115" s="174" t="s">
        <v>255</v>
      </c>
      <c r="AU115" s="174" t="s">
        <v>21</v>
      </c>
      <c r="AV115" s="174" t="s">
        <v>21</v>
      </c>
      <c r="AW115" s="174" t="s">
        <v>218</v>
      </c>
      <c r="AX115" s="174" t="s">
        <v>76</v>
      </c>
      <c r="AY115" s="174" t="s">
        <v>245</v>
      </c>
    </row>
    <row r="116" spans="2:51" s="6" customFormat="1" ht="15.75" customHeight="1">
      <c r="B116" s="175"/>
      <c r="C116" s="176"/>
      <c r="D116" s="169" t="s">
        <v>255</v>
      </c>
      <c r="E116" s="176"/>
      <c r="F116" s="177" t="s">
        <v>85</v>
      </c>
      <c r="G116" s="176"/>
      <c r="H116" s="178">
        <v>2</v>
      </c>
      <c r="J116" s="176"/>
      <c r="K116" s="176"/>
      <c r="L116" s="179"/>
      <c r="M116" s="180"/>
      <c r="N116" s="176"/>
      <c r="O116" s="176"/>
      <c r="P116" s="176"/>
      <c r="Q116" s="176"/>
      <c r="R116" s="176"/>
      <c r="S116" s="176"/>
      <c r="T116" s="181"/>
      <c r="AT116" s="182" t="s">
        <v>255</v>
      </c>
      <c r="AU116" s="182" t="s">
        <v>21</v>
      </c>
      <c r="AV116" s="182" t="s">
        <v>85</v>
      </c>
      <c r="AW116" s="182" t="s">
        <v>218</v>
      </c>
      <c r="AX116" s="182" t="s">
        <v>76</v>
      </c>
      <c r="AY116" s="182" t="s">
        <v>245</v>
      </c>
    </row>
    <row r="117" spans="2:51" s="6" customFormat="1" ht="15.75" customHeight="1">
      <c r="B117" s="183"/>
      <c r="C117" s="184"/>
      <c r="D117" s="169" t="s">
        <v>255</v>
      </c>
      <c r="E117" s="184"/>
      <c r="F117" s="185" t="s">
        <v>257</v>
      </c>
      <c r="G117" s="184"/>
      <c r="H117" s="186">
        <v>2</v>
      </c>
      <c r="J117" s="184"/>
      <c r="K117" s="184"/>
      <c r="L117" s="187"/>
      <c r="M117" s="188"/>
      <c r="N117" s="184"/>
      <c r="O117" s="184"/>
      <c r="P117" s="184"/>
      <c r="Q117" s="184"/>
      <c r="R117" s="184"/>
      <c r="S117" s="184"/>
      <c r="T117" s="189"/>
      <c r="AT117" s="190" t="s">
        <v>255</v>
      </c>
      <c r="AU117" s="190" t="s">
        <v>21</v>
      </c>
      <c r="AV117" s="190" t="s">
        <v>251</v>
      </c>
      <c r="AW117" s="190" t="s">
        <v>218</v>
      </c>
      <c r="AX117" s="190" t="s">
        <v>21</v>
      </c>
      <c r="AY117" s="190" t="s">
        <v>245</v>
      </c>
    </row>
    <row r="118" spans="2:63" s="140" customFormat="1" ht="37.5" customHeight="1">
      <c r="B118" s="141"/>
      <c r="C118" s="142"/>
      <c r="D118" s="142" t="s">
        <v>75</v>
      </c>
      <c r="E118" s="143" t="s">
        <v>1070</v>
      </c>
      <c r="F118" s="143" t="s">
        <v>1071</v>
      </c>
      <c r="G118" s="142"/>
      <c r="H118" s="142"/>
      <c r="J118" s="144">
        <f>$BK$118</f>
        <v>0</v>
      </c>
      <c r="K118" s="142"/>
      <c r="L118" s="145"/>
      <c r="M118" s="146"/>
      <c r="N118" s="142"/>
      <c r="O118" s="142"/>
      <c r="P118" s="147">
        <f>SUM($P$119:$P$144)</f>
        <v>0</v>
      </c>
      <c r="Q118" s="142"/>
      <c r="R118" s="147">
        <f>SUM($R$119:$R$144)</f>
        <v>0</v>
      </c>
      <c r="S118" s="142"/>
      <c r="T118" s="148">
        <f>SUM($T$119:$T$144)</f>
        <v>0</v>
      </c>
      <c r="AR118" s="149" t="s">
        <v>21</v>
      </c>
      <c r="AT118" s="149" t="s">
        <v>75</v>
      </c>
      <c r="AU118" s="149" t="s">
        <v>76</v>
      </c>
      <c r="AY118" s="149" t="s">
        <v>245</v>
      </c>
      <c r="BK118" s="150">
        <f>SUM($BK$119:$BK$144)</f>
        <v>0</v>
      </c>
    </row>
    <row r="119" spans="2:65" s="6" customFormat="1" ht="15.75" customHeight="1">
      <c r="B119" s="23"/>
      <c r="C119" s="153" t="s">
        <v>169</v>
      </c>
      <c r="D119" s="153" t="s">
        <v>247</v>
      </c>
      <c r="E119" s="154" t="s">
        <v>1075</v>
      </c>
      <c r="F119" s="155" t="s">
        <v>1076</v>
      </c>
      <c r="G119" s="156" t="s">
        <v>136</v>
      </c>
      <c r="H119" s="157">
        <v>25</v>
      </c>
      <c r="I119" s="158"/>
      <c r="J119" s="159">
        <f>ROUND($I$119*$H$119,2)</f>
        <v>0</v>
      </c>
      <c r="K119" s="155"/>
      <c r="L119" s="43"/>
      <c r="M119" s="160"/>
      <c r="N119" s="161" t="s">
        <v>47</v>
      </c>
      <c r="O119" s="24"/>
      <c r="P119" s="24"/>
      <c r="Q119" s="162">
        <v>0</v>
      </c>
      <c r="R119" s="162">
        <f>$Q$119*$H$119</f>
        <v>0</v>
      </c>
      <c r="S119" s="162">
        <v>0</v>
      </c>
      <c r="T119" s="163">
        <f>$S$119*$H$119</f>
        <v>0</v>
      </c>
      <c r="AR119" s="97" t="s">
        <v>251</v>
      </c>
      <c r="AT119" s="97" t="s">
        <v>247</v>
      </c>
      <c r="AU119" s="97" t="s">
        <v>21</v>
      </c>
      <c r="AY119" s="6" t="s">
        <v>245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21</v>
      </c>
      <c r="BK119" s="164">
        <f>ROUND($I$119*$H$119,2)</f>
        <v>0</v>
      </c>
      <c r="BL119" s="97" t="s">
        <v>251</v>
      </c>
      <c r="BM119" s="97" t="s">
        <v>1284</v>
      </c>
    </row>
    <row r="120" spans="2:47" s="6" customFormat="1" ht="16.5" customHeight="1">
      <c r="B120" s="23"/>
      <c r="C120" s="24"/>
      <c r="D120" s="165" t="s">
        <v>253</v>
      </c>
      <c r="E120" s="24"/>
      <c r="F120" s="166" t="s">
        <v>1076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253</v>
      </c>
      <c r="AU120" s="6" t="s">
        <v>21</v>
      </c>
    </row>
    <row r="121" spans="2:51" s="6" customFormat="1" ht="15.75" customHeight="1">
      <c r="B121" s="167"/>
      <c r="C121" s="168"/>
      <c r="D121" s="169" t="s">
        <v>255</v>
      </c>
      <c r="E121" s="168"/>
      <c r="F121" s="170" t="s">
        <v>508</v>
      </c>
      <c r="G121" s="168"/>
      <c r="H121" s="168"/>
      <c r="J121" s="168"/>
      <c r="K121" s="168"/>
      <c r="L121" s="171"/>
      <c r="M121" s="172"/>
      <c r="N121" s="168"/>
      <c r="O121" s="168"/>
      <c r="P121" s="168"/>
      <c r="Q121" s="168"/>
      <c r="R121" s="168"/>
      <c r="S121" s="168"/>
      <c r="T121" s="173"/>
      <c r="AT121" s="174" t="s">
        <v>255</v>
      </c>
      <c r="AU121" s="174" t="s">
        <v>21</v>
      </c>
      <c r="AV121" s="174" t="s">
        <v>21</v>
      </c>
      <c r="AW121" s="174" t="s">
        <v>218</v>
      </c>
      <c r="AX121" s="174" t="s">
        <v>76</v>
      </c>
      <c r="AY121" s="174" t="s">
        <v>245</v>
      </c>
    </row>
    <row r="122" spans="2:51" s="6" customFormat="1" ht="15.75" customHeight="1">
      <c r="B122" s="175"/>
      <c r="C122" s="176"/>
      <c r="D122" s="169" t="s">
        <v>255</v>
      </c>
      <c r="E122" s="176"/>
      <c r="F122" s="177" t="s">
        <v>377</v>
      </c>
      <c r="G122" s="176"/>
      <c r="H122" s="178">
        <v>25</v>
      </c>
      <c r="J122" s="176"/>
      <c r="K122" s="176"/>
      <c r="L122" s="179"/>
      <c r="M122" s="180"/>
      <c r="N122" s="176"/>
      <c r="O122" s="176"/>
      <c r="P122" s="176"/>
      <c r="Q122" s="176"/>
      <c r="R122" s="176"/>
      <c r="S122" s="176"/>
      <c r="T122" s="181"/>
      <c r="AT122" s="182" t="s">
        <v>255</v>
      </c>
      <c r="AU122" s="182" t="s">
        <v>21</v>
      </c>
      <c r="AV122" s="182" t="s">
        <v>85</v>
      </c>
      <c r="AW122" s="182" t="s">
        <v>218</v>
      </c>
      <c r="AX122" s="182" t="s">
        <v>76</v>
      </c>
      <c r="AY122" s="182" t="s">
        <v>245</v>
      </c>
    </row>
    <row r="123" spans="2:51" s="6" customFormat="1" ht="15.75" customHeight="1">
      <c r="B123" s="183"/>
      <c r="C123" s="184"/>
      <c r="D123" s="169" t="s">
        <v>255</v>
      </c>
      <c r="E123" s="184"/>
      <c r="F123" s="185" t="s">
        <v>257</v>
      </c>
      <c r="G123" s="184"/>
      <c r="H123" s="186">
        <v>25</v>
      </c>
      <c r="J123" s="184"/>
      <c r="K123" s="184"/>
      <c r="L123" s="187"/>
      <c r="M123" s="188"/>
      <c r="N123" s="184"/>
      <c r="O123" s="184"/>
      <c r="P123" s="184"/>
      <c r="Q123" s="184"/>
      <c r="R123" s="184"/>
      <c r="S123" s="184"/>
      <c r="T123" s="189"/>
      <c r="AT123" s="190" t="s">
        <v>255</v>
      </c>
      <c r="AU123" s="190" t="s">
        <v>21</v>
      </c>
      <c r="AV123" s="190" t="s">
        <v>251</v>
      </c>
      <c r="AW123" s="190" t="s">
        <v>218</v>
      </c>
      <c r="AX123" s="190" t="s">
        <v>21</v>
      </c>
      <c r="AY123" s="190" t="s">
        <v>245</v>
      </c>
    </row>
    <row r="124" spans="2:65" s="6" customFormat="1" ht="15.75" customHeight="1">
      <c r="B124" s="23"/>
      <c r="C124" s="153" t="s">
        <v>288</v>
      </c>
      <c r="D124" s="153" t="s">
        <v>247</v>
      </c>
      <c r="E124" s="154" t="s">
        <v>1079</v>
      </c>
      <c r="F124" s="155" t="s">
        <v>1080</v>
      </c>
      <c r="G124" s="156" t="s">
        <v>826</v>
      </c>
      <c r="H124" s="157">
        <v>48</v>
      </c>
      <c r="I124" s="158"/>
      <c r="J124" s="159">
        <f>ROUND($I$124*$H$124,2)</f>
        <v>0</v>
      </c>
      <c r="K124" s="155"/>
      <c r="L124" s="43"/>
      <c r="M124" s="160"/>
      <c r="N124" s="161" t="s">
        <v>47</v>
      </c>
      <c r="O124" s="24"/>
      <c r="P124" s="24"/>
      <c r="Q124" s="162">
        <v>0</v>
      </c>
      <c r="R124" s="162">
        <f>$Q$124*$H$124</f>
        <v>0</v>
      </c>
      <c r="S124" s="162">
        <v>0</v>
      </c>
      <c r="T124" s="163">
        <f>$S$124*$H$124</f>
        <v>0</v>
      </c>
      <c r="AR124" s="97" t="s">
        <v>251</v>
      </c>
      <c r="AT124" s="97" t="s">
        <v>247</v>
      </c>
      <c r="AU124" s="97" t="s">
        <v>21</v>
      </c>
      <c r="AY124" s="6" t="s">
        <v>245</v>
      </c>
      <c r="BE124" s="164">
        <f>IF($N$124="základní",$J$124,0)</f>
        <v>0</v>
      </c>
      <c r="BF124" s="164">
        <f>IF($N$124="snížená",$J$124,0)</f>
        <v>0</v>
      </c>
      <c r="BG124" s="164">
        <f>IF($N$124="zákl. přenesená",$J$124,0)</f>
        <v>0</v>
      </c>
      <c r="BH124" s="164">
        <f>IF($N$124="sníž. přenesená",$J$124,0)</f>
        <v>0</v>
      </c>
      <c r="BI124" s="164">
        <f>IF($N$124="nulová",$J$124,0)</f>
        <v>0</v>
      </c>
      <c r="BJ124" s="97" t="s">
        <v>21</v>
      </c>
      <c r="BK124" s="164">
        <f>ROUND($I$124*$H$124,2)</f>
        <v>0</v>
      </c>
      <c r="BL124" s="97" t="s">
        <v>251</v>
      </c>
      <c r="BM124" s="97" t="s">
        <v>1285</v>
      </c>
    </row>
    <row r="125" spans="2:47" s="6" customFormat="1" ht="16.5" customHeight="1">
      <c r="B125" s="23"/>
      <c r="C125" s="24"/>
      <c r="D125" s="165" t="s">
        <v>253</v>
      </c>
      <c r="E125" s="24"/>
      <c r="F125" s="166" t="s">
        <v>1082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253</v>
      </c>
      <c r="AU125" s="6" t="s">
        <v>21</v>
      </c>
    </row>
    <row r="126" spans="2:51" s="6" customFormat="1" ht="15.75" customHeight="1">
      <c r="B126" s="167"/>
      <c r="C126" s="168"/>
      <c r="D126" s="169" t="s">
        <v>255</v>
      </c>
      <c r="E126" s="168"/>
      <c r="F126" s="170" t="s">
        <v>256</v>
      </c>
      <c r="G126" s="168"/>
      <c r="H126" s="168"/>
      <c r="J126" s="168"/>
      <c r="K126" s="168"/>
      <c r="L126" s="171"/>
      <c r="M126" s="172"/>
      <c r="N126" s="168"/>
      <c r="O126" s="168"/>
      <c r="P126" s="168"/>
      <c r="Q126" s="168"/>
      <c r="R126" s="168"/>
      <c r="S126" s="168"/>
      <c r="T126" s="173"/>
      <c r="AT126" s="174" t="s">
        <v>255</v>
      </c>
      <c r="AU126" s="174" t="s">
        <v>21</v>
      </c>
      <c r="AV126" s="174" t="s">
        <v>21</v>
      </c>
      <c r="AW126" s="174" t="s">
        <v>218</v>
      </c>
      <c r="AX126" s="174" t="s">
        <v>76</v>
      </c>
      <c r="AY126" s="174" t="s">
        <v>245</v>
      </c>
    </row>
    <row r="127" spans="2:51" s="6" customFormat="1" ht="15.75" customHeight="1">
      <c r="B127" s="175"/>
      <c r="C127" s="176"/>
      <c r="D127" s="169" t="s">
        <v>255</v>
      </c>
      <c r="E127" s="176"/>
      <c r="F127" s="177" t="s">
        <v>502</v>
      </c>
      <c r="G127" s="176"/>
      <c r="H127" s="178">
        <v>48</v>
      </c>
      <c r="J127" s="176"/>
      <c r="K127" s="176"/>
      <c r="L127" s="179"/>
      <c r="M127" s="180"/>
      <c r="N127" s="176"/>
      <c r="O127" s="176"/>
      <c r="P127" s="176"/>
      <c r="Q127" s="176"/>
      <c r="R127" s="176"/>
      <c r="S127" s="176"/>
      <c r="T127" s="181"/>
      <c r="AT127" s="182" t="s">
        <v>255</v>
      </c>
      <c r="AU127" s="182" t="s">
        <v>21</v>
      </c>
      <c r="AV127" s="182" t="s">
        <v>85</v>
      </c>
      <c r="AW127" s="182" t="s">
        <v>218</v>
      </c>
      <c r="AX127" s="182" t="s">
        <v>76</v>
      </c>
      <c r="AY127" s="182" t="s">
        <v>245</v>
      </c>
    </row>
    <row r="128" spans="2:51" s="6" customFormat="1" ht="15.75" customHeight="1">
      <c r="B128" s="183"/>
      <c r="C128" s="184"/>
      <c r="D128" s="169" t="s">
        <v>255</v>
      </c>
      <c r="E128" s="184"/>
      <c r="F128" s="185" t="s">
        <v>257</v>
      </c>
      <c r="G128" s="184"/>
      <c r="H128" s="186">
        <v>48</v>
      </c>
      <c r="J128" s="184"/>
      <c r="K128" s="184"/>
      <c r="L128" s="187"/>
      <c r="M128" s="188"/>
      <c r="N128" s="184"/>
      <c r="O128" s="184"/>
      <c r="P128" s="184"/>
      <c r="Q128" s="184"/>
      <c r="R128" s="184"/>
      <c r="S128" s="184"/>
      <c r="T128" s="189"/>
      <c r="AT128" s="190" t="s">
        <v>255</v>
      </c>
      <c r="AU128" s="190" t="s">
        <v>21</v>
      </c>
      <c r="AV128" s="190" t="s">
        <v>251</v>
      </c>
      <c r="AW128" s="190" t="s">
        <v>218</v>
      </c>
      <c r="AX128" s="190" t="s">
        <v>21</v>
      </c>
      <c r="AY128" s="190" t="s">
        <v>245</v>
      </c>
    </row>
    <row r="129" spans="2:65" s="6" customFormat="1" ht="15.75" customHeight="1">
      <c r="B129" s="23"/>
      <c r="C129" s="153" t="s">
        <v>295</v>
      </c>
      <c r="D129" s="153" t="s">
        <v>247</v>
      </c>
      <c r="E129" s="154" t="s">
        <v>1248</v>
      </c>
      <c r="F129" s="155" t="s">
        <v>1286</v>
      </c>
      <c r="G129" s="156" t="s">
        <v>826</v>
      </c>
      <c r="H129" s="157">
        <v>2</v>
      </c>
      <c r="I129" s="158"/>
      <c r="J129" s="159">
        <f>ROUND($I$129*$H$129,2)</f>
        <v>0</v>
      </c>
      <c r="K129" s="155"/>
      <c r="L129" s="43"/>
      <c r="M129" s="160"/>
      <c r="N129" s="161" t="s">
        <v>47</v>
      </c>
      <c r="O129" s="24"/>
      <c r="P129" s="24"/>
      <c r="Q129" s="162">
        <v>0</v>
      </c>
      <c r="R129" s="162">
        <f>$Q$129*$H$129</f>
        <v>0</v>
      </c>
      <c r="S129" s="162">
        <v>0</v>
      </c>
      <c r="T129" s="163">
        <f>$S$129*$H$129</f>
        <v>0</v>
      </c>
      <c r="AR129" s="97" t="s">
        <v>251</v>
      </c>
      <c r="AT129" s="97" t="s">
        <v>247</v>
      </c>
      <c r="AU129" s="97" t="s">
        <v>21</v>
      </c>
      <c r="AY129" s="6" t="s">
        <v>245</v>
      </c>
      <c r="BE129" s="164">
        <f>IF($N$129="základní",$J$129,0)</f>
        <v>0</v>
      </c>
      <c r="BF129" s="164">
        <f>IF($N$129="snížená",$J$129,0)</f>
        <v>0</v>
      </c>
      <c r="BG129" s="164">
        <f>IF($N$129="zákl. přenesená",$J$129,0)</f>
        <v>0</v>
      </c>
      <c r="BH129" s="164">
        <f>IF($N$129="sníž. přenesená",$J$129,0)</f>
        <v>0</v>
      </c>
      <c r="BI129" s="164">
        <f>IF($N$129="nulová",$J$129,0)</f>
        <v>0</v>
      </c>
      <c r="BJ129" s="97" t="s">
        <v>21</v>
      </c>
      <c r="BK129" s="164">
        <f>ROUND($I$129*$H$129,2)</f>
        <v>0</v>
      </c>
      <c r="BL129" s="97" t="s">
        <v>251</v>
      </c>
      <c r="BM129" s="97" t="s">
        <v>1287</v>
      </c>
    </row>
    <row r="130" spans="2:47" s="6" customFormat="1" ht="16.5" customHeight="1">
      <c r="B130" s="23"/>
      <c r="C130" s="24"/>
      <c r="D130" s="165" t="s">
        <v>253</v>
      </c>
      <c r="E130" s="24"/>
      <c r="F130" s="166" t="s">
        <v>1286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253</v>
      </c>
      <c r="AU130" s="6" t="s">
        <v>21</v>
      </c>
    </row>
    <row r="131" spans="2:51" s="6" customFormat="1" ht="15.75" customHeight="1">
      <c r="B131" s="167"/>
      <c r="C131" s="168"/>
      <c r="D131" s="169" t="s">
        <v>255</v>
      </c>
      <c r="E131" s="168"/>
      <c r="F131" s="170" t="s">
        <v>256</v>
      </c>
      <c r="G131" s="168"/>
      <c r="H131" s="168"/>
      <c r="J131" s="168"/>
      <c r="K131" s="168"/>
      <c r="L131" s="171"/>
      <c r="M131" s="172"/>
      <c r="N131" s="168"/>
      <c r="O131" s="168"/>
      <c r="P131" s="168"/>
      <c r="Q131" s="168"/>
      <c r="R131" s="168"/>
      <c r="S131" s="168"/>
      <c r="T131" s="173"/>
      <c r="AT131" s="174" t="s">
        <v>255</v>
      </c>
      <c r="AU131" s="174" t="s">
        <v>21</v>
      </c>
      <c r="AV131" s="174" t="s">
        <v>21</v>
      </c>
      <c r="AW131" s="174" t="s">
        <v>218</v>
      </c>
      <c r="AX131" s="174" t="s">
        <v>76</v>
      </c>
      <c r="AY131" s="174" t="s">
        <v>245</v>
      </c>
    </row>
    <row r="132" spans="2:51" s="6" customFormat="1" ht="15.75" customHeight="1">
      <c r="B132" s="175"/>
      <c r="C132" s="176"/>
      <c r="D132" s="169" t="s">
        <v>255</v>
      </c>
      <c r="E132" s="176"/>
      <c r="F132" s="177" t="s">
        <v>85</v>
      </c>
      <c r="G132" s="176"/>
      <c r="H132" s="178">
        <v>2</v>
      </c>
      <c r="J132" s="176"/>
      <c r="K132" s="176"/>
      <c r="L132" s="179"/>
      <c r="M132" s="180"/>
      <c r="N132" s="176"/>
      <c r="O132" s="176"/>
      <c r="P132" s="176"/>
      <c r="Q132" s="176"/>
      <c r="R132" s="176"/>
      <c r="S132" s="176"/>
      <c r="T132" s="181"/>
      <c r="AT132" s="182" t="s">
        <v>255</v>
      </c>
      <c r="AU132" s="182" t="s">
        <v>21</v>
      </c>
      <c r="AV132" s="182" t="s">
        <v>85</v>
      </c>
      <c r="AW132" s="182" t="s">
        <v>218</v>
      </c>
      <c r="AX132" s="182" t="s">
        <v>76</v>
      </c>
      <c r="AY132" s="182" t="s">
        <v>245</v>
      </c>
    </row>
    <row r="133" spans="2:51" s="6" customFormat="1" ht="15.75" customHeight="1">
      <c r="B133" s="183"/>
      <c r="C133" s="184"/>
      <c r="D133" s="169" t="s">
        <v>255</v>
      </c>
      <c r="E133" s="184"/>
      <c r="F133" s="185" t="s">
        <v>257</v>
      </c>
      <c r="G133" s="184"/>
      <c r="H133" s="186">
        <v>2</v>
      </c>
      <c r="J133" s="184"/>
      <c r="K133" s="184"/>
      <c r="L133" s="187"/>
      <c r="M133" s="188"/>
      <c r="N133" s="184"/>
      <c r="O133" s="184"/>
      <c r="P133" s="184"/>
      <c r="Q133" s="184"/>
      <c r="R133" s="184"/>
      <c r="S133" s="184"/>
      <c r="T133" s="189"/>
      <c r="AT133" s="190" t="s">
        <v>255</v>
      </c>
      <c r="AU133" s="190" t="s">
        <v>21</v>
      </c>
      <c r="AV133" s="190" t="s">
        <v>251</v>
      </c>
      <c r="AW133" s="190" t="s">
        <v>218</v>
      </c>
      <c r="AX133" s="190" t="s">
        <v>21</v>
      </c>
      <c r="AY133" s="190" t="s">
        <v>245</v>
      </c>
    </row>
    <row r="134" spans="2:65" s="6" customFormat="1" ht="15.75" customHeight="1">
      <c r="B134" s="23"/>
      <c r="C134" s="153" t="s">
        <v>26</v>
      </c>
      <c r="D134" s="153" t="s">
        <v>247</v>
      </c>
      <c r="E134" s="154" t="s">
        <v>1107</v>
      </c>
      <c r="F134" s="155" t="s">
        <v>1108</v>
      </c>
      <c r="G134" s="156" t="s">
        <v>136</v>
      </c>
      <c r="H134" s="157">
        <v>25</v>
      </c>
      <c r="I134" s="158"/>
      <c r="J134" s="159">
        <f>ROUND($I$134*$H$134,2)</f>
        <v>0</v>
      </c>
      <c r="K134" s="155"/>
      <c r="L134" s="43"/>
      <c r="M134" s="160"/>
      <c r="N134" s="161" t="s">
        <v>47</v>
      </c>
      <c r="O134" s="24"/>
      <c r="P134" s="24"/>
      <c r="Q134" s="162">
        <v>0</v>
      </c>
      <c r="R134" s="162">
        <f>$Q$134*$H$134</f>
        <v>0</v>
      </c>
      <c r="S134" s="162">
        <v>0</v>
      </c>
      <c r="T134" s="163">
        <f>$S$134*$H$134</f>
        <v>0</v>
      </c>
      <c r="AR134" s="97" t="s">
        <v>251</v>
      </c>
      <c r="AT134" s="97" t="s">
        <v>247</v>
      </c>
      <c r="AU134" s="97" t="s">
        <v>21</v>
      </c>
      <c r="AY134" s="6" t="s">
        <v>245</v>
      </c>
      <c r="BE134" s="164">
        <f>IF($N$134="základní",$J$134,0)</f>
        <v>0</v>
      </c>
      <c r="BF134" s="164">
        <f>IF($N$134="snížená",$J$134,0)</f>
        <v>0</v>
      </c>
      <c r="BG134" s="164">
        <f>IF($N$134="zákl. přenesená",$J$134,0)</f>
        <v>0</v>
      </c>
      <c r="BH134" s="164">
        <f>IF($N$134="sníž. přenesená",$J$134,0)</f>
        <v>0</v>
      </c>
      <c r="BI134" s="164">
        <f>IF($N$134="nulová",$J$134,0)</f>
        <v>0</v>
      </c>
      <c r="BJ134" s="97" t="s">
        <v>21</v>
      </c>
      <c r="BK134" s="164">
        <f>ROUND($I$134*$H$134,2)</f>
        <v>0</v>
      </c>
      <c r="BL134" s="97" t="s">
        <v>251</v>
      </c>
      <c r="BM134" s="97" t="s">
        <v>1288</v>
      </c>
    </row>
    <row r="135" spans="2:47" s="6" customFormat="1" ht="16.5" customHeight="1">
      <c r="B135" s="23"/>
      <c r="C135" s="24"/>
      <c r="D135" s="165" t="s">
        <v>253</v>
      </c>
      <c r="E135" s="24"/>
      <c r="F135" s="166" t="s">
        <v>1108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253</v>
      </c>
      <c r="AU135" s="6" t="s">
        <v>21</v>
      </c>
    </row>
    <row r="136" spans="2:47" s="6" customFormat="1" ht="30.75" customHeight="1">
      <c r="B136" s="23"/>
      <c r="C136" s="24"/>
      <c r="D136" s="169" t="s">
        <v>306</v>
      </c>
      <c r="E136" s="24"/>
      <c r="F136" s="191" t="s">
        <v>1289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306</v>
      </c>
      <c r="AU136" s="6" t="s">
        <v>21</v>
      </c>
    </row>
    <row r="137" spans="2:51" s="6" customFormat="1" ht="15.75" customHeight="1">
      <c r="B137" s="167"/>
      <c r="C137" s="168"/>
      <c r="D137" s="169" t="s">
        <v>255</v>
      </c>
      <c r="E137" s="168"/>
      <c r="F137" s="170" t="s">
        <v>508</v>
      </c>
      <c r="G137" s="168"/>
      <c r="H137" s="168"/>
      <c r="J137" s="168"/>
      <c r="K137" s="168"/>
      <c r="L137" s="171"/>
      <c r="M137" s="172"/>
      <c r="N137" s="168"/>
      <c r="O137" s="168"/>
      <c r="P137" s="168"/>
      <c r="Q137" s="168"/>
      <c r="R137" s="168"/>
      <c r="S137" s="168"/>
      <c r="T137" s="173"/>
      <c r="AT137" s="174" t="s">
        <v>255</v>
      </c>
      <c r="AU137" s="174" t="s">
        <v>21</v>
      </c>
      <c r="AV137" s="174" t="s">
        <v>21</v>
      </c>
      <c r="AW137" s="174" t="s">
        <v>218</v>
      </c>
      <c r="AX137" s="174" t="s">
        <v>76</v>
      </c>
      <c r="AY137" s="174" t="s">
        <v>245</v>
      </c>
    </row>
    <row r="138" spans="2:51" s="6" customFormat="1" ht="15.75" customHeight="1">
      <c r="B138" s="175"/>
      <c r="C138" s="176"/>
      <c r="D138" s="169" t="s">
        <v>255</v>
      </c>
      <c r="E138" s="176"/>
      <c r="F138" s="177" t="s">
        <v>377</v>
      </c>
      <c r="G138" s="176"/>
      <c r="H138" s="178">
        <v>25</v>
      </c>
      <c r="J138" s="176"/>
      <c r="K138" s="176"/>
      <c r="L138" s="179"/>
      <c r="M138" s="180"/>
      <c r="N138" s="176"/>
      <c r="O138" s="176"/>
      <c r="P138" s="176"/>
      <c r="Q138" s="176"/>
      <c r="R138" s="176"/>
      <c r="S138" s="176"/>
      <c r="T138" s="181"/>
      <c r="AT138" s="182" t="s">
        <v>255</v>
      </c>
      <c r="AU138" s="182" t="s">
        <v>21</v>
      </c>
      <c r="AV138" s="182" t="s">
        <v>85</v>
      </c>
      <c r="AW138" s="182" t="s">
        <v>218</v>
      </c>
      <c r="AX138" s="182" t="s">
        <v>76</v>
      </c>
      <c r="AY138" s="182" t="s">
        <v>245</v>
      </c>
    </row>
    <row r="139" spans="2:51" s="6" customFormat="1" ht="15.75" customHeight="1">
      <c r="B139" s="183"/>
      <c r="C139" s="184"/>
      <c r="D139" s="169" t="s">
        <v>255</v>
      </c>
      <c r="E139" s="184"/>
      <c r="F139" s="185" t="s">
        <v>257</v>
      </c>
      <c r="G139" s="184"/>
      <c r="H139" s="186">
        <v>25</v>
      </c>
      <c r="J139" s="184"/>
      <c r="K139" s="184"/>
      <c r="L139" s="187"/>
      <c r="M139" s="188"/>
      <c r="N139" s="184"/>
      <c r="O139" s="184"/>
      <c r="P139" s="184"/>
      <c r="Q139" s="184"/>
      <c r="R139" s="184"/>
      <c r="S139" s="184"/>
      <c r="T139" s="189"/>
      <c r="AT139" s="190" t="s">
        <v>255</v>
      </c>
      <c r="AU139" s="190" t="s">
        <v>21</v>
      </c>
      <c r="AV139" s="190" t="s">
        <v>251</v>
      </c>
      <c r="AW139" s="190" t="s">
        <v>218</v>
      </c>
      <c r="AX139" s="190" t="s">
        <v>21</v>
      </c>
      <c r="AY139" s="190" t="s">
        <v>245</v>
      </c>
    </row>
    <row r="140" spans="2:65" s="6" customFormat="1" ht="15.75" customHeight="1">
      <c r="B140" s="23"/>
      <c r="C140" s="153" t="s">
        <v>310</v>
      </c>
      <c r="D140" s="153" t="s">
        <v>247</v>
      </c>
      <c r="E140" s="154" t="s">
        <v>1120</v>
      </c>
      <c r="F140" s="155" t="s">
        <v>1121</v>
      </c>
      <c r="G140" s="156" t="s">
        <v>136</v>
      </c>
      <c r="H140" s="157">
        <v>25</v>
      </c>
      <c r="I140" s="158"/>
      <c r="J140" s="159">
        <f>ROUND($I$140*$H$140,2)</f>
        <v>0</v>
      </c>
      <c r="K140" s="155"/>
      <c r="L140" s="43"/>
      <c r="M140" s="160"/>
      <c r="N140" s="161" t="s">
        <v>47</v>
      </c>
      <c r="O140" s="24"/>
      <c r="P140" s="24"/>
      <c r="Q140" s="162">
        <v>0</v>
      </c>
      <c r="R140" s="162">
        <f>$Q$140*$H$140</f>
        <v>0</v>
      </c>
      <c r="S140" s="162">
        <v>0</v>
      </c>
      <c r="T140" s="163">
        <f>$S$140*$H$140</f>
        <v>0</v>
      </c>
      <c r="AR140" s="97" t="s">
        <v>251</v>
      </c>
      <c r="AT140" s="97" t="s">
        <v>247</v>
      </c>
      <c r="AU140" s="97" t="s">
        <v>21</v>
      </c>
      <c r="AY140" s="6" t="s">
        <v>245</v>
      </c>
      <c r="BE140" s="164">
        <f>IF($N$140="základní",$J$140,0)</f>
        <v>0</v>
      </c>
      <c r="BF140" s="164">
        <f>IF($N$140="snížená",$J$140,0)</f>
        <v>0</v>
      </c>
      <c r="BG140" s="164">
        <f>IF($N$140="zákl. přenesená",$J$140,0)</f>
        <v>0</v>
      </c>
      <c r="BH140" s="164">
        <f>IF($N$140="sníž. přenesená",$J$140,0)</f>
        <v>0</v>
      </c>
      <c r="BI140" s="164">
        <f>IF($N$140="nulová",$J$140,0)</f>
        <v>0</v>
      </c>
      <c r="BJ140" s="97" t="s">
        <v>21</v>
      </c>
      <c r="BK140" s="164">
        <f>ROUND($I$140*$H$140,2)</f>
        <v>0</v>
      </c>
      <c r="BL140" s="97" t="s">
        <v>251</v>
      </c>
      <c r="BM140" s="97" t="s">
        <v>1290</v>
      </c>
    </row>
    <row r="141" spans="2:47" s="6" customFormat="1" ht="16.5" customHeight="1">
      <c r="B141" s="23"/>
      <c r="C141" s="24"/>
      <c r="D141" s="165" t="s">
        <v>253</v>
      </c>
      <c r="E141" s="24"/>
      <c r="F141" s="166" t="s">
        <v>1121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253</v>
      </c>
      <c r="AU141" s="6" t="s">
        <v>21</v>
      </c>
    </row>
    <row r="142" spans="2:51" s="6" customFormat="1" ht="15.75" customHeight="1">
      <c r="B142" s="167"/>
      <c r="C142" s="168"/>
      <c r="D142" s="169" t="s">
        <v>255</v>
      </c>
      <c r="E142" s="168"/>
      <c r="F142" s="170" t="s">
        <v>508</v>
      </c>
      <c r="G142" s="168"/>
      <c r="H142" s="168"/>
      <c r="J142" s="168"/>
      <c r="K142" s="168"/>
      <c r="L142" s="171"/>
      <c r="M142" s="172"/>
      <c r="N142" s="168"/>
      <c r="O142" s="168"/>
      <c r="P142" s="168"/>
      <c r="Q142" s="168"/>
      <c r="R142" s="168"/>
      <c r="S142" s="168"/>
      <c r="T142" s="173"/>
      <c r="AT142" s="174" t="s">
        <v>255</v>
      </c>
      <c r="AU142" s="174" t="s">
        <v>21</v>
      </c>
      <c r="AV142" s="174" t="s">
        <v>21</v>
      </c>
      <c r="AW142" s="174" t="s">
        <v>218</v>
      </c>
      <c r="AX142" s="174" t="s">
        <v>76</v>
      </c>
      <c r="AY142" s="174" t="s">
        <v>245</v>
      </c>
    </row>
    <row r="143" spans="2:51" s="6" customFormat="1" ht="15.75" customHeight="1">
      <c r="B143" s="175"/>
      <c r="C143" s="176"/>
      <c r="D143" s="169" t="s">
        <v>255</v>
      </c>
      <c r="E143" s="176"/>
      <c r="F143" s="177" t="s">
        <v>377</v>
      </c>
      <c r="G143" s="176"/>
      <c r="H143" s="178">
        <v>25</v>
      </c>
      <c r="J143" s="176"/>
      <c r="K143" s="176"/>
      <c r="L143" s="179"/>
      <c r="M143" s="180"/>
      <c r="N143" s="176"/>
      <c r="O143" s="176"/>
      <c r="P143" s="176"/>
      <c r="Q143" s="176"/>
      <c r="R143" s="176"/>
      <c r="S143" s="176"/>
      <c r="T143" s="181"/>
      <c r="AT143" s="182" t="s">
        <v>255</v>
      </c>
      <c r="AU143" s="182" t="s">
        <v>21</v>
      </c>
      <c r="AV143" s="182" t="s">
        <v>85</v>
      </c>
      <c r="AW143" s="182" t="s">
        <v>218</v>
      </c>
      <c r="AX143" s="182" t="s">
        <v>76</v>
      </c>
      <c r="AY143" s="182" t="s">
        <v>245</v>
      </c>
    </row>
    <row r="144" spans="2:51" s="6" customFormat="1" ht="15.75" customHeight="1">
      <c r="B144" s="183"/>
      <c r="C144" s="184"/>
      <c r="D144" s="169" t="s">
        <v>255</v>
      </c>
      <c r="E144" s="184"/>
      <c r="F144" s="185" t="s">
        <v>257</v>
      </c>
      <c r="G144" s="184"/>
      <c r="H144" s="186">
        <v>25</v>
      </c>
      <c r="J144" s="184"/>
      <c r="K144" s="184"/>
      <c r="L144" s="187"/>
      <c r="M144" s="188"/>
      <c r="N144" s="184"/>
      <c r="O144" s="184"/>
      <c r="P144" s="184"/>
      <c r="Q144" s="184"/>
      <c r="R144" s="184"/>
      <c r="S144" s="184"/>
      <c r="T144" s="189"/>
      <c r="AT144" s="190" t="s">
        <v>255</v>
      </c>
      <c r="AU144" s="190" t="s">
        <v>21</v>
      </c>
      <c r="AV144" s="190" t="s">
        <v>251</v>
      </c>
      <c r="AW144" s="190" t="s">
        <v>218</v>
      </c>
      <c r="AX144" s="190" t="s">
        <v>21</v>
      </c>
      <c r="AY144" s="190" t="s">
        <v>245</v>
      </c>
    </row>
    <row r="145" spans="2:63" s="140" customFormat="1" ht="37.5" customHeight="1">
      <c r="B145" s="141"/>
      <c r="C145" s="142"/>
      <c r="D145" s="142" t="s">
        <v>75</v>
      </c>
      <c r="E145" s="143" t="s">
        <v>1156</v>
      </c>
      <c r="F145" s="143" t="s">
        <v>1157</v>
      </c>
      <c r="G145" s="142"/>
      <c r="H145" s="142"/>
      <c r="J145" s="144">
        <f>$BK$145</f>
        <v>0</v>
      </c>
      <c r="K145" s="142"/>
      <c r="L145" s="145"/>
      <c r="M145" s="146"/>
      <c r="N145" s="142"/>
      <c r="O145" s="142"/>
      <c r="P145" s="147">
        <f>SUM($P$146:$P$170)</f>
        <v>0</v>
      </c>
      <c r="Q145" s="142"/>
      <c r="R145" s="147">
        <f>SUM($R$146:$R$170)</f>
        <v>0</v>
      </c>
      <c r="S145" s="142"/>
      <c r="T145" s="148">
        <f>SUM($T$146:$T$170)</f>
        <v>0</v>
      </c>
      <c r="AR145" s="149" t="s">
        <v>21</v>
      </c>
      <c r="AT145" s="149" t="s">
        <v>75</v>
      </c>
      <c r="AU145" s="149" t="s">
        <v>76</v>
      </c>
      <c r="AY145" s="149" t="s">
        <v>245</v>
      </c>
      <c r="BK145" s="150">
        <f>SUM($BK$146:$BK$170)</f>
        <v>0</v>
      </c>
    </row>
    <row r="146" spans="2:65" s="6" customFormat="1" ht="15.75" customHeight="1">
      <c r="B146" s="23"/>
      <c r="C146" s="192" t="s">
        <v>313</v>
      </c>
      <c r="D146" s="192" t="s">
        <v>441</v>
      </c>
      <c r="E146" s="193" t="s">
        <v>1259</v>
      </c>
      <c r="F146" s="194" t="s">
        <v>1260</v>
      </c>
      <c r="G146" s="195" t="s">
        <v>826</v>
      </c>
      <c r="H146" s="196">
        <v>25</v>
      </c>
      <c r="I146" s="197"/>
      <c r="J146" s="198">
        <f>ROUND($I$146*$H$146,2)</f>
        <v>0</v>
      </c>
      <c r="K146" s="194"/>
      <c r="L146" s="199"/>
      <c r="M146" s="200"/>
      <c r="N146" s="201" t="s">
        <v>47</v>
      </c>
      <c r="O146" s="24"/>
      <c r="P146" s="24"/>
      <c r="Q146" s="162">
        <v>0</v>
      </c>
      <c r="R146" s="162">
        <f>$Q$146*$H$146</f>
        <v>0</v>
      </c>
      <c r="S146" s="162">
        <v>0</v>
      </c>
      <c r="T146" s="163">
        <f>$S$146*$H$146</f>
        <v>0</v>
      </c>
      <c r="AR146" s="97" t="s">
        <v>288</v>
      </c>
      <c r="AT146" s="97" t="s">
        <v>441</v>
      </c>
      <c r="AU146" s="97" t="s">
        <v>21</v>
      </c>
      <c r="AY146" s="6" t="s">
        <v>245</v>
      </c>
      <c r="BE146" s="164">
        <f>IF($N$146="základní",$J$146,0)</f>
        <v>0</v>
      </c>
      <c r="BF146" s="164">
        <f>IF($N$146="snížená",$J$146,0)</f>
        <v>0</v>
      </c>
      <c r="BG146" s="164">
        <f>IF($N$146="zákl. přenesená",$J$146,0)</f>
        <v>0</v>
      </c>
      <c r="BH146" s="164">
        <f>IF($N$146="sníž. přenesená",$J$146,0)</f>
        <v>0</v>
      </c>
      <c r="BI146" s="164">
        <f>IF($N$146="nulová",$J$146,0)</f>
        <v>0</v>
      </c>
      <c r="BJ146" s="97" t="s">
        <v>21</v>
      </c>
      <c r="BK146" s="164">
        <f>ROUND($I$146*$H$146,2)</f>
        <v>0</v>
      </c>
      <c r="BL146" s="97" t="s">
        <v>251</v>
      </c>
      <c r="BM146" s="97" t="s">
        <v>1291</v>
      </c>
    </row>
    <row r="147" spans="2:47" s="6" customFormat="1" ht="16.5" customHeight="1">
      <c r="B147" s="23"/>
      <c r="C147" s="24"/>
      <c r="D147" s="165" t="s">
        <v>253</v>
      </c>
      <c r="E147" s="24"/>
      <c r="F147" s="166" t="s">
        <v>1260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253</v>
      </c>
      <c r="AU147" s="6" t="s">
        <v>21</v>
      </c>
    </row>
    <row r="148" spans="2:51" s="6" customFormat="1" ht="15.75" customHeight="1">
      <c r="B148" s="167"/>
      <c r="C148" s="168"/>
      <c r="D148" s="169" t="s">
        <v>255</v>
      </c>
      <c r="E148" s="168"/>
      <c r="F148" s="170" t="s">
        <v>256</v>
      </c>
      <c r="G148" s="168"/>
      <c r="H148" s="168"/>
      <c r="J148" s="168"/>
      <c r="K148" s="168"/>
      <c r="L148" s="171"/>
      <c r="M148" s="172"/>
      <c r="N148" s="168"/>
      <c r="O148" s="168"/>
      <c r="P148" s="168"/>
      <c r="Q148" s="168"/>
      <c r="R148" s="168"/>
      <c r="S148" s="168"/>
      <c r="T148" s="173"/>
      <c r="AT148" s="174" t="s">
        <v>255</v>
      </c>
      <c r="AU148" s="174" t="s">
        <v>21</v>
      </c>
      <c r="AV148" s="174" t="s">
        <v>21</v>
      </c>
      <c r="AW148" s="174" t="s">
        <v>218</v>
      </c>
      <c r="AX148" s="174" t="s">
        <v>76</v>
      </c>
      <c r="AY148" s="174" t="s">
        <v>245</v>
      </c>
    </row>
    <row r="149" spans="2:51" s="6" customFormat="1" ht="15.75" customHeight="1">
      <c r="B149" s="175"/>
      <c r="C149" s="176"/>
      <c r="D149" s="169" t="s">
        <v>255</v>
      </c>
      <c r="E149" s="176"/>
      <c r="F149" s="177" t="s">
        <v>377</v>
      </c>
      <c r="G149" s="176"/>
      <c r="H149" s="178">
        <v>25</v>
      </c>
      <c r="J149" s="176"/>
      <c r="K149" s="176"/>
      <c r="L149" s="179"/>
      <c r="M149" s="180"/>
      <c r="N149" s="176"/>
      <c r="O149" s="176"/>
      <c r="P149" s="176"/>
      <c r="Q149" s="176"/>
      <c r="R149" s="176"/>
      <c r="S149" s="176"/>
      <c r="T149" s="181"/>
      <c r="AT149" s="182" t="s">
        <v>255</v>
      </c>
      <c r="AU149" s="182" t="s">
        <v>21</v>
      </c>
      <c r="AV149" s="182" t="s">
        <v>85</v>
      </c>
      <c r="AW149" s="182" t="s">
        <v>218</v>
      </c>
      <c r="AX149" s="182" t="s">
        <v>76</v>
      </c>
      <c r="AY149" s="182" t="s">
        <v>245</v>
      </c>
    </row>
    <row r="150" spans="2:51" s="6" customFormat="1" ht="15.75" customHeight="1">
      <c r="B150" s="183"/>
      <c r="C150" s="184"/>
      <c r="D150" s="169" t="s">
        <v>255</v>
      </c>
      <c r="E150" s="184"/>
      <c r="F150" s="185" t="s">
        <v>257</v>
      </c>
      <c r="G150" s="184"/>
      <c r="H150" s="186">
        <v>25</v>
      </c>
      <c r="J150" s="184"/>
      <c r="K150" s="184"/>
      <c r="L150" s="187"/>
      <c r="M150" s="188"/>
      <c r="N150" s="184"/>
      <c r="O150" s="184"/>
      <c r="P150" s="184"/>
      <c r="Q150" s="184"/>
      <c r="R150" s="184"/>
      <c r="S150" s="184"/>
      <c r="T150" s="189"/>
      <c r="AT150" s="190" t="s">
        <v>255</v>
      </c>
      <c r="AU150" s="190" t="s">
        <v>21</v>
      </c>
      <c r="AV150" s="190" t="s">
        <v>251</v>
      </c>
      <c r="AW150" s="190" t="s">
        <v>218</v>
      </c>
      <c r="AX150" s="190" t="s">
        <v>21</v>
      </c>
      <c r="AY150" s="190" t="s">
        <v>245</v>
      </c>
    </row>
    <row r="151" spans="2:65" s="6" customFormat="1" ht="15.75" customHeight="1">
      <c r="B151" s="23"/>
      <c r="C151" s="192" t="s">
        <v>318</v>
      </c>
      <c r="D151" s="192" t="s">
        <v>441</v>
      </c>
      <c r="E151" s="193" t="s">
        <v>1162</v>
      </c>
      <c r="F151" s="194" t="s">
        <v>1163</v>
      </c>
      <c r="G151" s="195" t="s">
        <v>136</v>
      </c>
      <c r="H151" s="196">
        <v>25</v>
      </c>
      <c r="I151" s="197"/>
      <c r="J151" s="198">
        <f>ROUND($I$151*$H$151,2)</f>
        <v>0</v>
      </c>
      <c r="K151" s="194"/>
      <c r="L151" s="199"/>
      <c r="M151" s="200"/>
      <c r="N151" s="201" t="s">
        <v>47</v>
      </c>
      <c r="O151" s="24"/>
      <c r="P151" s="24"/>
      <c r="Q151" s="162">
        <v>0</v>
      </c>
      <c r="R151" s="162">
        <f>$Q$151*$H$151</f>
        <v>0</v>
      </c>
      <c r="S151" s="162">
        <v>0</v>
      </c>
      <c r="T151" s="163">
        <f>$S$151*$H$151</f>
        <v>0</v>
      </c>
      <c r="AR151" s="97" t="s">
        <v>288</v>
      </c>
      <c r="AT151" s="97" t="s">
        <v>441</v>
      </c>
      <c r="AU151" s="97" t="s">
        <v>21</v>
      </c>
      <c r="AY151" s="6" t="s">
        <v>245</v>
      </c>
      <c r="BE151" s="164">
        <f>IF($N$151="základní",$J$151,0)</f>
        <v>0</v>
      </c>
      <c r="BF151" s="164">
        <f>IF($N$151="snížená",$J$151,0)</f>
        <v>0</v>
      </c>
      <c r="BG151" s="164">
        <f>IF($N$151="zákl. přenesená",$J$151,0)</f>
        <v>0</v>
      </c>
      <c r="BH151" s="164">
        <f>IF($N$151="sníž. přenesená",$J$151,0)</f>
        <v>0</v>
      </c>
      <c r="BI151" s="164">
        <f>IF($N$151="nulová",$J$151,0)</f>
        <v>0</v>
      </c>
      <c r="BJ151" s="97" t="s">
        <v>21</v>
      </c>
      <c r="BK151" s="164">
        <f>ROUND($I$151*$H$151,2)</f>
        <v>0</v>
      </c>
      <c r="BL151" s="97" t="s">
        <v>251</v>
      </c>
      <c r="BM151" s="97" t="s">
        <v>1292</v>
      </c>
    </row>
    <row r="152" spans="2:47" s="6" customFormat="1" ht="16.5" customHeight="1">
      <c r="B152" s="23"/>
      <c r="C152" s="24"/>
      <c r="D152" s="165" t="s">
        <v>253</v>
      </c>
      <c r="E152" s="24"/>
      <c r="F152" s="166" t="s">
        <v>1163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253</v>
      </c>
      <c r="AU152" s="6" t="s">
        <v>21</v>
      </c>
    </row>
    <row r="153" spans="2:51" s="6" customFormat="1" ht="15.75" customHeight="1">
      <c r="B153" s="167"/>
      <c r="C153" s="168"/>
      <c r="D153" s="169" t="s">
        <v>255</v>
      </c>
      <c r="E153" s="168"/>
      <c r="F153" s="170" t="s">
        <v>508</v>
      </c>
      <c r="G153" s="168"/>
      <c r="H153" s="168"/>
      <c r="J153" s="168"/>
      <c r="K153" s="168"/>
      <c r="L153" s="171"/>
      <c r="M153" s="172"/>
      <c r="N153" s="168"/>
      <c r="O153" s="168"/>
      <c r="P153" s="168"/>
      <c r="Q153" s="168"/>
      <c r="R153" s="168"/>
      <c r="S153" s="168"/>
      <c r="T153" s="173"/>
      <c r="AT153" s="174" t="s">
        <v>255</v>
      </c>
      <c r="AU153" s="174" t="s">
        <v>21</v>
      </c>
      <c r="AV153" s="174" t="s">
        <v>21</v>
      </c>
      <c r="AW153" s="174" t="s">
        <v>218</v>
      </c>
      <c r="AX153" s="174" t="s">
        <v>76</v>
      </c>
      <c r="AY153" s="174" t="s">
        <v>245</v>
      </c>
    </row>
    <row r="154" spans="2:51" s="6" customFormat="1" ht="15.75" customHeight="1">
      <c r="B154" s="175"/>
      <c r="C154" s="176"/>
      <c r="D154" s="169" t="s">
        <v>255</v>
      </c>
      <c r="E154" s="176"/>
      <c r="F154" s="177" t="s">
        <v>377</v>
      </c>
      <c r="G154" s="176"/>
      <c r="H154" s="178">
        <v>25</v>
      </c>
      <c r="J154" s="176"/>
      <c r="K154" s="176"/>
      <c r="L154" s="179"/>
      <c r="M154" s="180"/>
      <c r="N154" s="176"/>
      <c r="O154" s="176"/>
      <c r="P154" s="176"/>
      <c r="Q154" s="176"/>
      <c r="R154" s="176"/>
      <c r="S154" s="176"/>
      <c r="T154" s="181"/>
      <c r="AT154" s="182" t="s">
        <v>255</v>
      </c>
      <c r="AU154" s="182" t="s">
        <v>21</v>
      </c>
      <c r="AV154" s="182" t="s">
        <v>85</v>
      </c>
      <c r="AW154" s="182" t="s">
        <v>218</v>
      </c>
      <c r="AX154" s="182" t="s">
        <v>76</v>
      </c>
      <c r="AY154" s="182" t="s">
        <v>245</v>
      </c>
    </row>
    <row r="155" spans="2:51" s="6" customFormat="1" ht="15.75" customHeight="1">
      <c r="B155" s="183"/>
      <c r="C155" s="184"/>
      <c r="D155" s="169" t="s">
        <v>255</v>
      </c>
      <c r="E155" s="184"/>
      <c r="F155" s="185" t="s">
        <v>257</v>
      </c>
      <c r="G155" s="184"/>
      <c r="H155" s="186">
        <v>25</v>
      </c>
      <c r="J155" s="184"/>
      <c r="K155" s="184"/>
      <c r="L155" s="187"/>
      <c r="M155" s="188"/>
      <c r="N155" s="184"/>
      <c r="O155" s="184"/>
      <c r="P155" s="184"/>
      <c r="Q155" s="184"/>
      <c r="R155" s="184"/>
      <c r="S155" s="184"/>
      <c r="T155" s="189"/>
      <c r="AT155" s="190" t="s">
        <v>255</v>
      </c>
      <c r="AU155" s="190" t="s">
        <v>21</v>
      </c>
      <c r="AV155" s="190" t="s">
        <v>251</v>
      </c>
      <c r="AW155" s="190" t="s">
        <v>218</v>
      </c>
      <c r="AX155" s="190" t="s">
        <v>21</v>
      </c>
      <c r="AY155" s="190" t="s">
        <v>245</v>
      </c>
    </row>
    <row r="156" spans="2:65" s="6" customFormat="1" ht="15.75" customHeight="1">
      <c r="B156" s="23"/>
      <c r="C156" s="192" t="s">
        <v>320</v>
      </c>
      <c r="D156" s="192" t="s">
        <v>441</v>
      </c>
      <c r="E156" s="193" t="s">
        <v>1187</v>
      </c>
      <c r="F156" s="194" t="s">
        <v>1188</v>
      </c>
      <c r="G156" s="195" t="s">
        <v>826</v>
      </c>
      <c r="H156" s="196">
        <v>2</v>
      </c>
      <c r="I156" s="197"/>
      <c r="J156" s="198">
        <f>ROUND($I$156*$H$156,2)</f>
        <v>0</v>
      </c>
      <c r="K156" s="194"/>
      <c r="L156" s="199"/>
      <c r="M156" s="200"/>
      <c r="N156" s="201" t="s">
        <v>47</v>
      </c>
      <c r="O156" s="24"/>
      <c r="P156" s="24"/>
      <c r="Q156" s="162">
        <v>0</v>
      </c>
      <c r="R156" s="162">
        <f>$Q$156*$H$156</f>
        <v>0</v>
      </c>
      <c r="S156" s="162">
        <v>0</v>
      </c>
      <c r="T156" s="163">
        <f>$S$156*$H$156</f>
        <v>0</v>
      </c>
      <c r="AR156" s="97" t="s">
        <v>288</v>
      </c>
      <c r="AT156" s="97" t="s">
        <v>441</v>
      </c>
      <c r="AU156" s="97" t="s">
        <v>21</v>
      </c>
      <c r="AY156" s="6" t="s">
        <v>245</v>
      </c>
      <c r="BE156" s="164">
        <f>IF($N$156="základní",$J$156,0)</f>
        <v>0</v>
      </c>
      <c r="BF156" s="164">
        <f>IF($N$156="snížená",$J$156,0)</f>
        <v>0</v>
      </c>
      <c r="BG156" s="164">
        <f>IF($N$156="zákl. přenesená",$J$156,0)</f>
        <v>0</v>
      </c>
      <c r="BH156" s="164">
        <f>IF($N$156="sníž. přenesená",$J$156,0)</f>
        <v>0</v>
      </c>
      <c r="BI156" s="164">
        <f>IF($N$156="nulová",$J$156,0)</f>
        <v>0</v>
      </c>
      <c r="BJ156" s="97" t="s">
        <v>21</v>
      </c>
      <c r="BK156" s="164">
        <f>ROUND($I$156*$H$156,2)</f>
        <v>0</v>
      </c>
      <c r="BL156" s="97" t="s">
        <v>251</v>
      </c>
      <c r="BM156" s="97" t="s">
        <v>1293</v>
      </c>
    </row>
    <row r="157" spans="2:47" s="6" customFormat="1" ht="16.5" customHeight="1">
      <c r="B157" s="23"/>
      <c r="C157" s="24"/>
      <c r="D157" s="165" t="s">
        <v>253</v>
      </c>
      <c r="E157" s="24"/>
      <c r="F157" s="166" t="s">
        <v>1188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253</v>
      </c>
      <c r="AU157" s="6" t="s">
        <v>21</v>
      </c>
    </row>
    <row r="158" spans="2:51" s="6" customFormat="1" ht="15.75" customHeight="1">
      <c r="B158" s="167"/>
      <c r="C158" s="168"/>
      <c r="D158" s="169" t="s">
        <v>255</v>
      </c>
      <c r="E158" s="168"/>
      <c r="F158" s="170" t="s">
        <v>256</v>
      </c>
      <c r="G158" s="168"/>
      <c r="H158" s="168"/>
      <c r="J158" s="168"/>
      <c r="K158" s="168"/>
      <c r="L158" s="171"/>
      <c r="M158" s="172"/>
      <c r="N158" s="168"/>
      <c r="O158" s="168"/>
      <c r="P158" s="168"/>
      <c r="Q158" s="168"/>
      <c r="R158" s="168"/>
      <c r="S158" s="168"/>
      <c r="T158" s="173"/>
      <c r="AT158" s="174" t="s">
        <v>255</v>
      </c>
      <c r="AU158" s="174" t="s">
        <v>21</v>
      </c>
      <c r="AV158" s="174" t="s">
        <v>21</v>
      </c>
      <c r="AW158" s="174" t="s">
        <v>218</v>
      </c>
      <c r="AX158" s="174" t="s">
        <v>76</v>
      </c>
      <c r="AY158" s="174" t="s">
        <v>245</v>
      </c>
    </row>
    <row r="159" spans="2:51" s="6" customFormat="1" ht="15.75" customHeight="1">
      <c r="B159" s="175"/>
      <c r="C159" s="176"/>
      <c r="D159" s="169" t="s">
        <v>255</v>
      </c>
      <c r="E159" s="176"/>
      <c r="F159" s="177" t="s">
        <v>85</v>
      </c>
      <c r="G159" s="176"/>
      <c r="H159" s="178">
        <v>2</v>
      </c>
      <c r="J159" s="176"/>
      <c r="K159" s="176"/>
      <c r="L159" s="179"/>
      <c r="M159" s="180"/>
      <c r="N159" s="176"/>
      <c r="O159" s="176"/>
      <c r="P159" s="176"/>
      <c r="Q159" s="176"/>
      <c r="R159" s="176"/>
      <c r="S159" s="176"/>
      <c r="T159" s="181"/>
      <c r="AT159" s="182" t="s">
        <v>255</v>
      </c>
      <c r="AU159" s="182" t="s">
        <v>21</v>
      </c>
      <c r="AV159" s="182" t="s">
        <v>85</v>
      </c>
      <c r="AW159" s="182" t="s">
        <v>218</v>
      </c>
      <c r="AX159" s="182" t="s">
        <v>76</v>
      </c>
      <c r="AY159" s="182" t="s">
        <v>245</v>
      </c>
    </row>
    <row r="160" spans="2:51" s="6" customFormat="1" ht="15.75" customHeight="1">
      <c r="B160" s="183"/>
      <c r="C160" s="184"/>
      <c r="D160" s="169" t="s">
        <v>255</v>
      </c>
      <c r="E160" s="184"/>
      <c r="F160" s="185" t="s">
        <v>257</v>
      </c>
      <c r="G160" s="184"/>
      <c r="H160" s="186">
        <v>2</v>
      </c>
      <c r="J160" s="184"/>
      <c r="K160" s="184"/>
      <c r="L160" s="187"/>
      <c r="M160" s="188"/>
      <c r="N160" s="184"/>
      <c r="O160" s="184"/>
      <c r="P160" s="184"/>
      <c r="Q160" s="184"/>
      <c r="R160" s="184"/>
      <c r="S160" s="184"/>
      <c r="T160" s="189"/>
      <c r="AT160" s="190" t="s">
        <v>255</v>
      </c>
      <c r="AU160" s="190" t="s">
        <v>21</v>
      </c>
      <c r="AV160" s="190" t="s">
        <v>251</v>
      </c>
      <c r="AW160" s="190" t="s">
        <v>218</v>
      </c>
      <c r="AX160" s="190" t="s">
        <v>21</v>
      </c>
      <c r="AY160" s="190" t="s">
        <v>245</v>
      </c>
    </row>
    <row r="161" spans="2:65" s="6" customFormat="1" ht="15.75" customHeight="1">
      <c r="B161" s="23"/>
      <c r="C161" s="192" t="s">
        <v>7</v>
      </c>
      <c r="D161" s="192" t="s">
        <v>441</v>
      </c>
      <c r="E161" s="193" t="s">
        <v>1270</v>
      </c>
      <c r="F161" s="194" t="s">
        <v>1271</v>
      </c>
      <c r="G161" s="195" t="s">
        <v>826</v>
      </c>
      <c r="H161" s="196">
        <v>2</v>
      </c>
      <c r="I161" s="197"/>
      <c r="J161" s="198">
        <f>ROUND($I$161*$H$161,2)</f>
        <v>0</v>
      </c>
      <c r="K161" s="194"/>
      <c r="L161" s="199"/>
      <c r="M161" s="200"/>
      <c r="N161" s="201" t="s">
        <v>47</v>
      </c>
      <c r="O161" s="24"/>
      <c r="P161" s="24"/>
      <c r="Q161" s="162">
        <v>0</v>
      </c>
      <c r="R161" s="162">
        <f>$Q$161*$H$161</f>
        <v>0</v>
      </c>
      <c r="S161" s="162">
        <v>0</v>
      </c>
      <c r="T161" s="163">
        <f>$S$161*$H$161</f>
        <v>0</v>
      </c>
      <c r="AR161" s="97" t="s">
        <v>288</v>
      </c>
      <c r="AT161" s="97" t="s">
        <v>441</v>
      </c>
      <c r="AU161" s="97" t="s">
        <v>21</v>
      </c>
      <c r="AY161" s="6" t="s">
        <v>245</v>
      </c>
      <c r="BE161" s="164">
        <f>IF($N$161="základní",$J$161,0)</f>
        <v>0</v>
      </c>
      <c r="BF161" s="164">
        <f>IF($N$161="snížená",$J$161,0)</f>
        <v>0</v>
      </c>
      <c r="BG161" s="164">
        <f>IF($N$161="zákl. přenesená",$J$161,0)</f>
        <v>0</v>
      </c>
      <c r="BH161" s="164">
        <f>IF($N$161="sníž. přenesená",$J$161,0)</f>
        <v>0</v>
      </c>
      <c r="BI161" s="164">
        <f>IF($N$161="nulová",$J$161,0)</f>
        <v>0</v>
      </c>
      <c r="BJ161" s="97" t="s">
        <v>21</v>
      </c>
      <c r="BK161" s="164">
        <f>ROUND($I$161*$H$161,2)</f>
        <v>0</v>
      </c>
      <c r="BL161" s="97" t="s">
        <v>251</v>
      </c>
      <c r="BM161" s="97" t="s">
        <v>1294</v>
      </c>
    </row>
    <row r="162" spans="2:47" s="6" customFormat="1" ht="16.5" customHeight="1">
      <c r="B162" s="23"/>
      <c r="C162" s="24"/>
      <c r="D162" s="165" t="s">
        <v>253</v>
      </c>
      <c r="E162" s="24"/>
      <c r="F162" s="166" t="s">
        <v>1271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253</v>
      </c>
      <c r="AU162" s="6" t="s">
        <v>21</v>
      </c>
    </row>
    <row r="163" spans="2:51" s="6" customFormat="1" ht="15.75" customHeight="1">
      <c r="B163" s="167"/>
      <c r="C163" s="168"/>
      <c r="D163" s="169" t="s">
        <v>255</v>
      </c>
      <c r="E163" s="168"/>
      <c r="F163" s="170" t="s">
        <v>256</v>
      </c>
      <c r="G163" s="168"/>
      <c r="H163" s="168"/>
      <c r="J163" s="168"/>
      <c r="K163" s="168"/>
      <c r="L163" s="171"/>
      <c r="M163" s="172"/>
      <c r="N163" s="168"/>
      <c r="O163" s="168"/>
      <c r="P163" s="168"/>
      <c r="Q163" s="168"/>
      <c r="R163" s="168"/>
      <c r="S163" s="168"/>
      <c r="T163" s="173"/>
      <c r="AT163" s="174" t="s">
        <v>255</v>
      </c>
      <c r="AU163" s="174" t="s">
        <v>21</v>
      </c>
      <c r="AV163" s="174" t="s">
        <v>21</v>
      </c>
      <c r="AW163" s="174" t="s">
        <v>218</v>
      </c>
      <c r="AX163" s="174" t="s">
        <v>76</v>
      </c>
      <c r="AY163" s="174" t="s">
        <v>245</v>
      </c>
    </row>
    <row r="164" spans="2:51" s="6" customFormat="1" ht="15.75" customHeight="1">
      <c r="B164" s="175"/>
      <c r="C164" s="176"/>
      <c r="D164" s="169" t="s">
        <v>255</v>
      </c>
      <c r="E164" s="176"/>
      <c r="F164" s="177" t="s">
        <v>85</v>
      </c>
      <c r="G164" s="176"/>
      <c r="H164" s="178">
        <v>2</v>
      </c>
      <c r="J164" s="176"/>
      <c r="K164" s="176"/>
      <c r="L164" s="179"/>
      <c r="M164" s="180"/>
      <c r="N164" s="176"/>
      <c r="O164" s="176"/>
      <c r="P164" s="176"/>
      <c r="Q164" s="176"/>
      <c r="R164" s="176"/>
      <c r="S164" s="176"/>
      <c r="T164" s="181"/>
      <c r="AT164" s="182" t="s">
        <v>255</v>
      </c>
      <c r="AU164" s="182" t="s">
        <v>21</v>
      </c>
      <c r="AV164" s="182" t="s">
        <v>85</v>
      </c>
      <c r="AW164" s="182" t="s">
        <v>218</v>
      </c>
      <c r="AX164" s="182" t="s">
        <v>76</v>
      </c>
      <c r="AY164" s="182" t="s">
        <v>245</v>
      </c>
    </row>
    <row r="165" spans="2:51" s="6" customFormat="1" ht="15.75" customHeight="1">
      <c r="B165" s="183"/>
      <c r="C165" s="184"/>
      <c r="D165" s="169" t="s">
        <v>255</v>
      </c>
      <c r="E165" s="184"/>
      <c r="F165" s="185" t="s">
        <v>257</v>
      </c>
      <c r="G165" s="184"/>
      <c r="H165" s="186">
        <v>2</v>
      </c>
      <c r="J165" s="184"/>
      <c r="K165" s="184"/>
      <c r="L165" s="187"/>
      <c r="M165" s="188"/>
      <c r="N165" s="184"/>
      <c r="O165" s="184"/>
      <c r="P165" s="184"/>
      <c r="Q165" s="184"/>
      <c r="R165" s="184"/>
      <c r="S165" s="184"/>
      <c r="T165" s="189"/>
      <c r="AT165" s="190" t="s">
        <v>255</v>
      </c>
      <c r="AU165" s="190" t="s">
        <v>21</v>
      </c>
      <c r="AV165" s="190" t="s">
        <v>251</v>
      </c>
      <c r="AW165" s="190" t="s">
        <v>218</v>
      </c>
      <c r="AX165" s="190" t="s">
        <v>21</v>
      </c>
      <c r="AY165" s="190" t="s">
        <v>245</v>
      </c>
    </row>
    <row r="166" spans="2:65" s="6" customFormat="1" ht="15.75" customHeight="1">
      <c r="B166" s="23"/>
      <c r="C166" s="192" t="s">
        <v>331</v>
      </c>
      <c r="D166" s="192" t="s">
        <v>441</v>
      </c>
      <c r="E166" s="193" t="s">
        <v>1295</v>
      </c>
      <c r="F166" s="194" t="s">
        <v>1296</v>
      </c>
      <c r="G166" s="195" t="s">
        <v>136</v>
      </c>
      <c r="H166" s="196">
        <v>25</v>
      </c>
      <c r="I166" s="197"/>
      <c r="J166" s="198">
        <f>ROUND($I$166*$H$166,2)</f>
        <v>0</v>
      </c>
      <c r="K166" s="194"/>
      <c r="L166" s="199"/>
      <c r="M166" s="200"/>
      <c r="N166" s="201" t="s">
        <v>47</v>
      </c>
      <c r="O166" s="24"/>
      <c r="P166" s="24"/>
      <c r="Q166" s="162">
        <v>0</v>
      </c>
      <c r="R166" s="162">
        <f>$Q$166*$H$166</f>
        <v>0</v>
      </c>
      <c r="S166" s="162">
        <v>0</v>
      </c>
      <c r="T166" s="163">
        <f>$S$166*$H$166</f>
        <v>0</v>
      </c>
      <c r="AR166" s="97" t="s">
        <v>288</v>
      </c>
      <c r="AT166" s="97" t="s">
        <v>441</v>
      </c>
      <c r="AU166" s="97" t="s">
        <v>21</v>
      </c>
      <c r="AY166" s="6" t="s">
        <v>245</v>
      </c>
      <c r="BE166" s="164">
        <f>IF($N$166="základní",$J$166,0)</f>
        <v>0</v>
      </c>
      <c r="BF166" s="164">
        <f>IF($N$166="snížená",$J$166,0)</f>
        <v>0</v>
      </c>
      <c r="BG166" s="164">
        <f>IF($N$166="zákl. přenesená",$J$166,0)</f>
        <v>0</v>
      </c>
      <c r="BH166" s="164">
        <f>IF($N$166="sníž. přenesená",$J$166,0)</f>
        <v>0</v>
      </c>
      <c r="BI166" s="164">
        <f>IF($N$166="nulová",$J$166,0)</f>
        <v>0</v>
      </c>
      <c r="BJ166" s="97" t="s">
        <v>21</v>
      </c>
      <c r="BK166" s="164">
        <f>ROUND($I$166*$H$166,2)</f>
        <v>0</v>
      </c>
      <c r="BL166" s="97" t="s">
        <v>251</v>
      </c>
      <c r="BM166" s="97" t="s">
        <v>1297</v>
      </c>
    </row>
    <row r="167" spans="2:47" s="6" customFormat="1" ht="16.5" customHeight="1">
      <c r="B167" s="23"/>
      <c r="C167" s="24"/>
      <c r="D167" s="165" t="s">
        <v>253</v>
      </c>
      <c r="E167" s="24"/>
      <c r="F167" s="166" t="s">
        <v>1296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253</v>
      </c>
      <c r="AU167" s="6" t="s">
        <v>21</v>
      </c>
    </row>
    <row r="168" spans="2:51" s="6" customFormat="1" ht="15.75" customHeight="1">
      <c r="B168" s="167"/>
      <c r="C168" s="168"/>
      <c r="D168" s="169" t="s">
        <v>255</v>
      </c>
      <c r="E168" s="168"/>
      <c r="F168" s="170" t="s">
        <v>508</v>
      </c>
      <c r="G168" s="168"/>
      <c r="H168" s="168"/>
      <c r="J168" s="168"/>
      <c r="K168" s="168"/>
      <c r="L168" s="171"/>
      <c r="M168" s="172"/>
      <c r="N168" s="168"/>
      <c r="O168" s="168"/>
      <c r="P168" s="168"/>
      <c r="Q168" s="168"/>
      <c r="R168" s="168"/>
      <c r="S168" s="168"/>
      <c r="T168" s="173"/>
      <c r="AT168" s="174" t="s">
        <v>255</v>
      </c>
      <c r="AU168" s="174" t="s">
        <v>21</v>
      </c>
      <c r="AV168" s="174" t="s">
        <v>21</v>
      </c>
      <c r="AW168" s="174" t="s">
        <v>218</v>
      </c>
      <c r="AX168" s="174" t="s">
        <v>76</v>
      </c>
      <c r="AY168" s="174" t="s">
        <v>245</v>
      </c>
    </row>
    <row r="169" spans="2:51" s="6" customFormat="1" ht="15.75" customHeight="1">
      <c r="B169" s="175"/>
      <c r="C169" s="176"/>
      <c r="D169" s="169" t="s">
        <v>255</v>
      </c>
      <c r="E169" s="176"/>
      <c r="F169" s="177" t="s">
        <v>377</v>
      </c>
      <c r="G169" s="176"/>
      <c r="H169" s="178">
        <v>25</v>
      </c>
      <c r="J169" s="176"/>
      <c r="K169" s="176"/>
      <c r="L169" s="179"/>
      <c r="M169" s="180"/>
      <c r="N169" s="176"/>
      <c r="O169" s="176"/>
      <c r="P169" s="176"/>
      <c r="Q169" s="176"/>
      <c r="R169" s="176"/>
      <c r="S169" s="176"/>
      <c r="T169" s="181"/>
      <c r="AT169" s="182" t="s">
        <v>255</v>
      </c>
      <c r="AU169" s="182" t="s">
        <v>21</v>
      </c>
      <c r="AV169" s="182" t="s">
        <v>85</v>
      </c>
      <c r="AW169" s="182" t="s">
        <v>218</v>
      </c>
      <c r="AX169" s="182" t="s">
        <v>76</v>
      </c>
      <c r="AY169" s="182" t="s">
        <v>245</v>
      </c>
    </row>
    <row r="170" spans="2:51" s="6" customFormat="1" ht="15.75" customHeight="1">
      <c r="B170" s="183"/>
      <c r="C170" s="184"/>
      <c r="D170" s="169" t="s">
        <v>255</v>
      </c>
      <c r="E170" s="184"/>
      <c r="F170" s="185" t="s">
        <v>257</v>
      </c>
      <c r="G170" s="184"/>
      <c r="H170" s="186">
        <v>25</v>
      </c>
      <c r="J170" s="184"/>
      <c r="K170" s="184"/>
      <c r="L170" s="187"/>
      <c r="M170" s="213"/>
      <c r="N170" s="214"/>
      <c r="O170" s="214"/>
      <c r="P170" s="214"/>
      <c r="Q170" s="214"/>
      <c r="R170" s="214"/>
      <c r="S170" s="214"/>
      <c r="T170" s="215"/>
      <c r="AT170" s="190" t="s">
        <v>255</v>
      </c>
      <c r="AU170" s="190" t="s">
        <v>21</v>
      </c>
      <c r="AV170" s="190" t="s">
        <v>251</v>
      </c>
      <c r="AW170" s="190" t="s">
        <v>218</v>
      </c>
      <c r="AX170" s="190" t="s">
        <v>21</v>
      </c>
      <c r="AY170" s="190" t="s">
        <v>245</v>
      </c>
    </row>
    <row r="171" spans="2:12" s="6" customFormat="1" ht="7.5" customHeight="1">
      <c r="B171" s="38"/>
      <c r="C171" s="39"/>
      <c r="D171" s="39"/>
      <c r="E171" s="39"/>
      <c r="F171" s="39"/>
      <c r="G171" s="39"/>
      <c r="H171" s="39"/>
      <c r="I171" s="110"/>
      <c r="J171" s="39"/>
      <c r="K171" s="39"/>
      <c r="L171" s="43"/>
    </row>
    <row r="573" s="2" customFormat="1" ht="14.25" customHeight="1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4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1454</v>
      </c>
      <c r="G1" s="341" t="s">
        <v>1455</v>
      </c>
      <c r="H1" s="341"/>
      <c r="I1" s="219"/>
      <c r="J1" s="220" t="s">
        <v>1456</v>
      </c>
      <c r="K1" s="218" t="s">
        <v>116</v>
      </c>
      <c r="L1" s="220" t="s">
        <v>1457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115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124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40" t="str">
        <f>'Rekapitulace stavby'!$K$6</f>
        <v>Parkoviště v ul. K. H. Máchy, Sokolov</v>
      </c>
      <c r="F7" s="333"/>
      <c r="G7" s="333"/>
      <c r="H7" s="333"/>
      <c r="J7" s="11"/>
      <c r="K7" s="13"/>
    </row>
    <row r="8" spans="2:11" s="2" customFormat="1" ht="15.75" customHeight="1">
      <c r="B8" s="10"/>
      <c r="C8" s="11"/>
      <c r="D8" s="19" t="s">
        <v>138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40" t="s">
        <v>1298</v>
      </c>
      <c r="F9" s="342"/>
      <c r="G9" s="342"/>
      <c r="H9" s="342"/>
      <c r="J9" s="99"/>
      <c r="K9" s="100"/>
    </row>
    <row r="10" spans="2:11" s="6" customFormat="1" ht="15.75" customHeight="1">
      <c r="B10" s="23"/>
      <c r="C10" s="24"/>
      <c r="D10" s="19" t="s">
        <v>144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18" t="s">
        <v>1299</v>
      </c>
      <c r="F11" s="321"/>
      <c r="G11" s="321"/>
      <c r="H11" s="32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/>
      <c r="G13" s="24"/>
      <c r="H13" s="24"/>
      <c r="I13" s="101" t="s">
        <v>19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13.01.2014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 t="s">
        <v>30</v>
      </c>
      <c r="K16" s="27"/>
    </row>
    <row r="17" spans="2:11" s="6" customFormat="1" ht="18.75" customHeight="1">
      <c r="B17" s="23"/>
      <c r="C17" s="24"/>
      <c r="D17" s="24"/>
      <c r="E17" s="17" t="s">
        <v>31</v>
      </c>
      <c r="F17" s="24"/>
      <c r="G17" s="24"/>
      <c r="H17" s="24"/>
      <c r="I17" s="101" t="s">
        <v>32</v>
      </c>
      <c r="J17" s="17" t="s">
        <v>33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34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32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36</v>
      </c>
      <c r="E22" s="24"/>
      <c r="F22" s="24"/>
      <c r="G22" s="24"/>
      <c r="H22" s="24"/>
      <c r="I22" s="101" t="s">
        <v>29</v>
      </c>
      <c r="J22" s="17" t="s">
        <v>37</v>
      </c>
      <c r="K22" s="27"/>
    </row>
    <row r="23" spans="2:11" s="6" customFormat="1" ht="18.75" customHeight="1">
      <c r="B23" s="23"/>
      <c r="C23" s="24"/>
      <c r="D23" s="24"/>
      <c r="E23" s="17" t="s">
        <v>38</v>
      </c>
      <c r="F23" s="24"/>
      <c r="G23" s="24"/>
      <c r="H23" s="24"/>
      <c r="I23" s="101" t="s">
        <v>32</v>
      </c>
      <c r="J23" s="17" t="s">
        <v>39</v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41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36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42</v>
      </c>
      <c r="E29" s="24"/>
      <c r="F29" s="24"/>
      <c r="G29" s="24"/>
      <c r="H29" s="24"/>
      <c r="J29" s="67">
        <f>ROUND($J$96,2)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44</v>
      </c>
      <c r="G31" s="24"/>
      <c r="H31" s="24"/>
      <c r="I31" s="104" t="s">
        <v>43</v>
      </c>
      <c r="J31" s="28" t="s">
        <v>45</v>
      </c>
      <c r="K31" s="27"/>
    </row>
    <row r="32" spans="2:11" s="6" customFormat="1" ht="15" customHeight="1">
      <c r="B32" s="23"/>
      <c r="C32" s="24"/>
      <c r="D32" s="30" t="s">
        <v>46</v>
      </c>
      <c r="E32" s="30" t="s">
        <v>47</v>
      </c>
      <c r="F32" s="105">
        <f>ROUND(SUM($BE$96:$BE$182),2)</f>
        <v>0</v>
      </c>
      <c r="G32" s="24"/>
      <c r="H32" s="24"/>
      <c r="I32" s="106">
        <v>0.21</v>
      </c>
      <c r="J32" s="105">
        <f>ROUND(SUM($BE$96:$BE$182)*$I$32,2)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48</v>
      </c>
      <c r="F33" s="105">
        <f>ROUND(SUM($BF$96:$BF$182),2)</f>
        <v>0</v>
      </c>
      <c r="G33" s="24"/>
      <c r="H33" s="24"/>
      <c r="I33" s="106">
        <v>0.15</v>
      </c>
      <c r="J33" s="105">
        <f>ROUND(SUM($BF$96:$BF$182)*$I$33,2)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105">
        <f>ROUND(SUM($BG$96:$BG$182),2)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50</v>
      </c>
      <c r="F35" s="105">
        <f>ROUND(SUM($BH$96:$BH$182),2)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51</v>
      </c>
      <c r="F36" s="105">
        <f>ROUND(SUM($BI$96:$BI$182),2)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52</v>
      </c>
      <c r="E38" s="34"/>
      <c r="F38" s="34"/>
      <c r="G38" s="107" t="s">
        <v>53</v>
      </c>
      <c r="H38" s="35" t="s">
        <v>54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214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Parkoviště v ul. K. H. Máchy, Sokolov</v>
      </c>
      <c r="F47" s="321"/>
      <c r="G47" s="321"/>
      <c r="H47" s="321"/>
      <c r="J47" s="24"/>
      <c r="K47" s="27"/>
    </row>
    <row r="48" spans="2:11" s="2" customFormat="1" ht="15.75" customHeight="1">
      <c r="B48" s="10"/>
      <c r="C48" s="19" t="s">
        <v>138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1298</v>
      </c>
      <c r="F49" s="321"/>
      <c r="G49" s="321"/>
      <c r="H49" s="321"/>
      <c r="J49" s="24"/>
      <c r="K49" s="27"/>
    </row>
    <row r="50" spans="2:11" s="6" customFormat="1" ht="15" customHeight="1">
      <c r="B50" s="23"/>
      <c r="C50" s="19" t="s">
        <v>144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18" t="str">
        <f>$E$11</f>
        <v>HP-482013-VON-SP - VON - Soupis prací - Vedlejší a ostatní náklady</v>
      </c>
      <c r="F51" s="321"/>
      <c r="G51" s="321"/>
      <c r="H51" s="32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K.H. Máchy. Sokolov</v>
      </c>
      <c r="G53" s="24"/>
      <c r="H53" s="24"/>
      <c r="I53" s="101" t="s">
        <v>24</v>
      </c>
      <c r="J53" s="52" t="str">
        <f>IF($J$14="","",$J$14)</f>
        <v>13.01.2014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Město Sokolov</v>
      </c>
      <c r="G55" s="24"/>
      <c r="H55" s="24"/>
      <c r="I55" s="101" t="s">
        <v>36</v>
      </c>
      <c r="J55" s="17" t="str">
        <f>$E$23</f>
        <v>Ing. Martin Haueisen</v>
      </c>
      <c r="K55" s="27"/>
    </row>
    <row r="56" spans="2:11" s="6" customFormat="1" ht="15" customHeight="1">
      <c r="B56" s="23"/>
      <c r="C56" s="19" t="s">
        <v>34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215</v>
      </c>
      <c r="D58" s="32"/>
      <c r="E58" s="32"/>
      <c r="F58" s="32"/>
      <c r="G58" s="32"/>
      <c r="H58" s="32"/>
      <c r="I58" s="115"/>
      <c r="J58" s="116" t="s">
        <v>216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217</v>
      </c>
      <c r="D60" s="24"/>
      <c r="E60" s="24"/>
      <c r="F60" s="24"/>
      <c r="G60" s="24"/>
      <c r="H60" s="24"/>
      <c r="J60" s="67">
        <f>ROUND($J$96,2)</f>
        <v>0</v>
      </c>
      <c r="K60" s="27"/>
      <c r="AU60" s="6" t="s">
        <v>218</v>
      </c>
    </row>
    <row r="61" spans="2:11" s="73" customFormat="1" ht="25.5" customHeight="1">
      <c r="B61" s="117"/>
      <c r="C61" s="118"/>
      <c r="D61" s="119" t="s">
        <v>1300</v>
      </c>
      <c r="E61" s="119"/>
      <c r="F61" s="119"/>
      <c r="G61" s="119"/>
      <c r="H61" s="119"/>
      <c r="I61" s="120"/>
      <c r="J61" s="121">
        <f>ROUND($J$97,2)</f>
        <v>0</v>
      </c>
      <c r="K61" s="122"/>
    </row>
    <row r="62" spans="2:11" s="73" customFormat="1" ht="25.5" customHeight="1">
      <c r="B62" s="117"/>
      <c r="C62" s="118"/>
      <c r="D62" s="119" t="s">
        <v>1301</v>
      </c>
      <c r="E62" s="119"/>
      <c r="F62" s="119"/>
      <c r="G62" s="119"/>
      <c r="H62" s="119"/>
      <c r="I62" s="120"/>
      <c r="J62" s="121">
        <f>ROUND($J$98,2)</f>
        <v>0</v>
      </c>
      <c r="K62" s="122"/>
    </row>
    <row r="63" spans="2:11" s="83" customFormat="1" ht="21" customHeight="1">
      <c r="B63" s="123"/>
      <c r="C63" s="85"/>
      <c r="D63" s="124" t="s">
        <v>1302</v>
      </c>
      <c r="E63" s="124"/>
      <c r="F63" s="124"/>
      <c r="G63" s="124"/>
      <c r="H63" s="124"/>
      <c r="I63" s="125"/>
      <c r="J63" s="126">
        <f>ROUND($J$99,2)</f>
        <v>0</v>
      </c>
      <c r="K63" s="127"/>
    </row>
    <row r="64" spans="2:11" s="83" customFormat="1" ht="21" customHeight="1">
      <c r="B64" s="123"/>
      <c r="C64" s="85"/>
      <c r="D64" s="124" t="s">
        <v>1303</v>
      </c>
      <c r="E64" s="124"/>
      <c r="F64" s="124"/>
      <c r="G64" s="124"/>
      <c r="H64" s="124"/>
      <c r="I64" s="125"/>
      <c r="J64" s="126">
        <f>ROUND($J$113,2)</f>
        <v>0</v>
      </c>
      <c r="K64" s="127"/>
    </row>
    <row r="65" spans="2:11" s="83" customFormat="1" ht="21" customHeight="1">
      <c r="B65" s="123"/>
      <c r="C65" s="85"/>
      <c r="D65" s="124" t="s">
        <v>1304</v>
      </c>
      <c r="E65" s="124"/>
      <c r="F65" s="124"/>
      <c r="G65" s="124"/>
      <c r="H65" s="124"/>
      <c r="I65" s="125"/>
      <c r="J65" s="126">
        <f>ROUND($J$122,2)</f>
        <v>0</v>
      </c>
      <c r="K65" s="127"/>
    </row>
    <row r="66" spans="2:11" s="83" customFormat="1" ht="21" customHeight="1">
      <c r="B66" s="123"/>
      <c r="C66" s="85"/>
      <c r="D66" s="124" t="s">
        <v>1305</v>
      </c>
      <c r="E66" s="124"/>
      <c r="F66" s="124"/>
      <c r="G66" s="124"/>
      <c r="H66" s="124"/>
      <c r="I66" s="125"/>
      <c r="J66" s="126">
        <f>ROUND($J$137,2)</f>
        <v>0</v>
      </c>
      <c r="K66" s="127"/>
    </row>
    <row r="67" spans="2:11" s="83" customFormat="1" ht="21" customHeight="1">
      <c r="B67" s="123"/>
      <c r="C67" s="85"/>
      <c r="D67" s="124" t="s">
        <v>1306</v>
      </c>
      <c r="E67" s="124"/>
      <c r="F67" s="124"/>
      <c r="G67" s="124"/>
      <c r="H67" s="124"/>
      <c r="I67" s="125"/>
      <c r="J67" s="126">
        <f>ROUND($J$141,2)</f>
        <v>0</v>
      </c>
      <c r="K67" s="127"/>
    </row>
    <row r="68" spans="2:11" s="83" customFormat="1" ht="21" customHeight="1">
      <c r="B68" s="123"/>
      <c r="C68" s="85"/>
      <c r="D68" s="124" t="s">
        <v>1307</v>
      </c>
      <c r="E68" s="124"/>
      <c r="F68" s="124"/>
      <c r="G68" s="124"/>
      <c r="H68" s="124"/>
      <c r="I68" s="125"/>
      <c r="J68" s="126">
        <f>ROUND($J$145,2)</f>
        <v>0</v>
      </c>
      <c r="K68" s="127"/>
    </row>
    <row r="69" spans="2:11" s="83" customFormat="1" ht="21" customHeight="1">
      <c r="B69" s="123"/>
      <c r="C69" s="85"/>
      <c r="D69" s="124" t="s">
        <v>1308</v>
      </c>
      <c r="E69" s="124"/>
      <c r="F69" s="124"/>
      <c r="G69" s="124"/>
      <c r="H69" s="124"/>
      <c r="I69" s="125"/>
      <c r="J69" s="126">
        <f>ROUND($J$149,2)</f>
        <v>0</v>
      </c>
      <c r="K69" s="127"/>
    </row>
    <row r="70" spans="2:11" s="83" customFormat="1" ht="21" customHeight="1">
      <c r="B70" s="123"/>
      <c r="C70" s="85"/>
      <c r="D70" s="124" t="s">
        <v>1309</v>
      </c>
      <c r="E70" s="124"/>
      <c r="F70" s="124"/>
      <c r="G70" s="124"/>
      <c r="H70" s="124"/>
      <c r="I70" s="125"/>
      <c r="J70" s="126">
        <f>ROUND($J$153,2)</f>
        <v>0</v>
      </c>
      <c r="K70" s="127"/>
    </row>
    <row r="71" spans="2:11" s="83" customFormat="1" ht="21" customHeight="1">
      <c r="B71" s="123"/>
      <c r="C71" s="85"/>
      <c r="D71" s="124" t="s">
        <v>1310</v>
      </c>
      <c r="E71" s="124"/>
      <c r="F71" s="124"/>
      <c r="G71" s="124"/>
      <c r="H71" s="124"/>
      <c r="I71" s="125"/>
      <c r="J71" s="126">
        <f>ROUND($J$157,2)</f>
        <v>0</v>
      </c>
      <c r="K71" s="127"/>
    </row>
    <row r="72" spans="2:11" s="73" customFormat="1" ht="25.5" customHeight="1">
      <c r="B72" s="117"/>
      <c r="C72" s="118"/>
      <c r="D72" s="119" t="s">
        <v>1311</v>
      </c>
      <c r="E72" s="119"/>
      <c r="F72" s="119"/>
      <c r="G72" s="119"/>
      <c r="H72" s="119"/>
      <c r="I72" s="120"/>
      <c r="J72" s="121">
        <f>ROUND($J$161,2)</f>
        <v>0</v>
      </c>
      <c r="K72" s="122"/>
    </row>
    <row r="73" spans="2:11" s="73" customFormat="1" ht="25.5" customHeight="1">
      <c r="B73" s="117"/>
      <c r="C73" s="118"/>
      <c r="D73" s="119" t="s">
        <v>1312</v>
      </c>
      <c r="E73" s="119"/>
      <c r="F73" s="119"/>
      <c r="G73" s="119"/>
      <c r="H73" s="119"/>
      <c r="I73" s="120"/>
      <c r="J73" s="121">
        <f>ROUND($J$171,2)</f>
        <v>0</v>
      </c>
      <c r="K73" s="122"/>
    </row>
    <row r="74" spans="2:11" s="73" customFormat="1" ht="25.5" customHeight="1">
      <c r="B74" s="117"/>
      <c r="C74" s="118"/>
      <c r="D74" s="119" t="s">
        <v>1313</v>
      </c>
      <c r="E74" s="119"/>
      <c r="F74" s="119"/>
      <c r="G74" s="119"/>
      <c r="H74" s="119"/>
      <c r="I74" s="120"/>
      <c r="J74" s="121">
        <f>ROUND($J$180,2)</f>
        <v>0</v>
      </c>
      <c r="K74" s="122"/>
    </row>
    <row r="75" spans="2:11" s="6" customFormat="1" ht="22.5" customHeight="1">
      <c r="B75" s="23"/>
      <c r="C75" s="24"/>
      <c r="D75" s="24"/>
      <c r="E75" s="24"/>
      <c r="F75" s="24"/>
      <c r="G75" s="24"/>
      <c r="H75" s="24"/>
      <c r="J75" s="24"/>
      <c r="K75" s="27"/>
    </row>
    <row r="76" spans="2:11" s="6" customFormat="1" ht="7.5" customHeight="1">
      <c r="B76" s="38"/>
      <c r="C76" s="39"/>
      <c r="D76" s="39"/>
      <c r="E76" s="39"/>
      <c r="F76" s="39"/>
      <c r="G76" s="39"/>
      <c r="H76" s="39"/>
      <c r="I76" s="110"/>
      <c r="J76" s="39"/>
      <c r="K76" s="40"/>
    </row>
    <row r="80" spans="2:12" s="6" customFormat="1" ht="7.5" customHeight="1">
      <c r="B80" s="41"/>
      <c r="C80" s="42"/>
      <c r="D80" s="42"/>
      <c r="E80" s="42"/>
      <c r="F80" s="42"/>
      <c r="G80" s="42"/>
      <c r="H80" s="42"/>
      <c r="I80" s="112"/>
      <c r="J80" s="42"/>
      <c r="K80" s="42"/>
      <c r="L80" s="43"/>
    </row>
    <row r="81" spans="2:12" s="6" customFormat="1" ht="37.5" customHeight="1">
      <c r="B81" s="23"/>
      <c r="C81" s="12" t="s">
        <v>228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" customHeight="1">
      <c r="B83" s="23"/>
      <c r="C83" s="19" t="s">
        <v>15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6.5" customHeight="1">
      <c r="B84" s="23"/>
      <c r="C84" s="24"/>
      <c r="D84" s="24"/>
      <c r="E84" s="340" t="str">
        <f>$E$7</f>
        <v>Parkoviště v ul. K. H. Máchy, Sokolov</v>
      </c>
      <c r="F84" s="321"/>
      <c r="G84" s="321"/>
      <c r="H84" s="321"/>
      <c r="J84" s="24"/>
      <c r="K84" s="24"/>
      <c r="L84" s="43"/>
    </row>
    <row r="85" spans="2:12" s="2" customFormat="1" ht="15.75" customHeight="1">
      <c r="B85" s="10"/>
      <c r="C85" s="19" t="s">
        <v>138</v>
      </c>
      <c r="D85" s="11"/>
      <c r="E85" s="11"/>
      <c r="F85" s="11"/>
      <c r="G85" s="11"/>
      <c r="H85" s="11"/>
      <c r="J85" s="11"/>
      <c r="K85" s="11"/>
      <c r="L85" s="128"/>
    </row>
    <row r="86" spans="2:12" s="6" customFormat="1" ht="16.5" customHeight="1">
      <c r="B86" s="23"/>
      <c r="C86" s="24"/>
      <c r="D86" s="24"/>
      <c r="E86" s="340" t="s">
        <v>1298</v>
      </c>
      <c r="F86" s="321"/>
      <c r="G86" s="321"/>
      <c r="H86" s="321"/>
      <c r="J86" s="24"/>
      <c r="K86" s="24"/>
      <c r="L86" s="43"/>
    </row>
    <row r="87" spans="2:12" s="6" customFormat="1" ht="15" customHeight="1">
      <c r="B87" s="23"/>
      <c r="C87" s="19" t="s">
        <v>144</v>
      </c>
      <c r="D87" s="24"/>
      <c r="E87" s="24"/>
      <c r="F87" s="24"/>
      <c r="G87" s="24"/>
      <c r="H87" s="24"/>
      <c r="J87" s="24"/>
      <c r="K87" s="24"/>
      <c r="L87" s="43"/>
    </row>
    <row r="88" spans="2:12" s="6" customFormat="1" ht="19.5" customHeight="1">
      <c r="B88" s="23"/>
      <c r="C88" s="24"/>
      <c r="D88" s="24"/>
      <c r="E88" s="318" t="str">
        <f>$E$11</f>
        <v>HP-482013-VON-SP - VON - Soupis prací - Vedlejší a ostatní náklady</v>
      </c>
      <c r="F88" s="321"/>
      <c r="G88" s="321"/>
      <c r="H88" s="321"/>
      <c r="J88" s="24"/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8.75" customHeight="1">
      <c r="B90" s="23"/>
      <c r="C90" s="19" t="s">
        <v>22</v>
      </c>
      <c r="D90" s="24"/>
      <c r="E90" s="24"/>
      <c r="F90" s="17" t="str">
        <f>$F$14</f>
        <v>K.H. Máchy. Sokolov</v>
      </c>
      <c r="G90" s="24"/>
      <c r="H90" s="24"/>
      <c r="I90" s="101" t="s">
        <v>24</v>
      </c>
      <c r="J90" s="52" t="str">
        <f>IF($J$14="","",$J$14)</f>
        <v>13.01.2014</v>
      </c>
      <c r="K90" s="24"/>
      <c r="L90" s="43"/>
    </row>
    <row r="91" spans="2:12" s="6" customFormat="1" ht="7.5" customHeight="1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12" s="6" customFormat="1" ht="15.75" customHeight="1">
      <c r="B92" s="23"/>
      <c r="C92" s="19" t="s">
        <v>28</v>
      </c>
      <c r="D92" s="24"/>
      <c r="E92" s="24"/>
      <c r="F92" s="17" t="str">
        <f>$E$17</f>
        <v>Město Sokolov</v>
      </c>
      <c r="G92" s="24"/>
      <c r="H92" s="24"/>
      <c r="I92" s="101" t="s">
        <v>36</v>
      </c>
      <c r="J92" s="17" t="str">
        <f>$E$23</f>
        <v>Ing. Martin Haueisen</v>
      </c>
      <c r="K92" s="24"/>
      <c r="L92" s="43"/>
    </row>
    <row r="93" spans="2:12" s="6" customFormat="1" ht="15" customHeight="1">
      <c r="B93" s="23"/>
      <c r="C93" s="19" t="s">
        <v>34</v>
      </c>
      <c r="D93" s="24"/>
      <c r="E93" s="24"/>
      <c r="F93" s="17">
        <f>IF($E$20="","",$E$20)</f>
      </c>
      <c r="G93" s="24"/>
      <c r="H93" s="24"/>
      <c r="J93" s="24"/>
      <c r="K93" s="24"/>
      <c r="L93" s="43"/>
    </row>
    <row r="94" spans="2:12" s="6" customFormat="1" ht="11.2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20" s="129" customFormat="1" ht="30" customHeight="1">
      <c r="B95" s="130"/>
      <c r="C95" s="131" t="s">
        <v>229</v>
      </c>
      <c r="D95" s="132" t="s">
        <v>61</v>
      </c>
      <c r="E95" s="132" t="s">
        <v>57</v>
      </c>
      <c r="F95" s="132" t="s">
        <v>230</v>
      </c>
      <c r="G95" s="132" t="s">
        <v>231</v>
      </c>
      <c r="H95" s="132" t="s">
        <v>232</v>
      </c>
      <c r="I95" s="133" t="s">
        <v>233</v>
      </c>
      <c r="J95" s="132" t="s">
        <v>234</v>
      </c>
      <c r="K95" s="134" t="s">
        <v>235</v>
      </c>
      <c r="L95" s="135"/>
      <c r="M95" s="59" t="s">
        <v>236</v>
      </c>
      <c r="N95" s="60" t="s">
        <v>46</v>
      </c>
      <c r="O95" s="60" t="s">
        <v>237</v>
      </c>
      <c r="P95" s="60" t="s">
        <v>238</v>
      </c>
      <c r="Q95" s="60" t="s">
        <v>239</v>
      </c>
      <c r="R95" s="60" t="s">
        <v>240</v>
      </c>
      <c r="S95" s="60" t="s">
        <v>241</v>
      </c>
      <c r="T95" s="61" t="s">
        <v>242</v>
      </c>
    </row>
    <row r="96" spans="2:63" s="6" customFormat="1" ht="30" customHeight="1">
      <c r="B96" s="23"/>
      <c r="C96" s="66" t="s">
        <v>217</v>
      </c>
      <c r="D96" s="24"/>
      <c r="E96" s="24"/>
      <c r="F96" s="24"/>
      <c r="G96" s="24"/>
      <c r="H96" s="24"/>
      <c r="J96" s="136">
        <f>$BK$96</f>
        <v>0</v>
      </c>
      <c r="K96" s="24"/>
      <c r="L96" s="43"/>
      <c r="M96" s="63"/>
      <c r="N96" s="64"/>
      <c r="O96" s="64"/>
      <c r="P96" s="137">
        <f>$P$97+$P$98+$P$161+$P$171+$P$180</f>
        <v>0</v>
      </c>
      <c r="Q96" s="64"/>
      <c r="R96" s="137">
        <f>$R$97+$R$98+$R$161+$R$171+$R$180</f>
        <v>0</v>
      </c>
      <c r="S96" s="64"/>
      <c r="T96" s="138">
        <f>$T$97+$T$98+$T$161+$T$171+$T$180</f>
        <v>0</v>
      </c>
      <c r="AT96" s="6" t="s">
        <v>75</v>
      </c>
      <c r="AU96" s="6" t="s">
        <v>218</v>
      </c>
      <c r="BK96" s="139">
        <f>$BK$97+$BK$98+$BK$161+$BK$171+$BK$180</f>
        <v>0</v>
      </c>
    </row>
    <row r="97" spans="2:63" s="140" customFormat="1" ht="37.5" customHeight="1">
      <c r="B97" s="141"/>
      <c r="C97" s="142"/>
      <c r="D97" s="142" t="s">
        <v>75</v>
      </c>
      <c r="E97" s="143" t="s">
        <v>243</v>
      </c>
      <c r="F97" s="143" t="s">
        <v>243</v>
      </c>
      <c r="G97" s="142"/>
      <c r="H97" s="142"/>
      <c r="J97" s="144">
        <f>$BK$97</f>
        <v>0</v>
      </c>
      <c r="K97" s="142"/>
      <c r="L97" s="145"/>
      <c r="M97" s="146"/>
      <c r="N97" s="142"/>
      <c r="O97" s="142"/>
      <c r="P97" s="147">
        <v>0</v>
      </c>
      <c r="Q97" s="142"/>
      <c r="R97" s="147">
        <v>0</v>
      </c>
      <c r="S97" s="142"/>
      <c r="T97" s="148">
        <v>0</v>
      </c>
      <c r="AR97" s="149" t="s">
        <v>21</v>
      </c>
      <c r="AT97" s="149" t="s">
        <v>75</v>
      </c>
      <c r="AU97" s="149" t="s">
        <v>76</v>
      </c>
      <c r="AY97" s="149" t="s">
        <v>245</v>
      </c>
      <c r="BK97" s="150">
        <v>0</v>
      </c>
    </row>
    <row r="98" spans="2:63" s="140" customFormat="1" ht="25.5" customHeight="1">
      <c r="B98" s="141"/>
      <c r="C98" s="142"/>
      <c r="D98" s="142" t="s">
        <v>75</v>
      </c>
      <c r="E98" s="143" t="s">
        <v>1314</v>
      </c>
      <c r="F98" s="143" t="s">
        <v>1315</v>
      </c>
      <c r="G98" s="142"/>
      <c r="H98" s="142"/>
      <c r="J98" s="144">
        <f>$BK$98</f>
        <v>0</v>
      </c>
      <c r="K98" s="142"/>
      <c r="L98" s="145"/>
      <c r="M98" s="146"/>
      <c r="N98" s="142"/>
      <c r="O98" s="142"/>
      <c r="P98" s="147">
        <f>$P$99+$P$113+$P$122+$P$137+$P$141+$P$145+$P$149+$P$153+$P$157</f>
        <v>0</v>
      </c>
      <c r="Q98" s="142"/>
      <c r="R98" s="147">
        <f>$R$99+$R$113+$R$122+$R$137+$R$141+$R$145+$R$149+$R$153+$R$157</f>
        <v>0</v>
      </c>
      <c r="S98" s="142"/>
      <c r="T98" s="148">
        <f>$T$99+$T$113+$T$122+$T$137+$T$141+$T$145+$T$149+$T$153+$T$157</f>
        <v>0</v>
      </c>
      <c r="AR98" s="149" t="s">
        <v>143</v>
      </c>
      <c r="AT98" s="149" t="s">
        <v>75</v>
      </c>
      <c r="AU98" s="149" t="s">
        <v>76</v>
      </c>
      <c r="AY98" s="149" t="s">
        <v>245</v>
      </c>
      <c r="BK98" s="150">
        <f>$BK$99+$BK$113+$BK$122+$BK$137+$BK$141+$BK$145+$BK$149+$BK$153+$BK$157</f>
        <v>0</v>
      </c>
    </row>
    <row r="99" spans="2:63" s="140" customFormat="1" ht="21" customHeight="1">
      <c r="B99" s="141"/>
      <c r="C99" s="142"/>
      <c r="D99" s="142" t="s">
        <v>75</v>
      </c>
      <c r="E99" s="151" t="s">
        <v>1316</v>
      </c>
      <c r="F99" s="151" t="s">
        <v>1317</v>
      </c>
      <c r="G99" s="142"/>
      <c r="H99" s="142"/>
      <c r="J99" s="152">
        <f>$BK$99</f>
        <v>0</v>
      </c>
      <c r="K99" s="142"/>
      <c r="L99" s="145"/>
      <c r="M99" s="146"/>
      <c r="N99" s="142"/>
      <c r="O99" s="142"/>
      <c r="P99" s="147">
        <f>SUM($P$100:$P$112)</f>
        <v>0</v>
      </c>
      <c r="Q99" s="142"/>
      <c r="R99" s="147">
        <f>SUM($R$100:$R$112)</f>
        <v>0</v>
      </c>
      <c r="S99" s="142"/>
      <c r="T99" s="148">
        <f>SUM($T$100:$T$112)</f>
        <v>0</v>
      </c>
      <c r="AR99" s="149" t="s">
        <v>143</v>
      </c>
      <c r="AT99" s="149" t="s">
        <v>75</v>
      </c>
      <c r="AU99" s="149" t="s">
        <v>21</v>
      </c>
      <c r="AY99" s="149" t="s">
        <v>245</v>
      </c>
      <c r="BK99" s="150">
        <f>SUM($BK$100:$BK$112)</f>
        <v>0</v>
      </c>
    </row>
    <row r="100" spans="2:65" s="6" customFormat="1" ht="15.75" customHeight="1">
      <c r="B100" s="23"/>
      <c r="C100" s="153" t="s">
        <v>21</v>
      </c>
      <c r="D100" s="153" t="s">
        <v>247</v>
      </c>
      <c r="E100" s="154" t="s">
        <v>1318</v>
      </c>
      <c r="F100" s="155" t="s">
        <v>1319</v>
      </c>
      <c r="G100" s="156" t="s">
        <v>1320</v>
      </c>
      <c r="H100" s="157">
        <v>1</v>
      </c>
      <c r="I100" s="158"/>
      <c r="J100" s="159">
        <f>ROUND($I$100*$H$100,2)</f>
        <v>0</v>
      </c>
      <c r="K100" s="155" t="s">
        <v>250</v>
      </c>
      <c r="L100" s="43"/>
      <c r="M100" s="160"/>
      <c r="N100" s="161" t="s">
        <v>47</v>
      </c>
      <c r="O100" s="24"/>
      <c r="P100" s="24"/>
      <c r="Q100" s="162">
        <v>0</v>
      </c>
      <c r="R100" s="162">
        <f>$Q$100*$H$100</f>
        <v>0</v>
      </c>
      <c r="S100" s="162">
        <v>0</v>
      </c>
      <c r="T100" s="163">
        <f>$S$100*$H$100</f>
        <v>0</v>
      </c>
      <c r="AR100" s="97" t="s">
        <v>1321</v>
      </c>
      <c r="AT100" s="97" t="s">
        <v>247</v>
      </c>
      <c r="AU100" s="97" t="s">
        <v>85</v>
      </c>
      <c r="AY100" s="6" t="s">
        <v>245</v>
      </c>
      <c r="BE100" s="164">
        <f>IF($N$100="základní",$J$100,0)</f>
        <v>0</v>
      </c>
      <c r="BF100" s="164">
        <f>IF($N$100="snížená",$J$100,0)</f>
        <v>0</v>
      </c>
      <c r="BG100" s="164">
        <f>IF($N$100="zákl. přenesená",$J$100,0)</f>
        <v>0</v>
      </c>
      <c r="BH100" s="164">
        <f>IF($N$100="sníž. přenesená",$J$100,0)</f>
        <v>0</v>
      </c>
      <c r="BI100" s="164">
        <f>IF($N$100="nulová",$J$100,0)</f>
        <v>0</v>
      </c>
      <c r="BJ100" s="97" t="s">
        <v>21</v>
      </c>
      <c r="BK100" s="164">
        <f>ROUND($I$100*$H$100,2)</f>
        <v>0</v>
      </c>
      <c r="BL100" s="97" t="s">
        <v>1321</v>
      </c>
      <c r="BM100" s="97" t="s">
        <v>1322</v>
      </c>
    </row>
    <row r="101" spans="2:47" s="6" customFormat="1" ht="16.5" customHeight="1">
      <c r="B101" s="23"/>
      <c r="C101" s="24"/>
      <c r="D101" s="165" t="s">
        <v>253</v>
      </c>
      <c r="E101" s="24"/>
      <c r="F101" s="166" t="s">
        <v>1323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253</v>
      </c>
      <c r="AU101" s="6" t="s">
        <v>85</v>
      </c>
    </row>
    <row r="102" spans="2:47" s="6" customFormat="1" ht="44.25" customHeight="1">
      <c r="B102" s="23"/>
      <c r="C102" s="24"/>
      <c r="D102" s="169" t="s">
        <v>306</v>
      </c>
      <c r="E102" s="24"/>
      <c r="F102" s="191" t="s">
        <v>1324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306</v>
      </c>
      <c r="AU102" s="6" t="s">
        <v>85</v>
      </c>
    </row>
    <row r="103" spans="2:65" s="6" customFormat="1" ht="15.75" customHeight="1">
      <c r="B103" s="23"/>
      <c r="C103" s="153" t="s">
        <v>85</v>
      </c>
      <c r="D103" s="153" t="s">
        <v>247</v>
      </c>
      <c r="E103" s="154" t="s">
        <v>1325</v>
      </c>
      <c r="F103" s="155" t="s">
        <v>1326</v>
      </c>
      <c r="G103" s="156" t="s">
        <v>1320</v>
      </c>
      <c r="H103" s="157">
        <v>1</v>
      </c>
      <c r="I103" s="158"/>
      <c r="J103" s="159">
        <f>ROUND($I$103*$H$103,2)</f>
        <v>0</v>
      </c>
      <c r="K103" s="155" t="s">
        <v>250</v>
      </c>
      <c r="L103" s="43"/>
      <c r="M103" s="160"/>
      <c r="N103" s="161" t="s">
        <v>47</v>
      </c>
      <c r="O103" s="24"/>
      <c r="P103" s="24"/>
      <c r="Q103" s="162">
        <v>0</v>
      </c>
      <c r="R103" s="162">
        <f>$Q$103*$H$103</f>
        <v>0</v>
      </c>
      <c r="S103" s="162">
        <v>0</v>
      </c>
      <c r="T103" s="163">
        <f>$S$103*$H$103</f>
        <v>0</v>
      </c>
      <c r="AR103" s="97" t="s">
        <v>1321</v>
      </c>
      <c r="AT103" s="97" t="s">
        <v>247</v>
      </c>
      <c r="AU103" s="97" t="s">
        <v>85</v>
      </c>
      <c r="AY103" s="6" t="s">
        <v>245</v>
      </c>
      <c r="BE103" s="164">
        <f>IF($N$103="základní",$J$103,0)</f>
        <v>0</v>
      </c>
      <c r="BF103" s="164">
        <f>IF($N$103="snížená",$J$103,0)</f>
        <v>0</v>
      </c>
      <c r="BG103" s="164">
        <f>IF($N$103="zákl. přenesená",$J$103,0)</f>
        <v>0</v>
      </c>
      <c r="BH103" s="164">
        <f>IF($N$103="sníž. přenesená",$J$103,0)</f>
        <v>0</v>
      </c>
      <c r="BI103" s="164">
        <f>IF($N$103="nulová",$J$103,0)</f>
        <v>0</v>
      </c>
      <c r="BJ103" s="97" t="s">
        <v>21</v>
      </c>
      <c r="BK103" s="164">
        <f>ROUND($I$103*$H$103,2)</f>
        <v>0</v>
      </c>
      <c r="BL103" s="97" t="s">
        <v>1321</v>
      </c>
      <c r="BM103" s="97" t="s">
        <v>1327</v>
      </c>
    </row>
    <row r="104" spans="2:47" s="6" customFormat="1" ht="16.5" customHeight="1">
      <c r="B104" s="23"/>
      <c r="C104" s="24"/>
      <c r="D104" s="165" t="s">
        <v>253</v>
      </c>
      <c r="E104" s="24"/>
      <c r="F104" s="166" t="s">
        <v>1328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253</v>
      </c>
      <c r="AU104" s="6" t="s">
        <v>85</v>
      </c>
    </row>
    <row r="105" spans="2:47" s="6" customFormat="1" ht="30.75" customHeight="1">
      <c r="B105" s="23"/>
      <c r="C105" s="24"/>
      <c r="D105" s="169" t="s">
        <v>306</v>
      </c>
      <c r="E105" s="24"/>
      <c r="F105" s="191" t="s">
        <v>1329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306</v>
      </c>
      <c r="AU105" s="6" t="s">
        <v>85</v>
      </c>
    </row>
    <row r="106" spans="2:65" s="6" customFormat="1" ht="15.75" customHeight="1">
      <c r="B106" s="23"/>
      <c r="C106" s="153" t="s">
        <v>262</v>
      </c>
      <c r="D106" s="153" t="s">
        <v>247</v>
      </c>
      <c r="E106" s="154" t="s">
        <v>1330</v>
      </c>
      <c r="F106" s="155" t="s">
        <v>1331</v>
      </c>
      <c r="G106" s="156" t="s">
        <v>1320</v>
      </c>
      <c r="H106" s="157">
        <v>1</v>
      </c>
      <c r="I106" s="158"/>
      <c r="J106" s="159">
        <f>ROUND($I$106*$H$106,2)</f>
        <v>0</v>
      </c>
      <c r="K106" s="155" t="s">
        <v>250</v>
      </c>
      <c r="L106" s="43"/>
      <c r="M106" s="160"/>
      <c r="N106" s="161" t="s">
        <v>47</v>
      </c>
      <c r="O106" s="24"/>
      <c r="P106" s="24"/>
      <c r="Q106" s="162">
        <v>0</v>
      </c>
      <c r="R106" s="162">
        <f>$Q$106*$H$106</f>
        <v>0</v>
      </c>
      <c r="S106" s="162">
        <v>0</v>
      </c>
      <c r="T106" s="163">
        <f>$S$106*$H$106</f>
        <v>0</v>
      </c>
      <c r="AR106" s="97" t="s">
        <v>1321</v>
      </c>
      <c r="AT106" s="97" t="s">
        <v>247</v>
      </c>
      <c r="AU106" s="97" t="s">
        <v>85</v>
      </c>
      <c r="AY106" s="6" t="s">
        <v>245</v>
      </c>
      <c r="BE106" s="164">
        <f>IF($N$106="základní",$J$106,0)</f>
        <v>0</v>
      </c>
      <c r="BF106" s="164">
        <f>IF($N$106="snížená",$J$106,0)</f>
        <v>0</v>
      </c>
      <c r="BG106" s="164">
        <f>IF($N$106="zákl. přenesená",$J$106,0)</f>
        <v>0</v>
      </c>
      <c r="BH106" s="164">
        <f>IF($N$106="sníž. přenesená",$J$106,0)</f>
        <v>0</v>
      </c>
      <c r="BI106" s="164">
        <f>IF($N$106="nulová",$J$106,0)</f>
        <v>0</v>
      </c>
      <c r="BJ106" s="97" t="s">
        <v>21</v>
      </c>
      <c r="BK106" s="164">
        <f>ROUND($I$106*$H$106,2)</f>
        <v>0</v>
      </c>
      <c r="BL106" s="97" t="s">
        <v>1321</v>
      </c>
      <c r="BM106" s="97" t="s">
        <v>1332</v>
      </c>
    </row>
    <row r="107" spans="2:47" s="6" customFormat="1" ht="16.5" customHeight="1">
      <c r="B107" s="23"/>
      <c r="C107" s="24"/>
      <c r="D107" s="165" t="s">
        <v>253</v>
      </c>
      <c r="E107" s="24"/>
      <c r="F107" s="166" t="s">
        <v>1333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253</v>
      </c>
      <c r="AU107" s="6" t="s">
        <v>85</v>
      </c>
    </row>
    <row r="108" spans="2:47" s="6" customFormat="1" ht="44.25" customHeight="1">
      <c r="B108" s="23"/>
      <c r="C108" s="24"/>
      <c r="D108" s="169" t="s">
        <v>306</v>
      </c>
      <c r="E108" s="24"/>
      <c r="F108" s="191" t="s">
        <v>1334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306</v>
      </c>
      <c r="AU108" s="6" t="s">
        <v>85</v>
      </c>
    </row>
    <row r="109" spans="2:65" s="6" customFormat="1" ht="15.75" customHeight="1">
      <c r="B109" s="23"/>
      <c r="C109" s="153" t="s">
        <v>251</v>
      </c>
      <c r="D109" s="153" t="s">
        <v>247</v>
      </c>
      <c r="E109" s="154" t="s">
        <v>1335</v>
      </c>
      <c r="F109" s="155" t="s">
        <v>1336</v>
      </c>
      <c r="G109" s="156" t="s">
        <v>1320</v>
      </c>
      <c r="H109" s="157">
        <v>1</v>
      </c>
      <c r="I109" s="158"/>
      <c r="J109" s="159">
        <f>ROUND($I$109*$H$109,2)</f>
        <v>0</v>
      </c>
      <c r="K109" s="155" t="s">
        <v>250</v>
      </c>
      <c r="L109" s="43"/>
      <c r="M109" s="160"/>
      <c r="N109" s="161" t="s">
        <v>47</v>
      </c>
      <c r="O109" s="24"/>
      <c r="P109" s="24"/>
      <c r="Q109" s="162">
        <v>0</v>
      </c>
      <c r="R109" s="162">
        <f>$Q$109*$H$109</f>
        <v>0</v>
      </c>
      <c r="S109" s="162">
        <v>0</v>
      </c>
      <c r="T109" s="163">
        <f>$S$109*$H$109</f>
        <v>0</v>
      </c>
      <c r="AR109" s="97" t="s">
        <v>1321</v>
      </c>
      <c r="AT109" s="97" t="s">
        <v>247</v>
      </c>
      <c r="AU109" s="97" t="s">
        <v>85</v>
      </c>
      <c r="AY109" s="6" t="s">
        <v>245</v>
      </c>
      <c r="BE109" s="164">
        <f>IF($N$109="základní",$J$109,0)</f>
        <v>0</v>
      </c>
      <c r="BF109" s="164">
        <f>IF($N$109="snížená",$J$109,0)</f>
        <v>0</v>
      </c>
      <c r="BG109" s="164">
        <f>IF($N$109="zákl. přenesená",$J$109,0)</f>
        <v>0</v>
      </c>
      <c r="BH109" s="164">
        <f>IF($N$109="sníž. přenesená",$J$109,0)</f>
        <v>0</v>
      </c>
      <c r="BI109" s="164">
        <f>IF($N$109="nulová",$J$109,0)</f>
        <v>0</v>
      </c>
      <c r="BJ109" s="97" t="s">
        <v>21</v>
      </c>
      <c r="BK109" s="164">
        <f>ROUND($I$109*$H$109,2)</f>
        <v>0</v>
      </c>
      <c r="BL109" s="97" t="s">
        <v>1321</v>
      </c>
      <c r="BM109" s="97" t="s">
        <v>1337</v>
      </c>
    </row>
    <row r="110" spans="2:47" s="6" customFormat="1" ht="27" customHeight="1">
      <c r="B110" s="23"/>
      <c r="C110" s="24"/>
      <c r="D110" s="165" t="s">
        <v>253</v>
      </c>
      <c r="E110" s="24"/>
      <c r="F110" s="166" t="s">
        <v>1338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253</v>
      </c>
      <c r="AU110" s="6" t="s">
        <v>85</v>
      </c>
    </row>
    <row r="111" spans="2:65" s="6" customFormat="1" ht="15.75" customHeight="1">
      <c r="B111" s="23"/>
      <c r="C111" s="153" t="s">
        <v>143</v>
      </c>
      <c r="D111" s="153" t="s">
        <v>247</v>
      </c>
      <c r="E111" s="154" t="s">
        <v>1339</v>
      </c>
      <c r="F111" s="155" t="s">
        <v>1340</v>
      </c>
      <c r="G111" s="156" t="s">
        <v>1320</v>
      </c>
      <c r="H111" s="157">
        <v>1</v>
      </c>
      <c r="I111" s="158"/>
      <c r="J111" s="159">
        <f>ROUND($I$111*$H$111,2)</f>
        <v>0</v>
      </c>
      <c r="K111" s="155" t="s">
        <v>843</v>
      </c>
      <c r="L111" s="43"/>
      <c r="M111" s="160"/>
      <c r="N111" s="161" t="s">
        <v>47</v>
      </c>
      <c r="O111" s="24"/>
      <c r="P111" s="24"/>
      <c r="Q111" s="162">
        <v>0</v>
      </c>
      <c r="R111" s="162">
        <f>$Q$111*$H$111</f>
        <v>0</v>
      </c>
      <c r="S111" s="162">
        <v>0</v>
      </c>
      <c r="T111" s="163">
        <f>$S$111*$H$111</f>
        <v>0</v>
      </c>
      <c r="AR111" s="97" t="s">
        <v>1321</v>
      </c>
      <c r="AT111" s="97" t="s">
        <v>247</v>
      </c>
      <c r="AU111" s="97" t="s">
        <v>85</v>
      </c>
      <c r="AY111" s="6" t="s">
        <v>245</v>
      </c>
      <c r="BE111" s="164">
        <f>IF($N$111="základní",$J$111,0)</f>
        <v>0</v>
      </c>
      <c r="BF111" s="164">
        <f>IF($N$111="snížená",$J$111,0)</f>
        <v>0</v>
      </c>
      <c r="BG111" s="164">
        <f>IF($N$111="zákl. přenesená",$J$111,0)</f>
        <v>0</v>
      </c>
      <c r="BH111" s="164">
        <f>IF($N$111="sníž. přenesená",$J$111,0)</f>
        <v>0</v>
      </c>
      <c r="BI111" s="164">
        <f>IF($N$111="nulová",$J$111,0)</f>
        <v>0</v>
      </c>
      <c r="BJ111" s="97" t="s">
        <v>21</v>
      </c>
      <c r="BK111" s="164">
        <f>ROUND($I$111*$H$111,2)</f>
        <v>0</v>
      </c>
      <c r="BL111" s="97" t="s">
        <v>1321</v>
      </c>
      <c r="BM111" s="97" t="s">
        <v>1341</v>
      </c>
    </row>
    <row r="112" spans="2:47" s="6" customFormat="1" ht="16.5" customHeight="1">
      <c r="B112" s="23"/>
      <c r="C112" s="24"/>
      <c r="D112" s="165" t="s">
        <v>253</v>
      </c>
      <c r="E112" s="24"/>
      <c r="F112" s="166" t="s">
        <v>1340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253</v>
      </c>
      <c r="AU112" s="6" t="s">
        <v>85</v>
      </c>
    </row>
    <row r="113" spans="2:63" s="140" customFormat="1" ht="30.75" customHeight="1">
      <c r="B113" s="141"/>
      <c r="C113" s="142"/>
      <c r="D113" s="142" t="s">
        <v>75</v>
      </c>
      <c r="E113" s="151" t="s">
        <v>1342</v>
      </c>
      <c r="F113" s="151" t="s">
        <v>1343</v>
      </c>
      <c r="G113" s="142"/>
      <c r="H113" s="142"/>
      <c r="J113" s="152">
        <f>$BK$113</f>
        <v>0</v>
      </c>
      <c r="K113" s="142"/>
      <c r="L113" s="145"/>
      <c r="M113" s="146"/>
      <c r="N113" s="142"/>
      <c r="O113" s="142"/>
      <c r="P113" s="147">
        <f>SUM($P$114:$P$121)</f>
        <v>0</v>
      </c>
      <c r="Q113" s="142"/>
      <c r="R113" s="147">
        <f>SUM($R$114:$R$121)</f>
        <v>0</v>
      </c>
      <c r="S113" s="142"/>
      <c r="T113" s="148">
        <f>SUM($T$114:$T$121)</f>
        <v>0</v>
      </c>
      <c r="AR113" s="149" t="s">
        <v>143</v>
      </c>
      <c r="AT113" s="149" t="s">
        <v>75</v>
      </c>
      <c r="AU113" s="149" t="s">
        <v>21</v>
      </c>
      <c r="AY113" s="149" t="s">
        <v>245</v>
      </c>
      <c r="BK113" s="150">
        <f>SUM($BK$114:$BK$121)</f>
        <v>0</v>
      </c>
    </row>
    <row r="114" spans="2:65" s="6" customFormat="1" ht="15.75" customHeight="1">
      <c r="B114" s="23"/>
      <c r="C114" s="153" t="s">
        <v>277</v>
      </c>
      <c r="D114" s="153" t="s">
        <v>247</v>
      </c>
      <c r="E114" s="154" t="s">
        <v>1344</v>
      </c>
      <c r="F114" s="155" t="s">
        <v>1345</v>
      </c>
      <c r="G114" s="156" t="s">
        <v>1320</v>
      </c>
      <c r="H114" s="157">
        <v>1</v>
      </c>
      <c r="I114" s="158"/>
      <c r="J114" s="159">
        <f>ROUND($I$114*$H$114,2)</f>
        <v>0</v>
      </c>
      <c r="K114" s="155" t="s">
        <v>250</v>
      </c>
      <c r="L114" s="43"/>
      <c r="M114" s="160"/>
      <c r="N114" s="161" t="s">
        <v>47</v>
      </c>
      <c r="O114" s="24"/>
      <c r="P114" s="24"/>
      <c r="Q114" s="162">
        <v>0</v>
      </c>
      <c r="R114" s="162">
        <f>$Q$114*$H$114</f>
        <v>0</v>
      </c>
      <c r="S114" s="162">
        <v>0</v>
      </c>
      <c r="T114" s="163">
        <f>$S$114*$H$114</f>
        <v>0</v>
      </c>
      <c r="AR114" s="97" t="s">
        <v>1321</v>
      </c>
      <c r="AT114" s="97" t="s">
        <v>247</v>
      </c>
      <c r="AU114" s="97" t="s">
        <v>85</v>
      </c>
      <c r="AY114" s="6" t="s">
        <v>245</v>
      </c>
      <c r="BE114" s="164">
        <f>IF($N$114="základní",$J$114,0)</f>
        <v>0</v>
      </c>
      <c r="BF114" s="164">
        <f>IF($N$114="snížená",$J$114,0)</f>
        <v>0</v>
      </c>
      <c r="BG114" s="164">
        <f>IF($N$114="zákl. přenesená",$J$114,0)</f>
        <v>0</v>
      </c>
      <c r="BH114" s="164">
        <f>IF($N$114="sníž. přenesená",$J$114,0)</f>
        <v>0</v>
      </c>
      <c r="BI114" s="164">
        <f>IF($N$114="nulová",$J$114,0)</f>
        <v>0</v>
      </c>
      <c r="BJ114" s="97" t="s">
        <v>21</v>
      </c>
      <c r="BK114" s="164">
        <f>ROUND($I$114*$H$114,2)</f>
        <v>0</v>
      </c>
      <c r="BL114" s="97" t="s">
        <v>1321</v>
      </c>
      <c r="BM114" s="97" t="s">
        <v>1346</v>
      </c>
    </row>
    <row r="115" spans="2:47" s="6" customFormat="1" ht="16.5" customHeight="1">
      <c r="B115" s="23"/>
      <c r="C115" s="24"/>
      <c r="D115" s="165" t="s">
        <v>253</v>
      </c>
      <c r="E115" s="24"/>
      <c r="F115" s="166" t="s">
        <v>1347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253</v>
      </c>
      <c r="AU115" s="6" t="s">
        <v>85</v>
      </c>
    </row>
    <row r="116" spans="2:47" s="6" customFormat="1" ht="44.25" customHeight="1">
      <c r="B116" s="23"/>
      <c r="C116" s="24"/>
      <c r="D116" s="169" t="s">
        <v>306</v>
      </c>
      <c r="E116" s="24"/>
      <c r="F116" s="191" t="s">
        <v>1348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306</v>
      </c>
      <c r="AU116" s="6" t="s">
        <v>85</v>
      </c>
    </row>
    <row r="117" spans="2:65" s="6" customFormat="1" ht="15.75" customHeight="1">
      <c r="B117" s="23"/>
      <c r="C117" s="153" t="s">
        <v>169</v>
      </c>
      <c r="D117" s="153" t="s">
        <v>247</v>
      </c>
      <c r="E117" s="154" t="s">
        <v>1349</v>
      </c>
      <c r="F117" s="155" t="s">
        <v>1350</v>
      </c>
      <c r="G117" s="156" t="s">
        <v>1320</v>
      </c>
      <c r="H117" s="157">
        <v>1</v>
      </c>
      <c r="I117" s="158"/>
      <c r="J117" s="159">
        <f>ROUND($I$117*$H$117,2)</f>
        <v>0</v>
      </c>
      <c r="K117" s="155" t="s">
        <v>250</v>
      </c>
      <c r="L117" s="43"/>
      <c r="M117" s="160"/>
      <c r="N117" s="161" t="s">
        <v>47</v>
      </c>
      <c r="O117" s="24"/>
      <c r="P117" s="24"/>
      <c r="Q117" s="162">
        <v>0</v>
      </c>
      <c r="R117" s="162">
        <f>$Q$117*$H$117</f>
        <v>0</v>
      </c>
      <c r="S117" s="162">
        <v>0</v>
      </c>
      <c r="T117" s="163">
        <f>$S$117*$H$117</f>
        <v>0</v>
      </c>
      <c r="AR117" s="97" t="s">
        <v>1321</v>
      </c>
      <c r="AT117" s="97" t="s">
        <v>247</v>
      </c>
      <c r="AU117" s="97" t="s">
        <v>85</v>
      </c>
      <c r="AY117" s="6" t="s">
        <v>245</v>
      </c>
      <c r="BE117" s="164">
        <f>IF($N$117="základní",$J$117,0)</f>
        <v>0</v>
      </c>
      <c r="BF117" s="164">
        <f>IF($N$117="snížená",$J$117,0)</f>
        <v>0</v>
      </c>
      <c r="BG117" s="164">
        <f>IF($N$117="zákl. přenesená",$J$117,0)</f>
        <v>0</v>
      </c>
      <c r="BH117" s="164">
        <f>IF($N$117="sníž. přenesená",$J$117,0)</f>
        <v>0</v>
      </c>
      <c r="BI117" s="164">
        <f>IF($N$117="nulová",$J$117,0)</f>
        <v>0</v>
      </c>
      <c r="BJ117" s="97" t="s">
        <v>21</v>
      </c>
      <c r="BK117" s="164">
        <f>ROUND($I$117*$H$117,2)</f>
        <v>0</v>
      </c>
      <c r="BL117" s="97" t="s">
        <v>1321</v>
      </c>
      <c r="BM117" s="97" t="s">
        <v>1351</v>
      </c>
    </row>
    <row r="118" spans="2:47" s="6" customFormat="1" ht="16.5" customHeight="1">
      <c r="B118" s="23"/>
      <c r="C118" s="24"/>
      <c r="D118" s="165" t="s">
        <v>253</v>
      </c>
      <c r="E118" s="24"/>
      <c r="F118" s="166" t="s">
        <v>1352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253</v>
      </c>
      <c r="AU118" s="6" t="s">
        <v>85</v>
      </c>
    </row>
    <row r="119" spans="2:65" s="6" customFormat="1" ht="15.75" customHeight="1">
      <c r="B119" s="23"/>
      <c r="C119" s="153" t="s">
        <v>288</v>
      </c>
      <c r="D119" s="153" t="s">
        <v>247</v>
      </c>
      <c r="E119" s="154" t="s">
        <v>1353</v>
      </c>
      <c r="F119" s="155" t="s">
        <v>1354</v>
      </c>
      <c r="G119" s="156" t="s">
        <v>1320</v>
      </c>
      <c r="H119" s="157">
        <v>1</v>
      </c>
      <c r="I119" s="158"/>
      <c r="J119" s="159">
        <f>ROUND($I$119*$H$119,2)</f>
        <v>0</v>
      </c>
      <c r="K119" s="155" t="s">
        <v>250</v>
      </c>
      <c r="L119" s="43"/>
      <c r="M119" s="160"/>
      <c r="N119" s="161" t="s">
        <v>47</v>
      </c>
      <c r="O119" s="24"/>
      <c r="P119" s="24"/>
      <c r="Q119" s="162">
        <v>0</v>
      </c>
      <c r="R119" s="162">
        <f>$Q$119*$H$119</f>
        <v>0</v>
      </c>
      <c r="S119" s="162">
        <v>0</v>
      </c>
      <c r="T119" s="163">
        <f>$S$119*$H$119</f>
        <v>0</v>
      </c>
      <c r="AR119" s="97" t="s">
        <v>1321</v>
      </c>
      <c r="AT119" s="97" t="s">
        <v>247</v>
      </c>
      <c r="AU119" s="97" t="s">
        <v>85</v>
      </c>
      <c r="AY119" s="6" t="s">
        <v>245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21</v>
      </c>
      <c r="BK119" s="164">
        <f>ROUND($I$119*$H$119,2)</f>
        <v>0</v>
      </c>
      <c r="BL119" s="97" t="s">
        <v>1321</v>
      </c>
      <c r="BM119" s="97" t="s">
        <v>1355</v>
      </c>
    </row>
    <row r="120" spans="2:47" s="6" customFormat="1" ht="16.5" customHeight="1">
      <c r="B120" s="23"/>
      <c r="C120" s="24"/>
      <c r="D120" s="165" t="s">
        <v>253</v>
      </c>
      <c r="E120" s="24"/>
      <c r="F120" s="166" t="s">
        <v>1356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253</v>
      </c>
      <c r="AU120" s="6" t="s">
        <v>85</v>
      </c>
    </row>
    <row r="121" spans="2:47" s="6" customFormat="1" ht="30.75" customHeight="1">
      <c r="B121" s="23"/>
      <c r="C121" s="24"/>
      <c r="D121" s="169" t="s">
        <v>306</v>
      </c>
      <c r="E121" s="24"/>
      <c r="F121" s="191" t="s">
        <v>1357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306</v>
      </c>
      <c r="AU121" s="6" t="s">
        <v>85</v>
      </c>
    </row>
    <row r="122" spans="2:63" s="140" customFormat="1" ht="30.75" customHeight="1">
      <c r="B122" s="141"/>
      <c r="C122" s="142"/>
      <c r="D122" s="142" t="s">
        <v>75</v>
      </c>
      <c r="E122" s="151" t="s">
        <v>1358</v>
      </c>
      <c r="F122" s="151" t="s">
        <v>1359</v>
      </c>
      <c r="G122" s="142"/>
      <c r="H122" s="142"/>
      <c r="J122" s="152">
        <f>$BK$122</f>
        <v>0</v>
      </c>
      <c r="K122" s="142"/>
      <c r="L122" s="145"/>
      <c r="M122" s="146"/>
      <c r="N122" s="142"/>
      <c r="O122" s="142"/>
      <c r="P122" s="147">
        <f>SUM($P$123:$P$136)</f>
        <v>0</v>
      </c>
      <c r="Q122" s="142"/>
      <c r="R122" s="147">
        <f>SUM($R$123:$R$136)</f>
        <v>0</v>
      </c>
      <c r="S122" s="142"/>
      <c r="T122" s="148">
        <f>SUM($T$123:$T$136)</f>
        <v>0</v>
      </c>
      <c r="AR122" s="149" t="s">
        <v>143</v>
      </c>
      <c r="AT122" s="149" t="s">
        <v>75</v>
      </c>
      <c r="AU122" s="149" t="s">
        <v>21</v>
      </c>
      <c r="AY122" s="149" t="s">
        <v>245</v>
      </c>
      <c r="BK122" s="150">
        <f>SUM($BK$123:$BK$136)</f>
        <v>0</v>
      </c>
    </row>
    <row r="123" spans="2:65" s="6" customFormat="1" ht="15.75" customHeight="1">
      <c r="B123" s="23"/>
      <c r="C123" s="153" t="s">
        <v>295</v>
      </c>
      <c r="D123" s="153" t="s">
        <v>247</v>
      </c>
      <c r="E123" s="154" t="s">
        <v>1360</v>
      </c>
      <c r="F123" s="155" t="s">
        <v>1361</v>
      </c>
      <c r="G123" s="156" t="s">
        <v>1320</v>
      </c>
      <c r="H123" s="157">
        <v>1</v>
      </c>
      <c r="I123" s="158"/>
      <c r="J123" s="159">
        <f>ROUND($I$123*$H$123,2)</f>
        <v>0</v>
      </c>
      <c r="K123" s="155" t="s">
        <v>250</v>
      </c>
      <c r="L123" s="43"/>
      <c r="M123" s="160"/>
      <c r="N123" s="161" t="s">
        <v>47</v>
      </c>
      <c r="O123" s="24"/>
      <c r="P123" s="24"/>
      <c r="Q123" s="162">
        <v>0</v>
      </c>
      <c r="R123" s="162">
        <f>$Q$123*$H$123</f>
        <v>0</v>
      </c>
      <c r="S123" s="162">
        <v>0</v>
      </c>
      <c r="T123" s="163">
        <f>$S$123*$H$123</f>
        <v>0</v>
      </c>
      <c r="AR123" s="97" t="s">
        <v>1321</v>
      </c>
      <c r="AT123" s="97" t="s">
        <v>247</v>
      </c>
      <c r="AU123" s="97" t="s">
        <v>85</v>
      </c>
      <c r="AY123" s="6" t="s">
        <v>245</v>
      </c>
      <c r="BE123" s="164">
        <f>IF($N$123="základní",$J$123,0)</f>
        <v>0</v>
      </c>
      <c r="BF123" s="164">
        <f>IF($N$123="snížená",$J$123,0)</f>
        <v>0</v>
      </c>
      <c r="BG123" s="164">
        <f>IF($N$123="zákl. přenesená",$J$123,0)</f>
        <v>0</v>
      </c>
      <c r="BH123" s="164">
        <f>IF($N$123="sníž. přenesená",$J$123,0)</f>
        <v>0</v>
      </c>
      <c r="BI123" s="164">
        <f>IF($N$123="nulová",$J$123,0)</f>
        <v>0</v>
      </c>
      <c r="BJ123" s="97" t="s">
        <v>21</v>
      </c>
      <c r="BK123" s="164">
        <f>ROUND($I$123*$H$123,2)</f>
        <v>0</v>
      </c>
      <c r="BL123" s="97" t="s">
        <v>1321</v>
      </c>
      <c r="BM123" s="97" t="s">
        <v>1362</v>
      </c>
    </row>
    <row r="124" spans="2:47" s="6" customFormat="1" ht="16.5" customHeight="1">
      <c r="B124" s="23"/>
      <c r="C124" s="24"/>
      <c r="D124" s="165" t="s">
        <v>253</v>
      </c>
      <c r="E124" s="24"/>
      <c r="F124" s="166" t="s">
        <v>1363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253</v>
      </c>
      <c r="AU124" s="6" t="s">
        <v>85</v>
      </c>
    </row>
    <row r="125" spans="2:47" s="6" customFormat="1" ht="30.75" customHeight="1">
      <c r="B125" s="23"/>
      <c r="C125" s="24"/>
      <c r="D125" s="169" t="s">
        <v>306</v>
      </c>
      <c r="E125" s="24"/>
      <c r="F125" s="191" t="s">
        <v>1364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306</v>
      </c>
      <c r="AU125" s="6" t="s">
        <v>85</v>
      </c>
    </row>
    <row r="126" spans="2:65" s="6" customFormat="1" ht="15.75" customHeight="1">
      <c r="B126" s="23"/>
      <c r="C126" s="153" t="s">
        <v>26</v>
      </c>
      <c r="D126" s="153" t="s">
        <v>247</v>
      </c>
      <c r="E126" s="154" t="s">
        <v>1365</v>
      </c>
      <c r="F126" s="155" t="s">
        <v>1366</v>
      </c>
      <c r="G126" s="156" t="s">
        <v>1320</v>
      </c>
      <c r="H126" s="157">
        <v>1</v>
      </c>
      <c r="I126" s="158"/>
      <c r="J126" s="159">
        <f>ROUND($I$126*$H$126,2)</f>
        <v>0</v>
      </c>
      <c r="K126" s="155" t="s">
        <v>250</v>
      </c>
      <c r="L126" s="43"/>
      <c r="M126" s="160"/>
      <c r="N126" s="161" t="s">
        <v>47</v>
      </c>
      <c r="O126" s="24"/>
      <c r="P126" s="24"/>
      <c r="Q126" s="162">
        <v>0</v>
      </c>
      <c r="R126" s="162">
        <f>$Q$126*$H$126</f>
        <v>0</v>
      </c>
      <c r="S126" s="162">
        <v>0</v>
      </c>
      <c r="T126" s="163">
        <f>$S$126*$H$126</f>
        <v>0</v>
      </c>
      <c r="AR126" s="97" t="s">
        <v>1321</v>
      </c>
      <c r="AT126" s="97" t="s">
        <v>247</v>
      </c>
      <c r="AU126" s="97" t="s">
        <v>85</v>
      </c>
      <c r="AY126" s="6" t="s">
        <v>245</v>
      </c>
      <c r="BE126" s="164">
        <f>IF($N$126="základní",$J$126,0)</f>
        <v>0</v>
      </c>
      <c r="BF126" s="164">
        <f>IF($N$126="snížená",$J$126,0)</f>
        <v>0</v>
      </c>
      <c r="BG126" s="164">
        <f>IF($N$126="zákl. přenesená",$J$126,0)</f>
        <v>0</v>
      </c>
      <c r="BH126" s="164">
        <f>IF($N$126="sníž. přenesená",$J$126,0)</f>
        <v>0</v>
      </c>
      <c r="BI126" s="164">
        <f>IF($N$126="nulová",$J$126,0)</f>
        <v>0</v>
      </c>
      <c r="BJ126" s="97" t="s">
        <v>21</v>
      </c>
      <c r="BK126" s="164">
        <f>ROUND($I$126*$H$126,2)</f>
        <v>0</v>
      </c>
      <c r="BL126" s="97" t="s">
        <v>1321</v>
      </c>
      <c r="BM126" s="97" t="s">
        <v>1367</v>
      </c>
    </row>
    <row r="127" spans="2:47" s="6" customFormat="1" ht="16.5" customHeight="1">
      <c r="B127" s="23"/>
      <c r="C127" s="24"/>
      <c r="D127" s="165" t="s">
        <v>253</v>
      </c>
      <c r="E127" s="24"/>
      <c r="F127" s="166" t="s">
        <v>1368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253</v>
      </c>
      <c r="AU127" s="6" t="s">
        <v>85</v>
      </c>
    </row>
    <row r="128" spans="2:47" s="6" customFormat="1" ht="44.25" customHeight="1">
      <c r="B128" s="23"/>
      <c r="C128" s="24"/>
      <c r="D128" s="169" t="s">
        <v>306</v>
      </c>
      <c r="E128" s="24"/>
      <c r="F128" s="191" t="s">
        <v>1369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306</v>
      </c>
      <c r="AU128" s="6" t="s">
        <v>85</v>
      </c>
    </row>
    <row r="129" spans="2:65" s="6" customFormat="1" ht="15.75" customHeight="1">
      <c r="B129" s="23"/>
      <c r="C129" s="153" t="s">
        <v>310</v>
      </c>
      <c r="D129" s="153" t="s">
        <v>247</v>
      </c>
      <c r="E129" s="154" t="s">
        <v>1370</v>
      </c>
      <c r="F129" s="155" t="s">
        <v>1371</v>
      </c>
      <c r="G129" s="156" t="s">
        <v>1320</v>
      </c>
      <c r="H129" s="157">
        <v>1</v>
      </c>
      <c r="I129" s="158"/>
      <c r="J129" s="159">
        <f>ROUND($I$129*$H$129,2)</f>
        <v>0</v>
      </c>
      <c r="K129" s="155" t="s">
        <v>250</v>
      </c>
      <c r="L129" s="43"/>
      <c r="M129" s="160"/>
      <c r="N129" s="161" t="s">
        <v>47</v>
      </c>
      <c r="O129" s="24"/>
      <c r="P129" s="24"/>
      <c r="Q129" s="162">
        <v>0</v>
      </c>
      <c r="R129" s="162">
        <f>$Q$129*$H$129</f>
        <v>0</v>
      </c>
      <c r="S129" s="162">
        <v>0</v>
      </c>
      <c r="T129" s="163">
        <f>$S$129*$H$129</f>
        <v>0</v>
      </c>
      <c r="AR129" s="97" t="s">
        <v>1321</v>
      </c>
      <c r="AT129" s="97" t="s">
        <v>247</v>
      </c>
      <c r="AU129" s="97" t="s">
        <v>85</v>
      </c>
      <c r="AY129" s="6" t="s">
        <v>245</v>
      </c>
      <c r="BE129" s="164">
        <f>IF($N$129="základní",$J$129,0)</f>
        <v>0</v>
      </c>
      <c r="BF129" s="164">
        <f>IF($N$129="snížená",$J$129,0)</f>
        <v>0</v>
      </c>
      <c r="BG129" s="164">
        <f>IF($N$129="zákl. přenesená",$J$129,0)</f>
        <v>0</v>
      </c>
      <c r="BH129" s="164">
        <f>IF($N$129="sníž. přenesená",$J$129,0)</f>
        <v>0</v>
      </c>
      <c r="BI129" s="164">
        <f>IF($N$129="nulová",$J$129,0)</f>
        <v>0</v>
      </c>
      <c r="BJ129" s="97" t="s">
        <v>21</v>
      </c>
      <c r="BK129" s="164">
        <f>ROUND($I$129*$H$129,2)</f>
        <v>0</v>
      </c>
      <c r="BL129" s="97" t="s">
        <v>1321</v>
      </c>
      <c r="BM129" s="97" t="s">
        <v>1372</v>
      </c>
    </row>
    <row r="130" spans="2:47" s="6" customFormat="1" ht="16.5" customHeight="1">
      <c r="B130" s="23"/>
      <c r="C130" s="24"/>
      <c r="D130" s="165" t="s">
        <v>253</v>
      </c>
      <c r="E130" s="24"/>
      <c r="F130" s="166" t="s">
        <v>1373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253</v>
      </c>
      <c r="AU130" s="6" t="s">
        <v>85</v>
      </c>
    </row>
    <row r="131" spans="2:65" s="6" customFormat="1" ht="15.75" customHeight="1">
      <c r="B131" s="23"/>
      <c r="C131" s="153" t="s">
        <v>313</v>
      </c>
      <c r="D131" s="153" t="s">
        <v>247</v>
      </c>
      <c r="E131" s="154" t="s">
        <v>1374</v>
      </c>
      <c r="F131" s="155" t="s">
        <v>1375</v>
      </c>
      <c r="G131" s="156" t="s">
        <v>1320</v>
      </c>
      <c r="H131" s="157">
        <v>1</v>
      </c>
      <c r="I131" s="158"/>
      <c r="J131" s="159">
        <f>ROUND($I$131*$H$131,2)</f>
        <v>0</v>
      </c>
      <c r="K131" s="155" t="s">
        <v>250</v>
      </c>
      <c r="L131" s="43"/>
      <c r="M131" s="160"/>
      <c r="N131" s="161" t="s">
        <v>47</v>
      </c>
      <c r="O131" s="24"/>
      <c r="P131" s="24"/>
      <c r="Q131" s="162">
        <v>0</v>
      </c>
      <c r="R131" s="162">
        <f>$Q$131*$H$131</f>
        <v>0</v>
      </c>
      <c r="S131" s="162">
        <v>0</v>
      </c>
      <c r="T131" s="163">
        <f>$S$131*$H$131</f>
        <v>0</v>
      </c>
      <c r="AR131" s="97" t="s">
        <v>1321</v>
      </c>
      <c r="AT131" s="97" t="s">
        <v>247</v>
      </c>
      <c r="AU131" s="97" t="s">
        <v>85</v>
      </c>
      <c r="AY131" s="6" t="s">
        <v>245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21</v>
      </c>
      <c r="BK131" s="164">
        <f>ROUND($I$131*$H$131,2)</f>
        <v>0</v>
      </c>
      <c r="BL131" s="97" t="s">
        <v>1321</v>
      </c>
      <c r="BM131" s="97" t="s">
        <v>1376</v>
      </c>
    </row>
    <row r="132" spans="2:47" s="6" customFormat="1" ht="16.5" customHeight="1">
      <c r="B132" s="23"/>
      <c r="C132" s="24"/>
      <c r="D132" s="165" t="s">
        <v>253</v>
      </c>
      <c r="E132" s="24"/>
      <c r="F132" s="166" t="s">
        <v>1377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253</v>
      </c>
      <c r="AU132" s="6" t="s">
        <v>85</v>
      </c>
    </row>
    <row r="133" spans="2:47" s="6" customFormat="1" ht="44.25" customHeight="1">
      <c r="B133" s="23"/>
      <c r="C133" s="24"/>
      <c r="D133" s="169" t="s">
        <v>306</v>
      </c>
      <c r="E133" s="24"/>
      <c r="F133" s="191" t="s">
        <v>1378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306</v>
      </c>
      <c r="AU133" s="6" t="s">
        <v>85</v>
      </c>
    </row>
    <row r="134" spans="2:65" s="6" customFormat="1" ht="15.75" customHeight="1">
      <c r="B134" s="23"/>
      <c r="C134" s="153" t="s">
        <v>318</v>
      </c>
      <c r="D134" s="153" t="s">
        <v>247</v>
      </c>
      <c r="E134" s="154" t="s">
        <v>1379</v>
      </c>
      <c r="F134" s="155" t="s">
        <v>1380</v>
      </c>
      <c r="G134" s="156" t="s">
        <v>1320</v>
      </c>
      <c r="H134" s="157">
        <v>1</v>
      </c>
      <c r="I134" s="158"/>
      <c r="J134" s="159">
        <f>ROUND($I$134*$H$134,2)</f>
        <v>0</v>
      </c>
      <c r="K134" s="155" t="s">
        <v>250</v>
      </c>
      <c r="L134" s="43"/>
      <c r="M134" s="160"/>
      <c r="N134" s="161" t="s">
        <v>47</v>
      </c>
      <c r="O134" s="24"/>
      <c r="P134" s="24"/>
      <c r="Q134" s="162">
        <v>0</v>
      </c>
      <c r="R134" s="162">
        <f>$Q$134*$H$134</f>
        <v>0</v>
      </c>
      <c r="S134" s="162">
        <v>0</v>
      </c>
      <c r="T134" s="163">
        <f>$S$134*$H$134</f>
        <v>0</v>
      </c>
      <c r="AR134" s="97" t="s">
        <v>1321</v>
      </c>
      <c r="AT134" s="97" t="s">
        <v>247</v>
      </c>
      <c r="AU134" s="97" t="s">
        <v>85</v>
      </c>
      <c r="AY134" s="6" t="s">
        <v>245</v>
      </c>
      <c r="BE134" s="164">
        <f>IF($N$134="základní",$J$134,0)</f>
        <v>0</v>
      </c>
      <c r="BF134" s="164">
        <f>IF($N$134="snížená",$J$134,0)</f>
        <v>0</v>
      </c>
      <c r="BG134" s="164">
        <f>IF($N$134="zákl. přenesená",$J$134,0)</f>
        <v>0</v>
      </c>
      <c r="BH134" s="164">
        <f>IF($N$134="sníž. přenesená",$J$134,0)</f>
        <v>0</v>
      </c>
      <c r="BI134" s="164">
        <f>IF($N$134="nulová",$J$134,0)</f>
        <v>0</v>
      </c>
      <c r="BJ134" s="97" t="s">
        <v>21</v>
      </c>
      <c r="BK134" s="164">
        <f>ROUND($I$134*$H$134,2)</f>
        <v>0</v>
      </c>
      <c r="BL134" s="97" t="s">
        <v>1321</v>
      </c>
      <c r="BM134" s="97" t="s">
        <v>1381</v>
      </c>
    </row>
    <row r="135" spans="2:47" s="6" customFormat="1" ht="16.5" customHeight="1">
      <c r="B135" s="23"/>
      <c r="C135" s="24"/>
      <c r="D135" s="165" t="s">
        <v>253</v>
      </c>
      <c r="E135" s="24"/>
      <c r="F135" s="166" t="s">
        <v>1382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253</v>
      </c>
      <c r="AU135" s="6" t="s">
        <v>85</v>
      </c>
    </row>
    <row r="136" spans="2:47" s="6" customFormat="1" ht="30.75" customHeight="1">
      <c r="B136" s="23"/>
      <c r="C136" s="24"/>
      <c r="D136" s="169" t="s">
        <v>306</v>
      </c>
      <c r="E136" s="24"/>
      <c r="F136" s="191" t="s">
        <v>1383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306</v>
      </c>
      <c r="AU136" s="6" t="s">
        <v>85</v>
      </c>
    </row>
    <row r="137" spans="2:63" s="140" customFormat="1" ht="30.75" customHeight="1">
      <c r="B137" s="141"/>
      <c r="C137" s="142"/>
      <c r="D137" s="142" t="s">
        <v>75</v>
      </c>
      <c r="E137" s="151" t="s">
        <v>1384</v>
      </c>
      <c r="F137" s="151" t="s">
        <v>1385</v>
      </c>
      <c r="G137" s="142"/>
      <c r="H137" s="142"/>
      <c r="J137" s="152">
        <f>$BK$137</f>
        <v>0</v>
      </c>
      <c r="K137" s="142"/>
      <c r="L137" s="145"/>
      <c r="M137" s="146"/>
      <c r="N137" s="142"/>
      <c r="O137" s="142"/>
      <c r="P137" s="147">
        <f>SUM($P$138:$P$140)</f>
        <v>0</v>
      </c>
      <c r="Q137" s="142"/>
      <c r="R137" s="147">
        <f>SUM($R$138:$R$140)</f>
        <v>0</v>
      </c>
      <c r="S137" s="142"/>
      <c r="T137" s="148">
        <f>SUM($T$138:$T$140)</f>
        <v>0</v>
      </c>
      <c r="AR137" s="149" t="s">
        <v>143</v>
      </c>
      <c r="AT137" s="149" t="s">
        <v>75</v>
      </c>
      <c r="AU137" s="149" t="s">
        <v>21</v>
      </c>
      <c r="AY137" s="149" t="s">
        <v>245</v>
      </c>
      <c r="BK137" s="150">
        <f>SUM($BK$138:$BK$140)</f>
        <v>0</v>
      </c>
    </row>
    <row r="138" spans="2:65" s="6" customFormat="1" ht="15.75" customHeight="1">
      <c r="B138" s="23"/>
      <c r="C138" s="153" t="s">
        <v>320</v>
      </c>
      <c r="D138" s="153" t="s">
        <v>247</v>
      </c>
      <c r="E138" s="154" t="s">
        <v>1386</v>
      </c>
      <c r="F138" s="155" t="s">
        <v>1385</v>
      </c>
      <c r="G138" s="156" t="s">
        <v>1320</v>
      </c>
      <c r="H138" s="157">
        <v>1</v>
      </c>
      <c r="I138" s="158"/>
      <c r="J138" s="159">
        <f>ROUND($I$138*$H$138,2)</f>
        <v>0</v>
      </c>
      <c r="K138" s="155" t="s">
        <v>250</v>
      </c>
      <c r="L138" s="43"/>
      <c r="M138" s="160"/>
      <c r="N138" s="161" t="s">
        <v>47</v>
      </c>
      <c r="O138" s="24"/>
      <c r="P138" s="24"/>
      <c r="Q138" s="162">
        <v>0</v>
      </c>
      <c r="R138" s="162">
        <f>$Q$138*$H$138</f>
        <v>0</v>
      </c>
      <c r="S138" s="162">
        <v>0</v>
      </c>
      <c r="T138" s="163">
        <f>$S$138*$H$138</f>
        <v>0</v>
      </c>
      <c r="AR138" s="97" t="s">
        <v>1321</v>
      </c>
      <c r="AT138" s="97" t="s">
        <v>247</v>
      </c>
      <c r="AU138" s="97" t="s">
        <v>85</v>
      </c>
      <c r="AY138" s="6" t="s">
        <v>245</v>
      </c>
      <c r="BE138" s="164">
        <f>IF($N$138="základní",$J$138,0)</f>
        <v>0</v>
      </c>
      <c r="BF138" s="164">
        <f>IF($N$138="snížená",$J$138,0)</f>
        <v>0</v>
      </c>
      <c r="BG138" s="164">
        <f>IF($N$138="zákl. přenesená",$J$138,0)</f>
        <v>0</v>
      </c>
      <c r="BH138" s="164">
        <f>IF($N$138="sníž. přenesená",$J$138,0)</f>
        <v>0</v>
      </c>
      <c r="BI138" s="164">
        <f>IF($N$138="nulová",$J$138,0)</f>
        <v>0</v>
      </c>
      <c r="BJ138" s="97" t="s">
        <v>21</v>
      </c>
      <c r="BK138" s="164">
        <f>ROUND($I$138*$H$138,2)</f>
        <v>0</v>
      </c>
      <c r="BL138" s="97" t="s">
        <v>1321</v>
      </c>
      <c r="BM138" s="97" t="s">
        <v>1387</v>
      </c>
    </row>
    <row r="139" spans="2:47" s="6" customFormat="1" ht="16.5" customHeight="1">
      <c r="B139" s="23"/>
      <c r="C139" s="24"/>
      <c r="D139" s="165" t="s">
        <v>253</v>
      </c>
      <c r="E139" s="24"/>
      <c r="F139" s="166" t="s">
        <v>1388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253</v>
      </c>
      <c r="AU139" s="6" t="s">
        <v>85</v>
      </c>
    </row>
    <row r="140" spans="2:47" s="6" customFormat="1" ht="30.75" customHeight="1">
      <c r="B140" s="23"/>
      <c r="C140" s="24"/>
      <c r="D140" s="169" t="s">
        <v>306</v>
      </c>
      <c r="E140" s="24"/>
      <c r="F140" s="191" t="s">
        <v>1389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306</v>
      </c>
      <c r="AU140" s="6" t="s">
        <v>85</v>
      </c>
    </row>
    <row r="141" spans="2:63" s="140" customFormat="1" ht="30.75" customHeight="1">
      <c r="B141" s="141"/>
      <c r="C141" s="142"/>
      <c r="D141" s="142" t="s">
        <v>75</v>
      </c>
      <c r="E141" s="151" t="s">
        <v>1390</v>
      </c>
      <c r="F141" s="151" t="s">
        <v>1391</v>
      </c>
      <c r="G141" s="142"/>
      <c r="H141" s="142"/>
      <c r="J141" s="152">
        <f>$BK$141</f>
        <v>0</v>
      </c>
      <c r="K141" s="142"/>
      <c r="L141" s="145"/>
      <c r="M141" s="146"/>
      <c r="N141" s="142"/>
      <c r="O141" s="142"/>
      <c r="P141" s="147">
        <f>SUM($P$142:$P$144)</f>
        <v>0</v>
      </c>
      <c r="Q141" s="142"/>
      <c r="R141" s="147">
        <f>SUM($R$142:$R$144)</f>
        <v>0</v>
      </c>
      <c r="S141" s="142"/>
      <c r="T141" s="148">
        <f>SUM($T$142:$T$144)</f>
        <v>0</v>
      </c>
      <c r="AR141" s="149" t="s">
        <v>143</v>
      </c>
      <c r="AT141" s="149" t="s">
        <v>75</v>
      </c>
      <c r="AU141" s="149" t="s">
        <v>21</v>
      </c>
      <c r="AY141" s="149" t="s">
        <v>245</v>
      </c>
      <c r="BK141" s="150">
        <f>SUM($BK$142:$BK$144)</f>
        <v>0</v>
      </c>
    </row>
    <row r="142" spans="2:65" s="6" customFormat="1" ht="15.75" customHeight="1">
      <c r="B142" s="23"/>
      <c r="C142" s="153" t="s">
        <v>7</v>
      </c>
      <c r="D142" s="153" t="s">
        <v>247</v>
      </c>
      <c r="E142" s="154" t="s">
        <v>1392</v>
      </c>
      <c r="F142" s="155" t="s">
        <v>1391</v>
      </c>
      <c r="G142" s="156" t="s">
        <v>1320</v>
      </c>
      <c r="H142" s="157">
        <v>1</v>
      </c>
      <c r="I142" s="158"/>
      <c r="J142" s="159">
        <f>ROUND($I$142*$H$142,2)</f>
        <v>0</v>
      </c>
      <c r="K142" s="155" t="s">
        <v>250</v>
      </c>
      <c r="L142" s="43"/>
      <c r="M142" s="160"/>
      <c r="N142" s="161" t="s">
        <v>47</v>
      </c>
      <c r="O142" s="24"/>
      <c r="P142" s="24"/>
      <c r="Q142" s="162">
        <v>0</v>
      </c>
      <c r="R142" s="162">
        <f>$Q$142*$H$142</f>
        <v>0</v>
      </c>
      <c r="S142" s="162">
        <v>0</v>
      </c>
      <c r="T142" s="163">
        <f>$S$142*$H$142</f>
        <v>0</v>
      </c>
      <c r="AR142" s="97" t="s">
        <v>1321</v>
      </c>
      <c r="AT142" s="97" t="s">
        <v>247</v>
      </c>
      <c r="AU142" s="97" t="s">
        <v>85</v>
      </c>
      <c r="AY142" s="6" t="s">
        <v>245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21</v>
      </c>
      <c r="BK142" s="164">
        <f>ROUND($I$142*$H$142,2)</f>
        <v>0</v>
      </c>
      <c r="BL142" s="97" t="s">
        <v>1321</v>
      </c>
      <c r="BM142" s="97" t="s">
        <v>1393</v>
      </c>
    </row>
    <row r="143" spans="2:47" s="6" customFormat="1" ht="16.5" customHeight="1">
      <c r="B143" s="23"/>
      <c r="C143" s="24"/>
      <c r="D143" s="165" t="s">
        <v>253</v>
      </c>
      <c r="E143" s="24"/>
      <c r="F143" s="166" t="s">
        <v>1394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253</v>
      </c>
      <c r="AU143" s="6" t="s">
        <v>85</v>
      </c>
    </row>
    <row r="144" spans="2:47" s="6" customFormat="1" ht="30.75" customHeight="1">
      <c r="B144" s="23"/>
      <c r="C144" s="24"/>
      <c r="D144" s="169" t="s">
        <v>306</v>
      </c>
      <c r="E144" s="24"/>
      <c r="F144" s="191" t="s">
        <v>1395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306</v>
      </c>
      <c r="AU144" s="6" t="s">
        <v>85</v>
      </c>
    </row>
    <row r="145" spans="2:63" s="140" customFormat="1" ht="30.75" customHeight="1">
      <c r="B145" s="141"/>
      <c r="C145" s="142"/>
      <c r="D145" s="142" t="s">
        <v>75</v>
      </c>
      <c r="E145" s="151" t="s">
        <v>1396</v>
      </c>
      <c r="F145" s="151" t="s">
        <v>1397</v>
      </c>
      <c r="G145" s="142"/>
      <c r="H145" s="142"/>
      <c r="J145" s="152">
        <f>$BK$145</f>
        <v>0</v>
      </c>
      <c r="K145" s="142"/>
      <c r="L145" s="145"/>
      <c r="M145" s="146"/>
      <c r="N145" s="142"/>
      <c r="O145" s="142"/>
      <c r="P145" s="147">
        <f>SUM($P$146:$P$148)</f>
        <v>0</v>
      </c>
      <c r="Q145" s="142"/>
      <c r="R145" s="147">
        <f>SUM($R$146:$R$148)</f>
        <v>0</v>
      </c>
      <c r="S145" s="142"/>
      <c r="T145" s="148">
        <f>SUM($T$146:$T$148)</f>
        <v>0</v>
      </c>
      <c r="AR145" s="149" t="s">
        <v>143</v>
      </c>
      <c r="AT145" s="149" t="s">
        <v>75</v>
      </c>
      <c r="AU145" s="149" t="s">
        <v>21</v>
      </c>
      <c r="AY145" s="149" t="s">
        <v>245</v>
      </c>
      <c r="BK145" s="150">
        <f>SUM($BK$146:$BK$148)</f>
        <v>0</v>
      </c>
    </row>
    <row r="146" spans="2:65" s="6" customFormat="1" ht="15.75" customHeight="1">
      <c r="B146" s="23"/>
      <c r="C146" s="153" t="s">
        <v>331</v>
      </c>
      <c r="D146" s="153" t="s">
        <v>247</v>
      </c>
      <c r="E146" s="154" t="s">
        <v>1398</v>
      </c>
      <c r="F146" s="155" t="s">
        <v>1397</v>
      </c>
      <c r="G146" s="156" t="s">
        <v>1320</v>
      </c>
      <c r="H146" s="157">
        <v>1</v>
      </c>
      <c r="I146" s="158"/>
      <c r="J146" s="159">
        <f>ROUND($I$146*$H$146,2)</f>
        <v>0</v>
      </c>
      <c r="K146" s="155" t="s">
        <v>250</v>
      </c>
      <c r="L146" s="43"/>
      <c r="M146" s="160"/>
      <c r="N146" s="161" t="s">
        <v>47</v>
      </c>
      <c r="O146" s="24"/>
      <c r="P146" s="24"/>
      <c r="Q146" s="162">
        <v>0</v>
      </c>
      <c r="R146" s="162">
        <f>$Q$146*$H$146</f>
        <v>0</v>
      </c>
      <c r="S146" s="162">
        <v>0</v>
      </c>
      <c r="T146" s="163">
        <f>$S$146*$H$146</f>
        <v>0</v>
      </c>
      <c r="AR146" s="97" t="s">
        <v>1321</v>
      </c>
      <c r="AT146" s="97" t="s">
        <v>247</v>
      </c>
      <c r="AU146" s="97" t="s">
        <v>85</v>
      </c>
      <c r="AY146" s="6" t="s">
        <v>245</v>
      </c>
      <c r="BE146" s="164">
        <f>IF($N$146="základní",$J$146,0)</f>
        <v>0</v>
      </c>
      <c r="BF146" s="164">
        <f>IF($N$146="snížená",$J$146,0)</f>
        <v>0</v>
      </c>
      <c r="BG146" s="164">
        <f>IF($N$146="zákl. přenesená",$J$146,0)</f>
        <v>0</v>
      </c>
      <c r="BH146" s="164">
        <f>IF($N$146="sníž. přenesená",$J$146,0)</f>
        <v>0</v>
      </c>
      <c r="BI146" s="164">
        <f>IF($N$146="nulová",$J$146,0)</f>
        <v>0</v>
      </c>
      <c r="BJ146" s="97" t="s">
        <v>21</v>
      </c>
      <c r="BK146" s="164">
        <f>ROUND($I$146*$H$146,2)</f>
        <v>0</v>
      </c>
      <c r="BL146" s="97" t="s">
        <v>1321</v>
      </c>
      <c r="BM146" s="97" t="s">
        <v>1399</v>
      </c>
    </row>
    <row r="147" spans="2:47" s="6" customFormat="1" ht="16.5" customHeight="1">
      <c r="B147" s="23"/>
      <c r="C147" s="24"/>
      <c r="D147" s="165" t="s">
        <v>253</v>
      </c>
      <c r="E147" s="24"/>
      <c r="F147" s="166" t="s">
        <v>1400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253</v>
      </c>
      <c r="AU147" s="6" t="s">
        <v>85</v>
      </c>
    </row>
    <row r="148" spans="2:47" s="6" customFormat="1" ht="44.25" customHeight="1">
      <c r="B148" s="23"/>
      <c r="C148" s="24"/>
      <c r="D148" s="169" t="s">
        <v>306</v>
      </c>
      <c r="E148" s="24"/>
      <c r="F148" s="191" t="s">
        <v>1401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306</v>
      </c>
      <c r="AU148" s="6" t="s">
        <v>85</v>
      </c>
    </row>
    <row r="149" spans="2:63" s="140" customFormat="1" ht="30.75" customHeight="1">
      <c r="B149" s="141"/>
      <c r="C149" s="142"/>
      <c r="D149" s="142" t="s">
        <v>75</v>
      </c>
      <c r="E149" s="151" t="s">
        <v>1402</v>
      </c>
      <c r="F149" s="151" t="s">
        <v>1403</v>
      </c>
      <c r="G149" s="142"/>
      <c r="H149" s="142"/>
      <c r="J149" s="152">
        <f>$BK$149</f>
        <v>0</v>
      </c>
      <c r="K149" s="142"/>
      <c r="L149" s="145"/>
      <c r="M149" s="146"/>
      <c r="N149" s="142"/>
      <c r="O149" s="142"/>
      <c r="P149" s="147">
        <f>SUM($P$150:$P$152)</f>
        <v>0</v>
      </c>
      <c r="Q149" s="142"/>
      <c r="R149" s="147">
        <f>SUM($R$150:$R$152)</f>
        <v>0</v>
      </c>
      <c r="S149" s="142"/>
      <c r="T149" s="148">
        <f>SUM($T$150:$T$152)</f>
        <v>0</v>
      </c>
      <c r="AR149" s="149" t="s">
        <v>143</v>
      </c>
      <c r="AT149" s="149" t="s">
        <v>75</v>
      </c>
      <c r="AU149" s="149" t="s">
        <v>21</v>
      </c>
      <c r="AY149" s="149" t="s">
        <v>245</v>
      </c>
      <c r="BK149" s="150">
        <f>SUM($BK$150:$BK$152)</f>
        <v>0</v>
      </c>
    </row>
    <row r="150" spans="2:65" s="6" customFormat="1" ht="15.75" customHeight="1">
      <c r="B150" s="23"/>
      <c r="C150" s="153" t="s">
        <v>338</v>
      </c>
      <c r="D150" s="153" t="s">
        <v>247</v>
      </c>
      <c r="E150" s="154" t="s">
        <v>1404</v>
      </c>
      <c r="F150" s="155" t="s">
        <v>1403</v>
      </c>
      <c r="G150" s="156" t="s">
        <v>1320</v>
      </c>
      <c r="H150" s="157">
        <v>1</v>
      </c>
      <c r="I150" s="158"/>
      <c r="J150" s="159">
        <f>ROUND($I$150*$H$150,2)</f>
        <v>0</v>
      </c>
      <c r="K150" s="155" t="s">
        <v>250</v>
      </c>
      <c r="L150" s="43"/>
      <c r="M150" s="160"/>
      <c r="N150" s="161" t="s">
        <v>47</v>
      </c>
      <c r="O150" s="24"/>
      <c r="P150" s="24"/>
      <c r="Q150" s="162">
        <v>0</v>
      </c>
      <c r="R150" s="162">
        <f>$Q$150*$H$150</f>
        <v>0</v>
      </c>
      <c r="S150" s="162">
        <v>0</v>
      </c>
      <c r="T150" s="163">
        <f>$S$150*$H$150</f>
        <v>0</v>
      </c>
      <c r="AR150" s="97" t="s">
        <v>1321</v>
      </c>
      <c r="AT150" s="97" t="s">
        <v>247</v>
      </c>
      <c r="AU150" s="97" t="s">
        <v>85</v>
      </c>
      <c r="AY150" s="6" t="s">
        <v>245</v>
      </c>
      <c r="BE150" s="164">
        <f>IF($N$150="základní",$J$150,0)</f>
        <v>0</v>
      </c>
      <c r="BF150" s="164">
        <f>IF($N$150="snížená",$J$150,0)</f>
        <v>0</v>
      </c>
      <c r="BG150" s="164">
        <f>IF($N$150="zákl. přenesená",$J$150,0)</f>
        <v>0</v>
      </c>
      <c r="BH150" s="164">
        <f>IF($N$150="sníž. přenesená",$J$150,0)</f>
        <v>0</v>
      </c>
      <c r="BI150" s="164">
        <f>IF($N$150="nulová",$J$150,0)</f>
        <v>0</v>
      </c>
      <c r="BJ150" s="97" t="s">
        <v>21</v>
      </c>
      <c r="BK150" s="164">
        <f>ROUND($I$150*$H$150,2)</f>
        <v>0</v>
      </c>
      <c r="BL150" s="97" t="s">
        <v>1321</v>
      </c>
      <c r="BM150" s="97" t="s">
        <v>1405</v>
      </c>
    </row>
    <row r="151" spans="2:47" s="6" customFormat="1" ht="16.5" customHeight="1">
      <c r="B151" s="23"/>
      <c r="C151" s="24"/>
      <c r="D151" s="165" t="s">
        <v>253</v>
      </c>
      <c r="E151" s="24"/>
      <c r="F151" s="166" t="s">
        <v>1406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253</v>
      </c>
      <c r="AU151" s="6" t="s">
        <v>85</v>
      </c>
    </row>
    <row r="152" spans="2:47" s="6" customFormat="1" ht="44.25" customHeight="1">
      <c r="B152" s="23"/>
      <c r="C152" s="24"/>
      <c r="D152" s="169" t="s">
        <v>306</v>
      </c>
      <c r="E152" s="24"/>
      <c r="F152" s="191" t="s">
        <v>1407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306</v>
      </c>
      <c r="AU152" s="6" t="s">
        <v>85</v>
      </c>
    </row>
    <row r="153" spans="2:63" s="140" customFormat="1" ht="30.75" customHeight="1">
      <c r="B153" s="141"/>
      <c r="C153" s="142"/>
      <c r="D153" s="142" t="s">
        <v>75</v>
      </c>
      <c r="E153" s="151" t="s">
        <v>1408</v>
      </c>
      <c r="F153" s="151" t="s">
        <v>1409</v>
      </c>
      <c r="G153" s="142"/>
      <c r="H153" s="142"/>
      <c r="J153" s="152">
        <f>$BK$153</f>
        <v>0</v>
      </c>
      <c r="K153" s="142"/>
      <c r="L153" s="145"/>
      <c r="M153" s="146"/>
      <c r="N153" s="142"/>
      <c r="O153" s="142"/>
      <c r="P153" s="147">
        <f>SUM($P$154:$P$156)</f>
        <v>0</v>
      </c>
      <c r="Q153" s="142"/>
      <c r="R153" s="147">
        <f>SUM($R$154:$R$156)</f>
        <v>0</v>
      </c>
      <c r="S153" s="142"/>
      <c r="T153" s="148">
        <f>SUM($T$154:$T$156)</f>
        <v>0</v>
      </c>
      <c r="AR153" s="149" t="s">
        <v>143</v>
      </c>
      <c r="AT153" s="149" t="s">
        <v>75</v>
      </c>
      <c r="AU153" s="149" t="s">
        <v>21</v>
      </c>
      <c r="AY153" s="149" t="s">
        <v>245</v>
      </c>
      <c r="BK153" s="150">
        <f>SUM($BK$154:$BK$156)</f>
        <v>0</v>
      </c>
    </row>
    <row r="154" spans="2:65" s="6" customFormat="1" ht="15.75" customHeight="1">
      <c r="B154" s="23"/>
      <c r="C154" s="153" t="s">
        <v>343</v>
      </c>
      <c r="D154" s="153" t="s">
        <v>247</v>
      </c>
      <c r="E154" s="154" t="s">
        <v>1410</v>
      </c>
      <c r="F154" s="155" t="s">
        <v>1411</v>
      </c>
      <c r="G154" s="156" t="s">
        <v>1320</v>
      </c>
      <c r="H154" s="157">
        <v>1</v>
      </c>
      <c r="I154" s="158"/>
      <c r="J154" s="159">
        <f>ROUND($I$154*$H$154,2)</f>
        <v>0</v>
      </c>
      <c r="K154" s="155" t="s">
        <v>250</v>
      </c>
      <c r="L154" s="43"/>
      <c r="M154" s="160"/>
      <c r="N154" s="161" t="s">
        <v>47</v>
      </c>
      <c r="O154" s="24"/>
      <c r="P154" s="24"/>
      <c r="Q154" s="162">
        <v>0</v>
      </c>
      <c r="R154" s="162">
        <f>$Q$154*$H$154</f>
        <v>0</v>
      </c>
      <c r="S154" s="162">
        <v>0</v>
      </c>
      <c r="T154" s="163">
        <f>$S$154*$H$154</f>
        <v>0</v>
      </c>
      <c r="AR154" s="97" t="s">
        <v>1321</v>
      </c>
      <c r="AT154" s="97" t="s">
        <v>247</v>
      </c>
      <c r="AU154" s="97" t="s">
        <v>85</v>
      </c>
      <c r="AY154" s="6" t="s">
        <v>245</v>
      </c>
      <c r="BE154" s="164">
        <f>IF($N$154="základní",$J$154,0)</f>
        <v>0</v>
      </c>
      <c r="BF154" s="164">
        <f>IF($N$154="snížená",$J$154,0)</f>
        <v>0</v>
      </c>
      <c r="BG154" s="164">
        <f>IF($N$154="zákl. přenesená",$J$154,0)</f>
        <v>0</v>
      </c>
      <c r="BH154" s="164">
        <f>IF($N$154="sníž. přenesená",$J$154,0)</f>
        <v>0</v>
      </c>
      <c r="BI154" s="164">
        <f>IF($N$154="nulová",$J$154,0)</f>
        <v>0</v>
      </c>
      <c r="BJ154" s="97" t="s">
        <v>21</v>
      </c>
      <c r="BK154" s="164">
        <f>ROUND($I$154*$H$154,2)</f>
        <v>0</v>
      </c>
      <c r="BL154" s="97" t="s">
        <v>1321</v>
      </c>
      <c r="BM154" s="97" t="s">
        <v>1412</v>
      </c>
    </row>
    <row r="155" spans="2:47" s="6" customFormat="1" ht="16.5" customHeight="1">
      <c r="B155" s="23"/>
      <c r="C155" s="24"/>
      <c r="D155" s="165" t="s">
        <v>253</v>
      </c>
      <c r="E155" s="24"/>
      <c r="F155" s="166" t="s">
        <v>1413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253</v>
      </c>
      <c r="AU155" s="6" t="s">
        <v>85</v>
      </c>
    </row>
    <row r="156" spans="2:47" s="6" customFormat="1" ht="30.75" customHeight="1">
      <c r="B156" s="23"/>
      <c r="C156" s="24"/>
      <c r="D156" s="169" t="s">
        <v>306</v>
      </c>
      <c r="E156" s="24"/>
      <c r="F156" s="191" t="s">
        <v>1414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306</v>
      </c>
      <c r="AU156" s="6" t="s">
        <v>85</v>
      </c>
    </row>
    <row r="157" spans="2:63" s="140" customFormat="1" ht="30.75" customHeight="1">
      <c r="B157" s="141"/>
      <c r="C157" s="142"/>
      <c r="D157" s="142" t="s">
        <v>75</v>
      </c>
      <c r="E157" s="151" t="s">
        <v>1415</v>
      </c>
      <c r="F157" s="151" t="s">
        <v>1416</v>
      </c>
      <c r="G157" s="142"/>
      <c r="H157" s="142"/>
      <c r="J157" s="152">
        <f>$BK$157</f>
        <v>0</v>
      </c>
      <c r="K157" s="142"/>
      <c r="L157" s="145"/>
      <c r="M157" s="146"/>
      <c r="N157" s="142"/>
      <c r="O157" s="142"/>
      <c r="P157" s="147">
        <f>SUM($P$158:$P$160)</f>
        <v>0</v>
      </c>
      <c r="Q157" s="142"/>
      <c r="R157" s="147">
        <f>SUM($R$158:$R$160)</f>
        <v>0</v>
      </c>
      <c r="S157" s="142"/>
      <c r="T157" s="148">
        <f>SUM($T$158:$T$160)</f>
        <v>0</v>
      </c>
      <c r="AR157" s="149" t="s">
        <v>143</v>
      </c>
      <c r="AT157" s="149" t="s">
        <v>75</v>
      </c>
      <c r="AU157" s="149" t="s">
        <v>21</v>
      </c>
      <c r="AY157" s="149" t="s">
        <v>245</v>
      </c>
      <c r="BK157" s="150">
        <f>SUM($BK$158:$BK$160)</f>
        <v>0</v>
      </c>
    </row>
    <row r="158" spans="2:65" s="6" customFormat="1" ht="15.75" customHeight="1">
      <c r="B158" s="23"/>
      <c r="C158" s="153" t="s">
        <v>348</v>
      </c>
      <c r="D158" s="153" t="s">
        <v>247</v>
      </c>
      <c r="E158" s="154" t="s">
        <v>1417</v>
      </c>
      <c r="F158" s="155" t="s">
        <v>1416</v>
      </c>
      <c r="G158" s="156" t="s">
        <v>1320</v>
      </c>
      <c r="H158" s="157">
        <v>1</v>
      </c>
      <c r="I158" s="158"/>
      <c r="J158" s="159">
        <f>ROUND($I$158*$H$158,2)</f>
        <v>0</v>
      </c>
      <c r="K158" s="155" t="s">
        <v>250</v>
      </c>
      <c r="L158" s="43"/>
      <c r="M158" s="160"/>
      <c r="N158" s="161" t="s">
        <v>47</v>
      </c>
      <c r="O158" s="24"/>
      <c r="P158" s="24"/>
      <c r="Q158" s="162">
        <v>0</v>
      </c>
      <c r="R158" s="162">
        <f>$Q$158*$H$158</f>
        <v>0</v>
      </c>
      <c r="S158" s="162">
        <v>0</v>
      </c>
      <c r="T158" s="163">
        <f>$S$158*$H$158</f>
        <v>0</v>
      </c>
      <c r="AR158" s="97" t="s">
        <v>1321</v>
      </c>
      <c r="AT158" s="97" t="s">
        <v>247</v>
      </c>
      <c r="AU158" s="97" t="s">
        <v>85</v>
      </c>
      <c r="AY158" s="6" t="s">
        <v>245</v>
      </c>
      <c r="BE158" s="164">
        <f>IF($N$158="základní",$J$158,0)</f>
        <v>0</v>
      </c>
      <c r="BF158" s="164">
        <f>IF($N$158="snížená",$J$158,0)</f>
        <v>0</v>
      </c>
      <c r="BG158" s="164">
        <f>IF($N$158="zákl. přenesená",$J$158,0)</f>
        <v>0</v>
      </c>
      <c r="BH158" s="164">
        <f>IF($N$158="sníž. přenesená",$J$158,0)</f>
        <v>0</v>
      </c>
      <c r="BI158" s="164">
        <f>IF($N$158="nulová",$J$158,0)</f>
        <v>0</v>
      </c>
      <c r="BJ158" s="97" t="s">
        <v>21</v>
      </c>
      <c r="BK158" s="164">
        <f>ROUND($I$158*$H$158,2)</f>
        <v>0</v>
      </c>
      <c r="BL158" s="97" t="s">
        <v>1321</v>
      </c>
      <c r="BM158" s="97" t="s">
        <v>1418</v>
      </c>
    </row>
    <row r="159" spans="2:47" s="6" customFormat="1" ht="16.5" customHeight="1">
      <c r="B159" s="23"/>
      <c r="C159" s="24"/>
      <c r="D159" s="165" t="s">
        <v>253</v>
      </c>
      <c r="E159" s="24"/>
      <c r="F159" s="166" t="s">
        <v>1419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253</v>
      </c>
      <c r="AU159" s="6" t="s">
        <v>85</v>
      </c>
    </row>
    <row r="160" spans="2:47" s="6" customFormat="1" ht="30.75" customHeight="1">
      <c r="B160" s="23"/>
      <c r="C160" s="24"/>
      <c r="D160" s="169" t="s">
        <v>306</v>
      </c>
      <c r="E160" s="24"/>
      <c r="F160" s="191" t="s">
        <v>1420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306</v>
      </c>
      <c r="AU160" s="6" t="s">
        <v>85</v>
      </c>
    </row>
    <row r="161" spans="2:63" s="140" customFormat="1" ht="37.5" customHeight="1">
      <c r="B161" s="141"/>
      <c r="C161" s="142"/>
      <c r="D161" s="142" t="s">
        <v>75</v>
      </c>
      <c r="E161" s="143" t="s">
        <v>1421</v>
      </c>
      <c r="F161" s="143" t="s">
        <v>1422</v>
      </c>
      <c r="G161" s="142"/>
      <c r="H161" s="142"/>
      <c r="J161" s="144">
        <f>$BK$161</f>
        <v>0</v>
      </c>
      <c r="K161" s="142"/>
      <c r="L161" s="145"/>
      <c r="M161" s="146"/>
      <c r="N161" s="142"/>
      <c r="O161" s="142"/>
      <c r="P161" s="147">
        <f>SUM($P$162:$P$170)</f>
        <v>0</v>
      </c>
      <c r="Q161" s="142"/>
      <c r="R161" s="147">
        <f>SUM($R$162:$R$170)</f>
        <v>0</v>
      </c>
      <c r="S161" s="142"/>
      <c r="T161" s="148">
        <f>SUM($T$162:$T$170)</f>
        <v>0</v>
      </c>
      <c r="AR161" s="149" t="s">
        <v>143</v>
      </c>
      <c r="AT161" s="149" t="s">
        <v>75</v>
      </c>
      <c r="AU161" s="149" t="s">
        <v>76</v>
      </c>
      <c r="AY161" s="149" t="s">
        <v>245</v>
      </c>
      <c r="BK161" s="150">
        <f>SUM($BK$162:$BK$170)</f>
        <v>0</v>
      </c>
    </row>
    <row r="162" spans="2:65" s="6" customFormat="1" ht="15.75" customHeight="1">
      <c r="B162" s="23"/>
      <c r="C162" s="153" t="s">
        <v>354</v>
      </c>
      <c r="D162" s="153" t="s">
        <v>247</v>
      </c>
      <c r="E162" s="154" t="s">
        <v>1423</v>
      </c>
      <c r="F162" s="155" t="s">
        <v>1424</v>
      </c>
      <c r="G162" s="156" t="s">
        <v>826</v>
      </c>
      <c r="H162" s="157">
        <v>1</v>
      </c>
      <c r="I162" s="158"/>
      <c r="J162" s="159">
        <f>ROUND($I$162*$H$162,2)</f>
        <v>0</v>
      </c>
      <c r="K162" s="155"/>
      <c r="L162" s="43"/>
      <c r="M162" s="160"/>
      <c r="N162" s="161" t="s">
        <v>47</v>
      </c>
      <c r="O162" s="24"/>
      <c r="P162" s="24"/>
      <c r="Q162" s="162">
        <v>0</v>
      </c>
      <c r="R162" s="162">
        <f>$Q$162*$H$162</f>
        <v>0</v>
      </c>
      <c r="S162" s="162">
        <v>0</v>
      </c>
      <c r="T162" s="163">
        <f>$S$162*$H$162</f>
        <v>0</v>
      </c>
      <c r="AR162" s="97" t="s">
        <v>251</v>
      </c>
      <c r="AT162" s="97" t="s">
        <v>247</v>
      </c>
      <c r="AU162" s="97" t="s">
        <v>21</v>
      </c>
      <c r="AY162" s="6" t="s">
        <v>245</v>
      </c>
      <c r="BE162" s="164">
        <f>IF($N$162="základní",$J$162,0)</f>
        <v>0</v>
      </c>
      <c r="BF162" s="164">
        <f>IF($N$162="snížená",$J$162,0)</f>
        <v>0</v>
      </c>
      <c r="BG162" s="164">
        <f>IF($N$162="zákl. přenesená",$J$162,0)</f>
        <v>0</v>
      </c>
      <c r="BH162" s="164">
        <f>IF($N$162="sníž. přenesená",$J$162,0)</f>
        <v>0</v>
      </c>
      <c r="BI162" s="164">
        <f>IF($N$162="nulová",$J$162,0)</f>
        <v>0</v>
      </c>
      <c r="BJ162" s="97" t="s">
        <v>21</v>
      </c>
      <c r="BK162" s="164">
        <f>ROUND($I$162*$H$162,2)</f>
        <v>0</v>
      </c>
      <c r="BL162" s="97" t="s">
        <v>251</v>
      </c>
      <c r="BM162" s="97" t="s">
        <v>1425</v>
      </c>
    </row>
    <row r="163" spans="2:47" s="6" customFormat="1" ht="16.5" customHeight="1">
      <c r="B163" s="23"/>
      <c r="C163" s="24"/>
      <c r="D163" s="165" t="s">
        <v>253</v>
      </c>
      <c r="E163" s="24"/>
      <c r="F163" s="166" t="s">
        <v>1424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253</v>
      </c>
      <c r="AU163" s="6" t="s">
        <v>21</v>
      </c>
    </row>
    <row r="164" spans="2:65" s="6" customFormat="1" ht="15.75" customHeight="1">
      <c r="B164" s="23"/>
      <c r="C164" s="153" t="s">
        <v>6</v>
      </c>
      <c r="D164" s="153" t="s">
        <v>247</v>
      </c>
      <c r="E164" s="154" t="s">
        <v>1426</v>
      </c>
      <c r="F164" s="155" t="s">
        <v>1427</v>
      </c>
      <c r="G164" s="156" t="s">
        <v>826</v>
      </c>
      <c r="H164" s="157">
        <v>3</v>
      </c>
      <c r="I164" s="158"/>
      <c r="J164" s="159">
        <f>ROUND($I$164*$H$164,2)</f>
        <v>0</v>
      </c>
      <c r="K164" s="155"/>
      <c r="L164" s="43"/>
      <c r="M164" s="160"/>
      <c r="N164" s="161" t="s">
        <v>47</v>
      </c>
      <c r="O164" s="24"/>
      <c r="P164" s="24"/>
      <c r="Q164" s="162">
        <v>0</v>
      </c>
      <c r="R164" s="162">
        <f>$Q$164*$H$164</f>
        <v>0</v>
      </c>
      <c r="S164" s="162">
        <v>0</v>
      </c>
      <c r="T164" s="163">
        <f>$S$164*$H$164</f>
        <v>0</v>
      </c>
      <c r="AR164" s="97" t="s">
        <v>251</v>
      </c>
      <c r="AT164" s="97" t="s">
        <v>247</v>
      </c>
      <c r="AU164" s="97" t="s">
        <v>21</v>
      </c>
      <c r="AY164" s="6" t="s">
        <v>245</v>
      </c>
      <c r="BE164" s="164">
        <f>IF($N$164="základní",$J$164,0)</f>
        <v>0</v>
      </c>
      <c r="BF164" s="164">
        <f>IF($N$164="snížená",$J$164,0)</f>
        <v>0</v>
      </c>
      <c r="BG164" s="164">
        <f>IF($N$164="zákl. přenesená",$J$164,0)</f>
        <v>0</v>
      </c>
      <c r="BH164" s="164">
        <f>IF($N$164="sníž. přenesená",$J$164,0)</f>
        <v>0</v>
      </c>
      <c r="BI164" s="164">
        <f>IF($N$164="nulová",$J$164,0)</f>
        <v>0</v>
      </c>
      <c r="BJ164" s="97" t="s">
        <v>21</v>
      </c>
      <c r="BK164" s="164">
        <f>ROUND($I$164*$H$164,2)</f>
        <v>0</v>
      </c>
      <c r="BL164" s="97" t="s">
        <v>251</v>
      </c>
      <c r="BM164" s="97" t="s">
        <v>1428</v>
      </c>
    </row>
    <row r="165" spans="2:47" s="6" customFormat="1" ht="16.5" customHeight="1">
      <c r="B165" s="23"/>
      <c r="C165" s="24"/>
      <c r="D165" s="165" t="s">
        <v>253</v>
      </c>
      <c r="E165" s="24"/>
      <c r="F165" s="166" t="s">
        <v>1427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253</v>
      </c>
      <c r="AU165" s="6" t="s">
        <v>21</v>
      </c>
    </row>
    <row r="166" spans="2:65" s="6" customFormat="1" ht="15.75" customHeight="1">
      <c r="B166" s="23"/>
      <c r="C166" s="153" t="s">
        <v>363</v>
      </c>
      <c r="D166" s="153" t="s">
        <v>247</v>
      </c>
      <c r="E166" s="154" t="s">
        <v>1429</v>
      </c>
      <c r="F166" s="155" t="s">
        <v>1430</v>
      </c>
      <c r="G166" s="156" t="s">
        <v>826</v>
      </c>
      <c r="H166" s="157">
        <v>1</v>
      </c>
      <c r="I166" s="158"/>
      <c r="J166" s="159">
        <f>ROUND($I$166*$H$166,2)</f>
        <v>0</v>
      </c>
      <c r="K166" s="155"/>
      <c r="L166" s="43"/>
      <c r="M166" s="160"/>
      <c r="N166" s="161" t="s">
        <v>47</v>
      </c>
      <c r="O166" s="24"/>
      <c r="P166" s="24"/>
      <c r="Q166" s="162">
        <v>0</v>
      </c>
      <c r="R166" s="162">
        <f>$Q$166*$H$166</f>
        <v>0</v>
      </c>
      <c r="S166" s="162">
        <v>0</v>
      </c>
      <c r="T166" s="163">
        <f>$S$166*$H$166</f>
        <v>0</v>
      </c>
      <c r="AR166" s="97" t="s">
        <v>251</v>
      </c>
      <c r="AT166" s="97" t="s">
        <v>247</v>
      </c>
      <c r="AU166" s="97" t="s">
        <v>21</v>
      </c>
      <c r="AY166" s="6" t="s">
        <v>245</v>
      </c>
      <c r="BE166" s="164">
        <f>IF($N$166="základní",$J$166,0)</f>
        <v>0</v>
      </c>
      <c r="BF166" s="164">
        <f>IF($N$166="snížená",$J$166,0)</f>
        <v>0</v>
      </c>
      <c r="BG166" s="164">
        <f>IF($N$166="zákl. přenesená",$J$166,0)</f>
        <v>0</v>
      </c>
      <c r="BH166" s="164">
        <f>IF($N$166="sníž. přenesená",$J$166,0)</f>
        <v>0</v>
      </c>
      <c r="BI166" s="164">
        <f>IF($N$166="nulová",$J$166,0)</f>
        <v>0</v>
      </c>
      <c r="BJ166" s="97" t="s">
        <v>21</v>
      </c>
      <c r="BK166" s="164">
        <f>ROUND($I$166*$H$166,2)</f>
        <v>0</v>
      </c>
      <c r="BL166" s="97" t="s">
        <v>251</v>
      </c>
      <c r="BM166" s="97" t="s">
        <v>1431</v>
      </c>
    </row>
    <row r="167" spans="2:47" s="6" customFormat="1" ht="16.5" customHeight="1">
      <c r="B167" s="23"/>
      <c r="C167" s="24"/>
      <c r="D167" s="165" t="s">
        <v>253</v>
      </c>
      <c r="E167" s="24"/>
      <c r="F167" s="166" t="s">
        <v>1430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253</v>
      </c>
      <c r="AU167" s="6" t="s">
        <v>21</v>
      </c>
    </row>
    <row r="168" spans="2:51" s="6" customFormat="1" ht="15.75" customHeight="1">
      <c r="B168" s="167"/>
      <c r="C168" s="168"/>
      <c r="D168" s="169" t="s">
        <v>255</v>
      </c>
      <c r="E168" s="168"/>
      <c r="F168" s="170" t="s">
        <v>256</v>
      </c>
      <c r="G168" s="168"/>
      <c r="H168" s="168"/>
      <c r="J168" s="168"/>
      <c r="K168" s="168"/>
      <c r="L168" s="171"/>
      <c r="M168" s="172"/>
      <c r="N168" s="168"/>
      <c r="O168" s="168"/>
      <c r="P168" s="168"/>
      <c r="Q168" s="168"/>
      <c r="R168" s="168"/>
      <c r="S168" s="168"/>
      <c r="T168" s="173"/>
      <c r="AT168" s="174" t="s">
        <v>255</v>
      </c>
      <c r="AU168" s="174" t="s">
        <v>21</v>
      </c>
      <c r="AV168" s="174" t="s">
        <v>21</v>
      </c>
      <c r="AW168" s="174" t="s">
        <v>218</v>
      </c>
      <c r="AX168" s="174" t="s">
        <v>76</v>
      </c>
      <c r="AY168" s="174" t="s">
        <v>245</v>
      </c>
    </row>
    <row r="169" spans="2:51" s="6" customFormat="1" ht="15.75" customHeight="1">
      <c r="B169" s="175"/>
      <c r="C169" s="176"/>
      <c r="D169" s="169" t="s">
        <v>255</v>
      </c>
      <c r="E169" s="176"/>
      <c r="F169" s="177" t="s">
        <v>21</v>
      </c>
      <c r="G169" s="176"/>
      <c r="H169" s="178">
        <v>1</v>
      </c>
      <c r="J169" s="176"/>
      <c r="K169" s="176"/>
      <c r="L169" s="179"/>
      <c r="M169" s="180"/>
      <c r="N169" s="176"/>
      <c r="O169" s="176"/>
      <c r="P169" s="176"/>
      <c r="Q169" s="176"/>
      <c r="R169" s="176"/>
      <c r="S169" s="176"/>
      <c r="T169" s="181"/>
      <c r="AT169" s="182" t="s">
        <v>255</v>
      </c>
      <c r="AU169" s="182" t="s">
        <v>21</v>
      </c>
      <c r="AV169" s="182" t="s">
        <v>85</v>
      </c>
      <c r="AW169" s="182" t="s">
        <v>218</v>
      </c>
      <c r="AX169" s="182" t="s">
        <v>76</v>
      </c>
      <c r="AY169" s="182" t="s">
        <v>245</v>
      </c>
    </row>
    <row r="170" spans="2:51" s="6" customFormat="1" ht="15.75" customHeight="1">
      <c r="B170" s="183"/>
      <c r="C170" s="184"/>
      <c r="D170" s="169" t="s">
        <v>255</v>
      </c>
      <c r="E170" s="184"/>
      <c r="F170" s="185" t="s">
        <v>257</v>
      </c>
      <c r="G170" s="184"/>
      <c r="H170" s="186">
        <v>1</v>
      </c>
      <c r="J170" s="184"/>
      <c r="K170" s="184"/>
      <c r="L170" s="187"/>
      <c r="M170" s="188"/>
      <c r="N170" s="184"/>
      <c r="O170" s="184"/>
      <c r="P170" s="184"/>
      <c r="Q170" s="184"/>
      <c r="R170" s="184"/>
      <c r="S170" s="184"/>
      <c r="T170" s="189"/>
      <c r="AT170" s="190" t="s">
        <v>255</v>
      </c>
      <c r="AU170" s="190" t="s">
        <v>21</v>
      </c>
      <c r="AV170" s="190" t="s">
        <v>251</v>
      </c>
      <c r="AW170" s="190" t="s">
        <v>218</v>
      </c>
      <c r="AX170" s="190" t="s">
        <v>21</v>
      </c>
      <c r="AY170" s="190" t="s">
        <v>245</v>
      </c>
    </row>
    <row r="171" spans="2:63" s="140" customFormat="1" ht="37.5" customHeight="1">
      <c r="B171" s="141"/>
      <c r="C171" s="142"/>
      <c r="D171" s="142" t="s">
        <v>75</v>
      </c>
      <c r="E171" s="143" t="s">
        <v>1432</v>
      </c>
      <c r="F171" s="143" t="s">
        <v>1433</v>
      </c>
      <c r="G171" s="142"/>
      <c r="H171" s="142"/>
      <c r="J171" s="144">
        <f>$BK$171</f>
        <v>0</v>
      </c>
      <c r="K171" s="142"/>
      <c r="L171" s="145"/>
      <c r="M171" s="146"/>
      <c r="N171" s="142"/>
      <c r="O171" s="142"/>
      <c r="P171" s="147">
        <f>SUM($P$172:$P$179)</f>
        <v>0</v>
      </c>
      <c r="Q171" s="142"/>
      <c r="R171" s="147">
        <f>SUM($R$172:$R$179)</f>
        <v>0</v>
      </c>
      <c r="S171" s="142"/>
      <c r="T171" s="148">
        <f>SUM($T$172:$T$179)</f>
        <v>0</v>
      </c>
      <c r="AR171" s="149" t="s">
        <v>143</v>
      </c>
      <c r="AT171" s="149" t="s">
        <v>75</v>
      </c>
      <c r="AU171" s="149" t="s">
        <v>76</v>
      </c>
      <c r="AY171" s="149" t="s">
        <v>245</v>
      </c>
      <c r="BK171" s="150">
        <f>SUM($BK$172:$BK$179)</f>
        <v>0</v>
      </c>
    </row>
    <row r="172" spans="2:65" s="6" customFormat="1" ht="15.75" customHeight="1">
      <c r="B172" s="23"/>
      <c r="C172" s="153" t="s">
        <v>368</v>
      </c>
      <c r="D172" s="153" t="s">
        <v>247</v>
      </c>
      <c r="E172" s="154" t="s">
        <v>1339</v>
      </c>
      <c r="F172" s="155" t="s">
        <v>1340</v>
      </c>
      <c r="G172" s="156" t="s">
        <v>1320</v>
      </c>
      <c r="H172" s="157">
        <v>1</v>
      </c>
      <c r="I172" s="158"/>
      <c r="J172" s="159">
        <f>ROUND($I$172*$H$172,2)</f>
        <v>0</v>
      </c>
      <c r="K172" s="155" t="s">
        <v>843</v>
      </c>
      <c r="L172" s="43"/>
      <c r="M172" s="160"/>
      <c r="N172" s="161" t="s">
        <v>47</v>
      </c>
      <c r="O172" s="24"/>
      <c r="P172" s="24"/>
      <c r="Q172" s="162">
        <v>0</v>
      </c>
      <c r="R172" s="162">
        <f>$Q$172*$H$172</f>
        <v>0</v>
      </c>
      <c r="S172" s="162">
        <v>0</v>
      </c>
      <c r="T172" s="163">
        <f>$S$172*$H$172</f>
        <v>0</v>
      </c>
      <c r="AR172" s="97" t="s">
        <v>1434</v>
      </c>
      <c r="AT172" s="97" t="s">
        <v>247</v>
      </c>
      <c r="AU172" s="97" t="s">
        <v>21</v>
      </c>
      <c r="AY172" s="6" t="s">
        <v>245</v>
      </c>
      <c r="BE172" s="164">
        <f>IF($N$172="základní",$J$172,0)</f>
        <v>0</v>
      </c>
      <c r="BF172" s="164">
        <f>IF($N$172="snížená",$J$172,0)</f>
        <v>0</v>
      </c>
      <c r="BG172" s="164">
        <f>IF($N$172="zákl. přenesená",$J$172,0)</f>
        <v>0</v>
      </c>
      <c r="BH172" s="164">
        <f>IF($N$172="sníž. přenesená",$J$172,0)</f>
        <v>0</v>
      </c>
      <c r="BI172" s="164">
        <f>IF($N$172="nulová",$J$172,0)</f>
        <v>0</v>
      </c>
      <c r="BJ172" s="97" t="s">
        <v>21</v>
      </c>
      <c r="BK172" s="164">
        <f>ROUND($I$172*$H$172,2)</f>
        <v>0</v>
      </c>
      <c r="BL172" s="97" t="s">
        <v>1434</v>
      </c>
      <c r="BM172" s="97" t="s">
        <v>1435</v>
      </c>
    </row>
    <row r="173" spans="2:47" s="6" customFormat="1" ht="16.5" customHeight="1">
      <c r="B173" s="23"/>
      <c r="C173" s="24"/>
      <c r="D173" s="165" t="s">
        <v>253</v>
      </c>
      <c r="E173" s="24"/>
      <c r="F173" s="166" t="s">
        <v>1340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253</v>
      </c>
      <c r="AU173" s="6" t="s">
        <v>21</v>
      </c>
    </row>
    <row r="174" spans="2:65" s="6" customFormat="1" ht="15.75" customHeight="1">
      <c r="B174" s="23"/>
      <c r="C174" s="153" t="s">
        <v>140</v>
      </c>
      <c r="D174" s="153" t="s">
        <v>247</v>
      </c>
      <c r="E174" s="154" t="s">
        <v>1436</v>
      </c>
      <c r="F174" s="155" t="s">
        <v>1437</v>
      </c>
      <c r="G174" s="156" t="s">
        <v>1320</v>
      </c>
      <c r="H174" s="157">
        <v>1</v>
      </c>
      <c r="I174" s="158"/>
      <c r="J174" s="159">
        <f>ROUND($I$174*$H$174,2)</f>
        <v>0</v>
      </c>
      <c r="K174" s="155" t="s">
        <v>843</v>
      </c>
      <c r="L174" s="43"/>
      <c r="M174" s="160"/>
      <c r="N174" s="161" t="s">
        <v>47</v>
      </c>
      <c r="O174" s="24"/>
      <c r="P174" s="24"/>
      <c r="Q174" s="162">
        <v>0</v>
      </c>
      <c r="R174" s="162">
        <f>$Q$174*$H$174</f>
        <v>0</v>
      </c>
      <c r="S174" s="162">
        <v>0</v>
      </c>
      <c r="T174" s="163">
        <f>$S$174*$H$174</f>
        <v>0</v>
      </c>
      <c r="AR174" s="97" t="s">
        <v>1438</v>
      </c>
      <c r="AT174" s="97" t="s">
        <v>247</v>
      </c>
      <c r="AU174" s="97" t="s">
        <v>21</v>
      </c>
      <c r="AY174" s="6" t="s">
        <v>245</v>
      </c>
      <c r="BE174" s="164">
        <f>IF($N$174="základní",$J$174,0)</f>
        <v>0</v>
      </c>
      <c r="BF174" s="164">
        <f>IF($N$174="snížená",$J$174,0)</f>
        <v>0</v>
      </c>
      <c r="BG174" s="164">
        <f>IF($N$174="zákl. přenesená",$J$174,0)</f>
        <v>0</v>
      </c>
      <c r="BH174" s="164">
        <f>IF($N$174="sníž. přenesená",$J$174,0)</f>
        <v>0</v>
      </c>
      <c r="BI174" s="164">
        <f>IF($N$174="nulová",$J$174,0)</f>
        <v>0</v>
      </c>
      <c r="BJ174" s="97" t="s">
        <v>21</v>
      </c>
      <c r="BK174" s="164">
        <f>ROUND($I$174*$H$174,2)</f>
        <v>0</v>
      </c>
      <c r="BL174" s="97" t="s">
        <v>1438</v>
      </c>
      <c r="BM174" s="97" t="s">
        <v>1439</v>
      </c>
    </row>
    <row r="175" spans="2:47" s="6" customFormat="1" ht="16.5" customHeight="1">
      <c r="B175" s="23"/>
      <c r="C175" s="24"/>
      <c r="D175" s="165" t="s">
        <v>253</v>
      </c>
      <c r="E175" s="24"/>
      <c r="F175" s="166" t="s">
        <v>1437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253</v>
      </c>
      <c r="AU175" s="6" t="s">
        <v>21</v>
      </c>
    </row>
    <row r="176" spans="2:65" s="6" customFormat="1" ht="15.75" customHeight="1">
      <c r="B176" s="23"/>
      <c r="C176" s="192" t="s">
        <v>377</v>
      </c>
      <c r="D176" s="192" t="s">
        <v>441</v>
      </c>
      <c r="E176" s="193" t="s">
        <v>1440</v>
      </c>
      <c r="F176" s="194" t="s">
        <v>1441</v>
      </c>
      <c r="G176" s="195" t="s">
        <v>826</v>
      </c>
      <c r="H176" s="196">
        <v>1</v>
      </c>
      <c r="I176" s="197"/>
      <c r="J176" s="198">
        <f>ROUND($I$176*$H$176,2)</f>
        <v>0</v>
      </c>
      <c r="K176" s="194"/>
      <c r="L176" s="199"/>
      <c r="M176" s="200"/>
      <c r="N176" s="201" t="s">
        <v>47</v>
      </c>
      <c r="O176" s="24"/>
      <c r="P176" s="24"/>
      <c r="Q176" s="162">
        <v>0</v>
      </c>
      <c r="R176" s="162">
        <f>$Q$176*$H$176</f>
        <v>0</v>
      </c>
      <c r="S176" s="162">
        <v>0</v>
      </c>
      <c r="T176" s="163">
        <f>$S$176*$H$176</f>
        <v>0</v>
      </c>
      <c r="AR176" s="97" t="s">
        <v>1438</v>
      </c>
      <c r="AT176" s="97" t="s">
        <v>441</v>
      </c>
      <c r="AU176" s="97" t="s">
        <v>21</v>
      </c>
      <c r="AY176" s="6" t="s">
        <v>245</v>
      </c>
      <c r="BE176" s="164">
        <f>IF($N$176="základní",$J$176,0)</f>
        <v>0</v>
      </c>
      <c r="BF176" s="164">
        <f>IF($N$176="snížená",$J$176,0)</f>
        <v>0</v>
      </c>
      <c r="BG176" s="164">
        <f>IF($N$176="zákl. přenesená",$J$176,0)</f>
        <v>0</v>
      </c>
      <c r="BH176" s="164">
        <f>IF($N$176="sníž. přenesená",$J$176,0)</f>
        <v>0</v>
      </c>
      <c r="BI176" s="164">
        <f>IF($N$176="nulová",$J$176,0)</f>
        <v>0</v>
      </c>
      <c r="BJ176" s="97" t="s">
        <v>21</v>
      </c>
      <c r="BK176" s="164">
        <f>ROUND($I$176*$H$176,2)</f>
        <v>0</v>
      </c>
      <c r="BL176" s="97" t="s">
        <v>1438</v>
      </c>
      <c r="BM176" s="97" t="s">
        <v>1442</v>
      </c>
    </row>
    <row r="177" spans="2:47" s="6" customFormat="1" ht="16.5" customHeight="1">
      <c r="B177" s="23"/>
      <c r="C177" s="24"/>
      <c r="D177" s="165" t="s">
        <v>253</v>
      </c>
      <c r="E177" s="24"/>
      <c r="F177" s="166" t="s">
        <v>1441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253</v>
      </c>
      <c r="AU177" s="6" t="s">
        <v>21</v>
      </c>
    </row>
    <row r="178" spans="2:65" s="6" customFormat="1" ht="15.75" customHeight="1">
      <c r="B178" s="23"/>
      <c r="C178" s="153" t="s">
        <v>382</v>
      </c>
      <c r="D178" s="153" t="s">
        <v>247</v>
      </c>
      <c r="E178" s="154" t="s">
        <v>1443</v>
      </c>
      <c r="F178" s="155" t="s">
        <v>1444</v>
      </c>
      <c r="G178" s="156" t="s">
        <v>127</v>
      </c>
      <c r="H178" s="157">
        <v>1</v>
      </c>
      <c r="I178" s="158"/>
      <c r="J178" s="159">
        <f>ROUND($I$178*$H$178,2)</f>
        <v>0</v>
      </c>
      <c r="K178" s="155" t="s">
        <v>843</v>
      </c>
      <c r="L178" s="43"/>
      <c r="M178" s="160"/>
      <c r="N178" s="161" t="s">
        <v>47</v>
      </c>
      <c r="O178" s="24"/>
      <c r="P178" s="24"/>
      <c r="Q178" s="162">
        <v>0</v>
      </c>
      <c r="R178" s="162">
        <f>$Q$178*$H$178</f>
        <v>0</v>
      </c>
      <c r="S178" s="162">
        <v>0</v>
      </c>
      <c r="T178" s="163">
        <f>$S$178*$H$178</f>
        <v>0</v>
      </c>
      <c r="AR178" s="97" t="s">
        <v>1438</v>
      </c>
      <c r="AT178" s="97" t="s">
        <v>247</v>
      </c>
      <c r="AU178" s="97" t="s">
        <v>21</v>
      </c>
      <c r="AY178" s="6" t="s">
        <v>245</v>
      </c>
      <c r="BE178" s="164">
        <f>IF($N$178="základní",$J$178,0)</f>
        <v>0</v>
      </c>
      <c r="BF178" s="164">
        <f>IF($N$178="snížená",$J$178,0)</f>
        <v>0</v>
      </c>
      <c r="BG178" s="164">
        <f>IF($N$178="zákl. přenesená",$J$178,0)</f>
        <v>0</v>
      </c>
      <c r="BH178" s="164">
        <f>IF($N$178="sníž. přenesená",$J$178,0)</f>
        <v>0</v>
      </c>
      <c r="BI178" s="164">
        <f>IF($N$178="nulová",$J$178,0)</f>
        <v>0</v>
      </c>
      <c r="BJ178" s="97" t="s">
        <v>21</v>
      </c>
      <c r="BK178" s="164">
        <f>ROUND($I$178*$H$178,2)</f>
        <v>0</v>
      </c>
      <c r="BL178" s="97" t="s">
        <v>1438</v>
      </c>
      <c r="BM178" s="97" t="s">
        <v>1445</v>
      </c>
    </row>
    <row r="179" spans="2:47" s="6" customFormat="1" ht="16.5" customHeight="1">
      <c r="B179" s="23"/>
      <c r="C179" s="24"/>
      <c r="D179" s="165" t="s">
        <v>253</v>
      </c>
      <c r="E179" s="24"/>
      <c r="F179" s="166" t="s">
        <v>1444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253</v>
      </c>
      <c r="AU179" s="6" t="s">
        <v>21</v>
      </c>
    </row>
    <row r="180" spans="2:63" s="140" customFormat="1" ht="37.5" customHeight="1">
      <c r="B180" s="141"/>
      <c r="C180" s="142"/>
      <c r="D180" s="142" t="s">
        <v>75</v>
      </c>
      <c r="E180" s="143" t="s">
        <v>1446</v>
      </c>
      <c r="F180" s="143"/>
      <c r="G180" s="142"/>
      <c r="H180" s="142"/>
      <c r="J180" s="144">
        <f>$BK$180</f>
        <v>0</v>
      </c>
      <c r="K180" s="142"/>
      <c r="L180" s="145"/>
      <c r="M180" s="146"/>
      <c r="N180" s="142"/>
      <c r="O180" s="142"/>
      <c r="P180" s="147">
        <f>SUM($P$181:$P$182)</f>
        <v>0</v>
      </c>
      <c r="Q180" s="142"/>
      <c r="R180" s="147">
        <f>SUM($R$181:$R$182)</f>
        <v>0</v>
      </c>
      <c r="S180" s="142"/>
      <c r="T180" s="148">
        <f>SUM($T$181:$T$182)</f>
        <v>0</v>
      </c>
      <c r="AR180" s="149" t="s">
        <v>21</v>
      </c>
      <c r="AT180" s="149" t="s">
        <v>75</v>
      </c>
      <c r="AU180" s="149" t="s">
        <v>76</v>
      </c>
      <c r="AY180" s="149" t="s">
        <v>245</v>
      </c>
      <c r="BK180" s="150">
        <f>SUM($BK$181:$BK$182)</f>
        <v>0</v>
      </c>
    </row>
    <row r="181" spans="2:65" s="6" customFormat="1" ht="15.75" customHeight="1">
      <c r="B181" s="23"/>
      <c r="C181" s="153" t="s">
        <v>388</v>
      </c>
      <c r="D181" s="153" t="s">
        <v>247</v>
      </c>
      <c r="E181" s="154" t="s">
        <v>1447</v>
      </c>
      <c r="F181" s="155" t="s">
        <v>1448</v>
      </c>
      <c r="G181" s="156" t="s">
        <v>1449</v>
      </c>
      <c r="H181" s="157">
        <v>5</v>
      </c>
      <c r="I181" s="158"/>
      <c r="J181" s="159">
        <f>ROUND($I$181*$H$181,2)</f>
        <v>0</v>
      </c>
      <c r="K181" s="155"/>
      <c r="L181" s="43"/>
      <c r="M181" s="160"/>
      <c r="N181" s="161" t="s">
        <v>47</v>
      </c>
      <c r="O181" s="24"/>
      <c r="P181" s="24"/>
      <c r="Q181" s="162">
        <v>0</v>
      </c>
      <c r="R181" s="162">
        <f>$Q$181*$H$181</f>
        <v>0</v>
      </c>
      <c r="S181" s="162">
        <v>0</v>
      </c>
      <c r="T181" s="163">
        <f>$S$181*$H$181</f>
        <v>0</v>
      </c>
      <c r="AR181" s="97" t="s">
        <v>251</v>
      </c>
      <c r="AT181" s="97" t="s">
        <v>247</v>
      </c>
      <c r="AU181" s="97" t="s">
        <v>21</v>
      </c>
      <c r="AY181" s="6" t="s">
        <v>245</v>
      </c>
      <c r="BE181" s="164">
        <f>IF($N$181="základní",$J$181,0)</f>
        <v>0</v>
      </c>
      <c r="BF181" s="164">
        <f>IF($N$181="snížená",$J$181,0)</f>
        <v>0</v>
      </c>
      <c r="BG181" s="164">
        <f>IF($N$181="zákl. přenesená",$J$181,0)</f>
        <v>0</v>
      </c>
      <c r="BH181" s="164">
        <f>IF($N$181="sníž. přenesená",$J$181,0)</f>
        <v>0</v>
      </c>
      <c r="BI181" s="164">
        <f>IF($N$181="nulová",$J$181,0)</f>
        <v>0</v>
      </c>
      <c r="BJ181" s="97" t="s">
        <v>21</v>
      </c>
      <c r="BK181" s="164">
        <f>ROUND($I$181*$H$181,2)</f>
        <v>0</v>
      </c>
      <c r="BL181" s="97" t="s">
        <v>251</v>
      </c>
      <c r="BM181" s="97" t="s">
        <v>1450</v>
      </c>
    </row>
    <row r="182" spans="2:47" s="6" customFormat="1" ht="16.5" customHeight="1">
      <c r="B182" s="23"/>
      <c r="C182" s="24"/>
      <c r="D182" s="165" t="s">
        <v>253</v>
      </c>
      <c r="E182" s="24"/>
      <c r="F182" s="166" t="s">
        <v>1448</v>
      </c>
      <c r="G182" s="24"/>
      <c r="H182" s="24"/>
      <c r="J182" s="24"/>
      <c r="K182" s="24"/>
      <c r="L182" s="43"/>
      <c r="M182" s="210"/>
      <c r="N182" s="211"/>
      <c r="O182" s="211"/>
      <c r="P182" s="211"/>
      <c r="Q182" s="211"/>
      <c r="R182" s="211"/>
      <c r="S182" s="211"/>
      <c r="T182" s="212"/>
      <c r="AT182" s="6" t="s">
        <v>253</v>
      </c>
      <c r="AU182" s="6" t="s">
        <v>21</v>
      </c>
    </row>
    <row r="183" spans="2:12" s="6" customFormat="1" ht="7.5" customHeight="1">
      <c r="B183" s="38"/>
      <c r="C183" s="39"/>
      <c r="D183" s="39"/>
      <c r="E183" s="39"/>
      <c r="F183" s="39"/>
      <c r="G183" s="39"/>
      <c r="H183" s="39"/>
      <c r="I183" s="110"/>
      <c r="J183" s="39"/>
      <c r="K183" s="39"/>
      <c r="L183" s="43"/>
    </row>
    <row r="573" s="2" customFormat="1" ht="14.25" customHeight="1"/>
  </sheetData>
  <sheetProtection password="CC35" sheet="1" objects="1" scenarios="1" formatColumns="0" formatRows="0" sort="0" autoFilter="0"/>
  <autoFilter ref="C95:K95"/>
  <mergeCells count="12">
    <mergeCell ref="E47:H47"/>
    <mergeCell ref="E49:H49"/>
    <mergeCell ref="E51:H51"/>
    <mergeCell ref="E84:H84"/>
    <mergeCell ref="E86:H86"/>
    <mergeCell ref="E88:H88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4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230" customFormat="1" ht="45" customHeight="1">
      <c r="B3" s="228"/>
      <c r="C3" s="345" t="s">
        <v>1458</v>
      </c>
      <c r="D3" s="345"/>
      <c r="E3" s="345"/>
      <c r="F3" s="345"/>
      <c r="G3" s="345"/>
      <c r="H3" s="345"/>
      <c r="I3" s="345"/>
      <c r="J3" s="345"/>
      <c r="K3" s="229"/>
    </row>
    <row r="4" spans="2:11" ht="25.5" customHeight="1">
      <c r="B4" s="231"/>
      <c r="C4" s="350" t="s">
        <v>1459</v>
      </c>
      <c r="D4" s="350"/>
      <c r="E4" s="350"/>
      <c r="F4" s="350"/>
      <c r="G4" s="350"/>
      <c r="H4" s="350"/>
      <c r="I4" s="350"/>
      <c r="J4" s="350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47" t="s">
        <v>1460</v>
      </c>
      <c r="D6" s="347"/>
      <c r="E6" s="347"/>
      <c r="F6" s="347"/>
      <c r="G6" s="347"/>
      <c r="H6" s="347"/>
      <c r="I6" s="347"/>
      <c r="J6" s="347"/>
      <c r="K6" s="232"/>
    </row>
    <row r="7" spans="2:11" ht="15" customHeight="1">
      <c r="B7" s="235"/>
      <c r="C7" s="347" t="s">
        <v>1461</v>
      </c>
      <c r="D7" s="347"/>
      <c r="E7" s="347"/>
      <c r="F7" s="347"/>
      <c r="G7" s="347"/>
      <c r="H7" s="347"/>
      <c r="I7" s="347"/>
      <c r="J7" s="347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47" t="s">
        <v>1462</v>
      </c>
      <c r="D9" s="347"/>
      <c r="E9" s="347"/>
      <c r="F9" s="347"/>
      <c r="G9" s="347"/>
      <c r="H9" s="347"/>
      <c r="I9" s="347"/>
      <c r="J9" s="347"/>
      <c r="K9" s="232"/>
    </row>
    <row r="10" spans="2:11" ht="15" customHeight="1">
      <c r="B10" s="235"/>
      <c r="C10" s="234"/>
      <c r="D10" s="347" t="s">
        <v>1463</v>
      </c>
      <c r="E10" s="347"/>
      <c r="F10" s="347"/>
      <c r="G10" s="347"/>
      <c r="H10" s="347"/>
      <c r="I10" s="347"/>
      <c r="J10" s="347"/>
      <c r="K10" s="232"/>
    </row>
    <row r="11" spans="2:11" ht="15" customHeight="1">
      <c r="B11" s="235"/>
      <c r="C11" s="236"/>
      <c r="D11" s="347" t="s">
        <v>1464</v>
      </c>
      <c r="E11" s="347"/>
      <c r="F11" s="347"/>
      <c r="G11" s="347"/>
      <c r="H11" s="347"/>
      <c r="I11" s="347"/>
      <c r="J11" s="347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47" t="s">
        <v>1465</v>
      </c>
      <c r="E13" s="347"/>
      <c r="F13" s="347"/>
      <c r="G13" s="347"/>
      <c r="H13" s="347"/>
      <c r="I13" s="347"/>
      <c r="J13" s="347"/>
      <c r="K13" s="232"/>
    </row>
    <row r="14" spans="2:11" ht="15" customHeight="1">
      <c r="B14" s="235"/>
      <c r="C14" s="236"/>
      <c r="D14" s="347" t="s">
        <v>1466</v>
      </c>
      <c r="E14" s="347"/>
      <c r="F14" s="347"/>
      <c r="G14" s="347"/>
      <c r="H14" s="347"/>
      <c r="I14" s="347"/>
      <c r="J14" s="347"/>
      <c r="K14" s="232"/>
    </row>
    <row r="15" spans="2:11" ht="15" customHeight="1">
      <c r="B15" s="235"/>
      <c r="C15" s="236"/>
      <c r="D15" s="347" t="s">
        <v>1467</v>
      </c>
      <c r="E15" s="347"/>
      <c r="F15" s="347"/>
      <c r="G15" s="347"/>
      <c r="H15" s="347"/>
      <c r="I15" s="347"/>
      <c r="J15" s="347"/>
      <c r="K15" s="232"/>
    </row>
    <row r="16" spans="2:11" ht="15" customHeight="1">
      <c r="B16" s="235"/>
      <c r="C16" s="236"/>
      <c r="D16" s="236"/>
      <c r="E16" s="237" t="s">
        <v>82</v>
      </c>
      <c r="F16" s="347" t="s">
        <v>1468</v>
      </c>
      <c r="G16" s="347"/>
      <c r="H16" s="347"/>
      <c r="I16" s="347"/>
      <c r="J16" s="347"/>
      <c r="K16" s="232"/>
    </row>
    <row r="17" spans="2:11" ht="15" customHeight="1">
      <c r="B17" s="235"/>
      <c r="C17" s="236"/>
      <c r="D17" s="236"/>
      <c r="E17" s="237" t="s">
        <v>1469</v>
      </c>
      <c r="F17" s="347" t="s">
        <v>1470</v>
      </c>
      <c r="G17" s="347"/>
      <c r="H17" s="347"/>
      <c r="I17" s="347"/>
      <c r="J17" s="347"/>
      <c r="K17" s="232"/>
    </row>
    <row r="18" spans="2:11" ht="15" customHeight="1">
      <c r="B18" s="235"/>
      <c r="C18" s="236"/>
      <c r="D18" s="236"/>
      <c r="E18" s="237" t="s">
        <v>1471</v>
      </c>
      <c r="F18" s="347" t="s">
        <v>1472</v>
      </c>
      <c r="G18" s="347"/>
      <c r="H18" s="347"/>
      <c r="I18" s="347"/>
      <c r="J18" s="347"/>
      <c r="K18" s="232"/>
    </row>
    <row r="19" spans="2:11" ht="15" customHeight="1">
      <c r="B19" s="235"/>
      <c r="C19" s="236"/>
      <c r="D19" s="236"/>
      <c r="E19" s="237" t="s">
        <v>1473</v>
      </c>
      <c r="F19" s="347" t="s">
        <v>1474</v>
      </c>
      <c r="G19" s="347"/>
      <c r="H19" s="347"/>
      <c r="I19" s="347"/>
      <c r="J19" s="347"/>
      <c r="K19" s="232"/>
    </row>
    <row r="20" spans="2:11" ht="15" customHeight="1">
      <c r="B20" s="235"/>
      <c r="C20" s="236"/>
      <c r="D20" s="236"/>
      <c r="E20" s="237" t="s">
        <v>1475</v>
      </c>
      <c r="F20" s="347" t="s">
        <v>1476</v>
      </c>
      <c r="G20" s="347"/>
      <c r="H20" s="347"/>
      <c r="I20" s="347"/>
      <c r="J20" s="347"/>
      <c r="K20" s="232"/>
    </row>
    <row r="21" spans="2:11" ht="15" customHeight="1">
      <c r="B21" s="235"/>
      <c r="C21" s="236"/>
      <c r="D21" s="236"/>
      <c r="E21" s="237" t="s">
        <v>88</v>
      </c>
      <c r="F21" s="347" t="s">
        <v>1477</v>
      </c>
      <c r="G21" s="347"/>
      <c r="H21" s="347"/>
      <c r="I21" s="347"/>
      <c r="J21" s="347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47" t="s">
        <v>1478</v>
      </c>
      <c r="D23" s="347"/>
      <c r="E23" s="347"/>
      <c r="F23" s="347"/>
      <c r="G23" s="347"/>
      <c r="H23" s="347"/>
      <c r="I23" s="347"/>
      <c r="J23" s="347"/>
      <c r="K23" s="232"/>
    </row>
    <row r="24" spans="2:11" ht="15" customHeight="1">
      <c r="B24" s="235"/>
      <c r="C24" s="347" t="s">
        <v>1479</v>
      </c>
      <c r="D24" s="347"/>
      <c r="E24" s="347"/>
      <c r="F24" s="347"/>
      <c r="G24" s="347"/>
      <c r="H24" s="347"/>
      <c r="I24" s="347"/>
      <c r="J24" s="347"/>
      <c r="K24" s="232"/>
    </row>
    <row r="25" spans="2:11" ht="15" customHeight="1">
      <c r="B25" s="235"/>
      <c r="C25" s="234"/>
      <c r="D25" s="347" t="s">
        <v>1480</v>
      </c>
      <c r="E25" s="347"/>
      <c r="F25" s="347"/>
      <c r="G25" s="347"/>
      <c r="H25" s="347"/>
      <c r="I25" s="347"/>
      <c r="J25" s="347"/>
      <c r="K25" s="232"/>
    </row>
    <row r="26" spans="2:11" ht="15" customHeight="1">
      <c r="B26" s="235"/>
      <c r="C26" s="236"/>
      <c r="D26" s="347" t="s">
        <v>1481</v>
      </c>
      <c r="E26" s="347"/>
      <c r="F26" s="347"/>
      <c r="G26" s="347"/>
      <c r="H26" s="347"/>
      <c r="I26" s="347"/>
      <c r="J26" s="347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47" t="s">
        <v>1482</v>
      </c>
      <c r="E28" s="347"/>
      <c r="F28" s="347"/>
      <c r="G28" s="347"/>
      <c r="H28" s="347"/>
      <c r="I28" s="347"/>
      <c r="J28" s="347"/>
      <c r="K28" s="232"/>
    </row>
    <row r="29" spans="2:11" ht="15" customHeight="1">
      <c r="B29" s="235"/>
      <c r="C29" s="236"/>
      <c r="D29" s="347" t="s">
        <v>1483</v>
      </c>
      <c r="E29" s="347"/>
      <c r="F29" s="347"/>
      <c r="G29" s="347"/>
      <c r="H29" s="347"/>
      <c r="I29" s="347"/>
      <c r="J29" s="347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47" t="s">
        <v>1484</v>
      </c>
      <c r="E31" s="347"/>
      <c r="F31" s="347"/>
      <c r="G31" s="347"/>
      <c r="H31" s="347"/>
      <c r="I31" s="347"/>
      <c r="J31" s="347"/>
      <c r="K31" s="232"/>
    </row>
    <row r="32" spans="2:11" ht="15" customHeight="1">
      <c r="B32" s="235"/>
      <c r="C32" s="236"/>
      <c r="D32" s="347" t="s">
        <v>1485</v>
      </c>
      <c r="E32" s="347"/>
      <c r="F32" s="347"/>
      <c r="G32" s="347"/>
      <c r="H32" s="347"/>
      <c r="I32" s="347"/>
      <c r="J32" s="347"/>
      <c r="K32" s="232"/>
    </row>
    <row r="33" spans="2:11" ht="15" customHeight="1">
      <c r="B33" s="235"/>
      <c r="C33" s="236"/>
      <c r="D33" s="347" t="s">
        <v>1486</v>
      </c>
      <c r="E33" s="347"/>
      <c r="F33" s="347"/>
      <c r="G33" s="347"/>
      <c r="H33" s="347"/>
      <c r="I33" s="347"/>
      <c r="J33" s="347"/>
      <c r="K33" s="232"/>
    </row>
    <row r="34" spans="2:11" ht="15" customHeight="1">
      <c r="B34" s="235"/>
      <c r="C34" s="236"/>
      <c r="D34" s="234"/>
      <c r="E34" s="238" t="s">
        <v>229</v>
      </c>
      <c r="F34" s="234"/>
      <c r="G34" s="347" t="s">
        <v>1487</v>
      </c>
      <c r="H34" s="347"/>
      <c r="I34" s="347"/>
      <c r="J34" s="347"/>
      <c r="K34" s="232"/>
    </row>
    <row r="35" spans="2:11" ht="30.75" customHeight="1">
      <c r="B35" s="235"/>
      <c r="C35" s="236"/>
      <c r="D35" s="234"/>
      <c r="E35" s="238" t="s">
        <v>1488</v>
      </c>
      <c r="F35" s="234"/>
      <c r="G35" s="347" t="s">
        <v>1489</v>
      </c>
      <c r="H35" s="347"/>
      <c r="I35" s="347"/>
      <c r="J35" s="347"/>
      <c r="K35" s="232"/>
    </row>
    <row r="36" spans="2:11" ht="15" customHeight="1">
      <c r="B36" s="235"/>
      <c r="C36" s="236"/>
      <c r="D36" s="234"/>
      <c r="E36" s="238" t="s">
        <v>57</v>
      </c>
      <c r="F36" s="234"/>
      <c r="G36" s="347" t="s">
        <v>1490</v>
      </c>
      <c r="H36" s="347"/>
      <c r="I36" s="347"/>
      <c r="J36" s="347"/>
      <c r="K36" s="232"/>
    </row>
    <row r="37" spans="2:11" ht="15" customHeight="1">
      <c r="B37" s="235"/>
      <c r="C37" s="236"/>
      <c r="D37" s="234"/>
      <c r="E37" s="238" t="s">
        <v>230</v>
      </c>
      <c r="F37" s="234"/>
      <c r="G37" s="347" t="s">
        <v>1491</v>
      </c>
      <c r="H37" s="347"/>
      <c r="I37" s="347"/>
      <c r="J37" s="347"/>
      <c r="K37" s="232"/>
    </row>
    <row r="38" spans="2:11" ht="15" customHeight="1">
      <c r="B38" s="235"/>
      <c r="C38" s="236"/>
      <c r="D38" s="234"/>
      <c r="E38" s="238" t="s">
        <v>231</v>
      </c>
      <c r="F38" s="234"/>
      <c r="G38" s="347" t="s">
        <v>1492</v>
      </c>
      <c r="H38" s="347"/>
      <c r="I38" s="347"/>
      <c r="J38" s="347"/>
      <c r="K38" s="232"/>
    </row>
    <row r="39" spans="2:11" ht="15" customHeight="1">
      <c r="B39" s="235"/>
      <c r="C39" s="236"/>
      <c r="D39" s="234"/>
      <c r="E39" s="238" t="s">
        <v>232</v>
      </c>
      <c r="F39" s="234"/>
      <c r="G39" s="347" t="s">
        <v>1493</v>
      </c>
      <c r="H39" s="347"/>
      <c r="I39" s="347"/>
      <c r="J39" s="347"/>
      <c r="K39" s="232"/>
    </row>
    <row r="40" spans="2:11" ht="15" customHeight="1">
      <c r="B40" s="235"/>
      <c r="C40" s="236"/>
      <c r="D40" s="234"/>
      <c r="E40" s="238" t="s">
        <v>1494</v>
      </c>
      <c r="F40" s="234"/>
      <c r="G40" s="347" t="s">
        <v>1495</v>
      </c>
      <c r="H40" s="347"/>
      <c r="I40" s="347"/>
      <c r="J40" s="347"/>
      <c r="K40" s="232"/>
    </row>
    <row r="41" spans="2:11" ht="15" customHeight="1">
      <c r="B41" s="235"/>
      <c r="C41" s="236"/>
      <c r="D41" s="234"/>
      <c r="E41" s="238"/>
      <c r="F41" s="234"/>
      <c r="G41" s="347" t="s">
        <v>1496</v>
      </c>
      <c r="H41" s="347"/>
      <c r="I41" s="347"/>
      <c r="J41" s="347"/>
      <c r="K41" s="232"/>
    </row>
    <row r="42" spans="2:11" ht="15" customHeight="1">
      <c r="B42" s="235"/>
      <c r="C42" s="236"/>
      <c r="D42" s="234"/>
      <c r="E42" s="238" t="s">
        <v>1497</v>
      </c>
      <c r="F42" s="234"/>
      <c r="G42" s="347" t="s">
        <v>1498</v>
      </c>
      <c r="H42" s="347"/>
      <c r="I42" s="347"/>
      <c r="J42" s="347"/>
      <c r="K42" s="232"/>
    </row>
    <row r="43" spans="2:11" ht="15" customHeight="1">
      <c r="B43" s="235"/>
      <c r="C43" s="236"/>
      <c r="D43" s="234"/>
      <c r="E43" s="238" t="s">
        <v>235</v>
      </c>
      <c r="F43" s="234"/>
      <c r="G43" s="347" t="s">
        <v>1499</v>
      </c>
      <c r="H43" s="347"/>
      <c r="I43" s="347"/>
      <c r="J43" s="347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47" t="s">
        <v>1500</v>
      </c>
      <c r="E45" s="347"/>
      <c r="F45" s="347"/>
      <c r="G45" s="347"/>
      <c r="H45" s="347"/>
      <c r="I45" s="347"/>
      <c r="J45" s="347"/>
      <c r="K45" s="232"/>
    </row>
    <row r="46" spans="2:11" ht="15" customHeight="1">
      <c r="B46" s="235"/>
      <c r="C46" s="236"/>
      <c r="D46" s="236"/>
      <c r="E46" s="347" t="s">
        <v>1501</v>
      </c>
      <c r="F46" s="347"/>
      <c r="G46" s="347"/>
      <c r="H46" s="347"/>
      <c r="I46" s="347"/>
      <c r="J46" s="347"/>
      <c r="K46" s="232"/>
    </row>
    <row r="47" spans="2:11" ht="15" customHeight="1">
      <c r="B47" s="235"/>
      <c r="C47" s="236"/>
      <c r="D47" s="236"/>
      <c r="E47" s="347" t="s">
        <v>1502</v>
      </c>
      <c r="F47" s="347"/>
      <c r="G47" s="347"/>
      <c r="H47" s="347"/>
      <c r="I47" s="347"/>
      <c r="J47" s="347"/>
      <c r="K47" s="232"/>
    </row>
    <row r="48" spans="2:11" ht="15" customHeight="1">
      <c r="B48" s="235"/>
      <c r="C48" s="236"/>
      <c r="D48" s="236"/>
      <c r="E48" s="347" t="s">
        <v>1503</v>
      </c>
      <c r="F48" s="347"/>
      <c r="G48" s="347"/>
      <c r="H48" s="347"/>
      <c r="I48" s="347"/>
      <c r="J48" s="347"/>
      <c r="K48" s="232"/>
    </row>
    <row r="49" spans="2:11" ht="15" customHeight="1">
      <c r="B49" s="235"/>
      <c r="C49" s="236"/>
      <c r="D49" s="347" t="s">
        <v>1504</v>
      </c>
      <c r="E49" s="347"/>
      <c r="F49" s="347"/>
      <c r="G49" s="347"/>
      <c r="H49" s="347"/>
      <c r="I49" s="347"/>
      <c r="J49" s="347"/>
      <c r="K49" s="232"/>
    </row>
    <row r="50" spans="2:11" ht="25.5" customHeight="1">
      <c r="B50" s="231"/>
      <c r="C50" s="350" t="s">
        <v>1505</v>
      </c>
      <c r="D50" s="350"/>
      <c r="E50" s="350"/>
      <c r="F50" s="350"/>
      <c r="G50" s="350"/>
      <c r="H50" s="350"/>
      <c r="I50" s="350"/>
      <c r="J50" s="350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47" t="s">
        <v>1506</v>
      </c>
      <c r="D52" s="347"/>
      <c r="E52" s="347"/>
      <c r="F52" s="347"/>
      <c r="G52" s="347"/>
      <c r="H52" s="347"/>
      <c r="I52" s="347"/>
      <c r="J52" s="347"/>
      <c r="K52" s="232"/>
    </row>
    <row r="53" spans="2:11" ht="15" customHeight="1">
      <c r="B53" s="231"/>
      <c r="C53" s="347" t="s">
        <v>1507</v>
      </c>
      <c r="D53" s="347"/>
      <c r="E53" s="347"/>
      <c r="F53" s="347"/>
      <c r="G53" s="347"/>
      <c r="H53" s="347"/>
      <c r="I53" s="347"/>
      <c r="J53" s="347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47" t="s">
        <v>1508</v>
      </c>
      <c r="D55" s="347"/>
      <c r="E55" s="347"/>
      <c r="F55" s="347"/>
      <c r="G55" s="347"/>
      <c r="H55" s="347"/>
      <c r="I55" s="347"/>
      <c r="J55" s="347"/>
      <c r="K55" s="232"/>
    </row>
    <row r="56" spans="2:11" ht="15" customHeight="1">
      <c r="B56" s="231"/>
      <c r="C56" s="236"/>
      <c r="D56" s="347" t="s">
        <v>1509</v>
      </c>
      <c r="E56" s="347"/>
      <c r="F56" s="347"/>
      <c r="G56" s="347"/>
      <c r="H56" s="347"/>
      <c r="I56" s="347"/>
      <c r="J56" s="347"/>
      <c r="K56" s="232"/>
    </row>
    <row r="57" spans="2:11" ht="15" customHeight="1">
      <c r="B57" s="231"/>
      <c r="C57" s="236"/>
      <c r="D57" s="347" t="s">
        <v>1510</v>
      </c>
      <c r="E57" s="347"/>
      <c r="F57" s="347"/>
      <c r="G57" s="347"/>
      <c r="H57" s="347"/>
      <c r="I57" s="347"/>
      <c r="J57" s="347"/>
      <c r="K57" s="232"/>
    </row>
    <row r="58" spans="2:11" ht="15" customHeight="1">
      <c r="B58" s="231"/>
      <c r="C58" s="236"/>
      <c r="D58" s="347" t="s">
        <v>1511</v>
      </c>
      <c r="E58" s="347"/>
      <c r="F58" s="347"/>
      <c r="G58" s="347"/>
      <c r="H58" s="347"/>
      <c r="I58" s="347"/>
      <c r="J58" s="347"/>
      <c r="K58" s="232"/>
    </row>
    <row r="59" spans="2:11" ht="15" customHeight="1">
      <c r="B59" s="231"/>
      <c r="C59" s="236"/>
      <c r="D59" s="347" t="s">
        <v>1512</v>
      </c>
      <c r="E59" s="347"/>
      <c r="F59" s="347"/>
      <c r="G59" s="347"/>
      <c r="H59" s="347"/>
      <c r="I59" s="347"/>
      <c r="J59" s="347"/>
      <c r="K59" s="232"/>
    </row>
    <row r="60" spans="2:11" ht="15" customHeight="1">
      <c r="B60" s="231"/>
      <c r="C60" s="236"/>
      <c r="D60" s="349" t="s">
        <v>1513</v>
      </c>
      <c r="E60" s="349"/>
      <c r="F60" s="349"/>
      <c r="G60" s="349"/>
      <c r="H60" s="349"/>
      <c r="I60" s="349"/>
      <c r="J60" s="349"/>
      <c r="K60" s="232"/>
    </row>
    <row r="61" spans="2:11" ht="15" customHeight="1">
      <c r="B61" s="231"/>
      <c r="C61" s="236"/>
      <c r="D61" s="347" t="s">
        <v>1514</v>
      </c>
      <c r="E61" s="347"/>
      <c r="F61" s="347"/>
      <c r="G61" s="347"/>
      <c r="H61" s="347"/>
      <c r="I61" s="347"/>
      <c r="J61" s="347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47" t="s">
        <v>1515</v>
      </c>
      <c r="E63" s="347"/>
      <c r="F63" s="347"/>
      <c r="G63" s="347"/>
      <c r="H63" s="347"/>
      <c r="I63" s="347"/>
      <c r="J63" s="347"/>
      <c r="K63" s="232"/>
    </row>
    <row r="64" spans="2:11" ht="15" customHeight="1">
      <c r="B64" s="231"/>
      <c r="C64" s="236"/>
      <c r="D64" s="349" t="s">
        <v>1516</v>
      </c>
      <c r="E64" s="349"/>
      <c r="F64" s="349"/>
      <c r="G64" s="349"/>
      <c r="H64" s="349"/>
      <c r="I64" s="349"/>
      <c r="J64" s="349"/>
      <c r="K64" s="232"/>
    </row>
    <row r="65" spans="2:11" ht="15" customHeight="1">
      <c r="B65" s="231"/>
      <c r="C65" s="236"/>
      <c r="D65" s="347" t="s">
        <v>1517</v>
      </c>
      <c r="E65" s="347"/>
      <c r="F65" s="347"/>
      <c r="G65" s="347"/>
      <c r="H65" s="347"/>
      <c r="I65" s="347"/>
      <c r="J65" s="347"/>
      <c r="K65" s="232"/>
    </row>
    <row r="66" spans="2:11" ht="15" customHeight="1">
      <c r="B66" s="231"/>
      <c r="C66" s="236"/>
      <c r="D66" s="347" t="s">
        <v>1518</v>
      </c>
      <c r="E66" s="347"/>
      <c r="F66" s="347"/>
      <c r="G66" s="347"/>
      <c r="H66" s="347"/>
      <c r="I66" s="347"/>
      <c r="J66" s="347"/>
      <c r="K66" s="232"/>
    </row>
    <row r="67" spans="2:11" ht="15" customHeight="1">
      <c r="B67" s="231"/>
      <c r="C67" s="236"/>
      <c r="D67" s="347" t="s">
        <v>1519</v>
      </c>
      <c r="E67" s="347"/>
      <c r="F67" s="347"/>
      <c r="G67" s="347"/>
      <c r="H67" s="347"/>
      <c r="I67" s="347"/>
      <c r="J67" s="347"/>
      <c r="K67" s="232"/>
    </row>
    <row r="68" spans="2:11" ht="15" customHeight="1">
      <c r="B68" s="231"/>
      <c r="C68" s="236"/>
      <c r="D68" s="347" t="s">
        <v>1520</v>
      </c>
      <c r="E68" s="347"/>
      <c r="F68" s="347"/>
      <c r="G68" s="347"/>
      <c r="H68" s="347"/>
      <c r="I68" s="347"/>
      <c r="J68" s="347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48" t="s">
        <v>1457</v>
      </c>
      <c r="D73" s="348"/>
      <c r="E73" s="348"/>
      <c r="F73" s="348"/>
      <c r="G73" s="348"/>
      <c r="H73" s="348"/>
      <c r="I73" s="348"/>
      <c r="J73" s="348"/>
      <c r="K73" s="249"/>
    </row>
    <row r="74" spans="2:11" ht="17.25" customHeight="1">
      <c r="B74" s="248"/>
      <c r="C74" s="250" t="s">
        <v>1521</v>
      </c>
      <c r="D74" s="250"/>
      <c r="E74" s="250"/>
      <c r="F74" s="250" t="s">
        <v>1522</v>
      </c>
      <c r="G74" s="251"/>
      <c r="H74" s="250" t="s">
        <v>230</v>
      </c>
      <c r="I74" s="250" t="s">
        <v>61</v>
      </c>
      <c r="J74" s="250" t="s">
        <v>1523</v>
      </c>
      <c r="K74" s="249"/>
    </row>
    <row r="75" spans="2:11" ht="17.25" customHeight="1">
      <c r="B75" s="248"/>
      <c r="C75" s="252" t="s">
        <v>1524</v>
      </c>
      <c r="D75" s="252"/>
      <c r="E75" s="252"/>
      <c r="F75" s="253" t="s">
        <v>1525</v>
      </c>
      <c r="G75" s="254"/>
      <c r="H75" s="252"/>
      <c r="I75" s="252"/>
      <c r="J75" s="252" t="s">
        <v>1526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57</v>
      </c>
      <c r="D77" s="255"/>
      <c r="E77" s="255"/>
      <c r="F77" s="257" t="s">
        <v>1527</v>
      </c>
      <c r="G77" s="256"/>
      <c r="H77" s="238" t="s">
        <v>1528</v>
      </c>
      <c r="I77" s="238" t="s">
        <v>1529</v>
      </c>
      <c r="J77" s="238">
        <v>20</v>
      </c>
      <c r="K77" s="249"/>
    </row>
    <row r="78" spans="2:11" ht="15" customHeight="1">
      <c r="B78" s="248"/>
      <c r="C78" s="238" t="s">
        <v>1530</v>
      </c>
      <c r="D78" s="238"/>
      <c r="E78" s="238"/>
      <c r="F78" s="257" t="s">
        <v>1527</v>
      </c>
      <c r="G78" s="256"/>
      <c r="H78" s="238" t="s">
        <v>1531</v>
      </c>
      <c r="I78" s="238" t="s">
        <v>1529</v>
      </c>
      <c r="J78" s="238">
        <v>120</v>
      </c>
      <c r="K78" s="249"/>
    </row>
    <row r="79" spans="2:11" ht="15" customHeight="1">
      <c r="B79" s="258"/>
      <c r="C79" s="238" t="s">
        <v>1532</v>
      </c>
      <c r="D79" s="238"/>
      <c r="E79" s="238"/>
      <c r="F79" s="257" t="s">
        <v>1533</v>
      </c>
      <c r="G79" s="256"/>
      <c r="H79" s="238" t="s">
        <v>1534</v>
      </c>
      <c r="I79" s="238" t="s">
        <v>1529</v>
      </c>
      <c r="J79" s="238">
        <v>50</v>
      </c>
      <c r="K79" s="249"/>
    </row>
    <row r="80" spans="2:11" ht="15" customHeight="1">
      <c r="B80" s="258"/>
      <c r="C80" s="238" t="s">
        <v>1535</v>
      </c>
      <c r="D80" s="238"/>
      <c r="E80" s="238"/>
      <c r="F80" s="257" t="s">
        <v>1527</v>
      </c>
      <c r="G80" s="256"/>
      <c r="H80" s="238" t="s">
        <v>1536</v>
      </c>
      <c r="I80" s="238" t="s">
        <v>1537</v>
      </c>
      <c r="J80" s="238"/>
      <c r="K80" s="249"/>
    </row>
    <row r="81" spans="2:11" ht="15" customHeight="1">
      <c r="B81" s="258"/>
      <c r="C81" s="259" t="s">
        <v>1538</v>
      </c>
      <c r="D81" s="259"/>
      <c r="E81" s="259"/>
      <c r="F81" s="260" t="s">
        <v>1533</v>
      </c>
      <c r="G81" s="259"/>
      <c r="H81" s="259" t="s">
        <v>1539</v>
      </c>
      <c r="I81" s="259" t="s">
        <v>1529</v>
      </c>
      <c r="J81" s="259">
        <v>15</v>
      </c>
      <c r="K81" s="249"/>
    </row>
    <row r="82" spans="2:11" ht="15" customHeight="1">
      <c r="B82" s="258"/>
      <c r="C82" s="259" t="s">
        <v>1540</v>
      </c>
      <c r="D82" s="259"/>
      <c r="E82" s="259"/>
      <c r="F82" s="260" t="s">
        <v>1533</v>
      </c>
      <c r="G82" s="259"/>
      <c r="H82" s="259" t="s">
        <v>1541</v>
      </c>
      <c r="I82" s="259" t="s">
        <v>1529</v>
      </c>
      <c r="J82" s="259">
        <v>15</v>
      </c>
      <c r="K82" s="249"/>
    </row>
    <row r="83" spans="2:11" ht="15" customHeight="1">
      <c r="B83" s="258"/>
      <c r="C83" s="259" t="s">
        <v>1542</v>
      </c>
      <c r="D83" s="259"/>
      <c r="E83" s="259"/>
      <c r="F83" s="260" t="s">
        <v>1533</v>
      </c>
      <c r="G83" s="259"/>
      <c r="H83" s="259" t="s">
        <v>1543</v>
      </c>
      <c r="I83" s="259" t="s">
        <v>1529</v>
      </c>
      <c r="J83" s="259">
        <v>20</v>
      </c>
      <c r="K83" s="249"/>
    </row>
    <row r="84" spans="2:11" ht="15" customHeight="1">
      <c r="B84" s="258"/>
      <c r="C84" s="259" t="s">
        <v>1544</v>
      </c>
      <c r="D84" s="259"/>
      <c r="E84" s="259"/>
      <c r="F84" s="260" t="s">
        <v>1533</v>
      </c>
      <c r="G84" s="259"/>
      <c r="H84" s="259" t="s">
        <v>1545</v>
      </c>
      <c r="I84" s="259" t="s">
        <v>1529</v>
      </c>
      <c r="J84" s="259">
        <v>20</v>
      </c>
      <c r="K84" s="249"/>
    </row>
    <row r="85" spans="2:11" ht="15" customHeight="1">
      <c r="B85" s="258"/>
      <c r="C85" s="238" t="s">
        <v>1546</v>
      </c>
      <c r="D85" s="238"/>
      <c r="E85" s="238"/>
      <c r="F85" s="257" t="s">
        <v>1533</v>
      </c>
      <c r="G85" s="256"/>
      <c r="H85" s="238" t="s">
        <v>1547</v>
      </c>
      <c r="I85" s="238" t="s">
        <v>1529</v>
      </c>
      <c r="J85" s="238">
        <v>50</v>
      </c>
      <c r="K85" s="249"/>
    </row>
    <row r="86" spans="2:11" ht="15" customHeight="1">
      <c r="B86" s="258"/>
      <c r="C86" s="238" t="s">
        <v>1548</v>
      </c>
      <c r="D86" s="238"/>
      <c r="E86" s="238"/>
      <c r="F86" s="257" t="s">
        <v>1533</v>
      </c>
      <c r="G86" s="256"/>
      <c r="H86" s="238" t="s">
        <v>1549</v>
      </c>
      <c r="I86" s="238" t="s">
        <v>1529</v>
      </c>
      <c r="J86" s="238">
        <v>20</v>
      </c>
      <c r="K86" s="249"/>
    </row>
    <row r="87" spans="2:11" ht="15" customHeight="1">
      <c r="B87" s="258"/>
      <c r="C87" s="238" t="s">
        <v>1550</v>
      </c>
      <c r="D87" s="238"/>
      <c r="E87" s="238"/>
      <c r="F87" s="257" t="s">
        <v>1533</v>
      </c>
      <c r="G87" s="256"/>
      <c r="H87" s="238" t="s">
        <v>1551</v>
      </c>
      <c r="I87" s="238" t="s">
        <v>1529</v>
      </c>
      <c r="J87" s="238">
        <v>20</v>
      </c>
      <c r="K87" s="249"/>
    </row>
    <row r="88" spans="2:11" ht="15" customHeight="1">
      <c r="B88" s="258"/>
      <c r="C88" s="238" t="s">
        <v>1552</v>
      </c>
      <c r="D88" s="238"/>
      <c r="E88" s="238"/>
      <c r="F88" s="257" t="s">
        <v>1533</v>
      </c>
      <c r="G88" s="256"/>
      <c r="H88" s="238" t="s">
        <v>1553</v>
      </c>
      <c r="I88" s="238" t="s">
        <v>1529</v>
      </c>
      <c r="J88" s="238">
        <v>50</v>
      </c>
      <c r="K88" s="249"/>
    </row>
    <row r="89" spans="2:11" ht="15" customHeight="1">
      <c r="B89" s="258"/>
      <c r="C89" s="238" t="s">
        <v>1554</v>
      </c>
      <c r="D89" s="238"/>
      <c r="E89" s="238"/>
      <c r="F89" s="257" t="s">
        <v>1533</v>
      </c>
      <c r="G89" s="256"/>
      <c r="H89" s="238" t="s">
        <v>1554</v>
      </c>
      <c r="I89" s="238" t="s">
        <v>1529</v>
      </c>
      <c r="J89" s="238">
        <v>50</v>
      </c>
      <c r="K89" s="249"/>
    </row>
    <row r="90" spans="2:11" ht="15" customHeight="1">
      <c r="B90" s="258"/>
      <c r="C90" s="238" t="s">
        <v>236</v>
      </c>
      <c r="D90" s="238"/>
      <c r="E90" s="238"/>
      <c r="F90" s="257" t="s">
        <v>1533</v>
      </c>
      <c r="G90" s="256"/>
      <c r="H90" s="238" t="s">
        <v>1555</v>
      </c>
      <c r="I90" s="238" t="s">
        <v>1529</v>
      </c>
      <c r="J90" s="238">
        <v>255</v>
      </c>
      <c r="K90" s="249"/>
    </row>
    <row r="91" spans="2:11" ht="15" customHeight="1">
      <c r="B91" s="258"/>
      <c r="C91" s="238" t="s">
        <v>1556</v>
      </c>
      <c r="D91" s="238"/>
      <c r="E91" s="238"/>
      <c r="F91" s="257" t="s">
        <v>1527</v>
      </c>
      <c r="G91" s="256"/>
      <c r="H91" s="238" t="s">
        <v>1557</v>
      </c>
      <c r="I91" s="238" t="s">
        <v>1558</v>
      </c>
      <c r="J91" s="238"/>
      <c r="K91" s="249"/>
    </row>
    <row r="92" spans="2:11" ht="15" customHeight="1">
      <c r="B92" s="258"/>
      <c r="C92" s="238" t="s">
        <v>1559</v>
      </c>
      <c r="D92" s="238"/>
      <c r="E92" s="238"/>
      <c r="F92" s="257" t="s">
        <v>1527</v>
      </c>
      <c r="G92" s="256"/>
      <c r="H92" s="238" t="s">
        <v>1560</v>
      </c>
      <c r="I92" s="238" t="s">
        <v>1561</v>
      </c>
      <c r="J92" s="238"/>
      <c r="K92" s="249"/>
    </row>
    <row r="93" spans="2:11" ht="15" customHeight="1">
      <c r="B93" s="258"/>
      <c r="C93" s="238" t="s">
        <v>1562</v>
      </c>
      <c r="D93" s="238"/>
      <c r="E93" s="238"/>
      <c r="F93" s="257" t="s">
        <v>1527</v>
      </c>
      <c r="G93" s="256"/>
      <c r="H93" s="238" t="s">
        <v>1562</v>
      </c>
      <c r="I93" s="238" t="s">
        <v>1561</v>
      </c>
      <c r="J93" s="238"/>
      <c r="K93" s="249"/>
    </row>
    <row r="94" spans="2:11" ht="15" customHeight="1">
      <c r="B94" s="258"/>
      <c r="C94" s="238" t="s">
        <v>42</v>
      </c>
      <c r="D94" s="238"/>
      <c r="E94" s="238"/>
      <c r="F94" s="257" t="s">
        <v>1527</v>
      </c>
      <c r="G94" s="256"/>
      <c r="H94" s="238" t="s">
        <v>1563</v>
      </c>
      <c r="I94" s="238" t="s">
        <v>1561</v>
      </c>
      <c r="J94" s="238"/>
      <c r="K94" s="249"/>
    </row>
    <row r="95" spans="2:11" ht="15" customHeight="1">
      <c r="B95" s="258"/>
      <c r="C95" s="238" t="s">
        <v>52</v>
      </c>
      <c r="D95" s="238"/>
      <c r="E95" s="238"/>
      <c r="F95" s="257" t="s">
        <v>1527</v>
      </c>
      <c r="G95" s="256"/>
      <c r="H95" s="238" t="s">
        <v>1564</v>
      </c>
      <c r="I95" s="238" t="s">
        <v>1561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48" t="s">
        <v>1565</v>
      </c>
      <c r="D100" s="348"/>
      <c r="E100" s="348"/>
      <c r="F100" s="348"/>
      <c r="G100" s="348"/>
      <c r="H100" s="348"/>
      <c r="I100" s="348"/>
      <c r="J100" s="348"/>
      <c r="K100" s="249"/>
    </row>
    <row r="101" spans="2:11" ht="17.25" customHeight="1">
      <c r="B101" s="248"/>
      <c r="C101" s="250" t="s">
        <v>1521</v>
      </c>
      <c r="D101" s="250"/>
      <c r="E101" s="250"/>
      <c r="F101" s="250" t="s">
        <v>1522</v>
      </c>
      <c r="G101" s="251"/>
      <c r="H101" s="250" t="s">
        <v>230</v>
      </c>
      <c r="I101" s="250" t="s">
        <v>61</v>
      </c>
      <c r="J101" s="250" t="s">
        <v>1523</v>
      </c>
      <c r="K101" s="249"/>
    </row>
    <row r="102" spans="2:11" ht="17.25" customHeight="1">
      <c r="B102" s="248"/>
      <c r="C102" s="252" t="s">
        <v>1524</v>
      </c>
      <c r="D102" s="252"/>
      <c r="E102" s="252"/>
      <c r="F102" s="253" t="s">
        <v>1525</v>
      </c>
      <c r="G102" s="254"/>
      <c r="H102" s="252"/>
      <c r="I102" s="252"/>
      <c r="J102" s="252" t="s">
        <v>1526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57</v>
      </c>
      <c r="D104" s="255"/>
      <c r="E104" s="255"/>
      <c r="F104" s="257" t="s">
        <v>1527</v>
      </c>
      <c r="G104" s="266"/>
      <c r="H104" s="238" t="s">
        <v>1566</v>
      </c>
      <c r="I104" s="238" t="s">
        <v>1529</v>
      </c>
      <c r="J104" s="238">
        <v>20</v>
      </c>
      <c r="K104" s="249"/>
    </row>
    <row r="105" spans="2:11" ht="15" customHeight="1">
      <c r="B105" s="248"/>
      <c r="C105" s="238" t="s">
        <v>1530</v>
      </c>
      <c r="D105" s="238"/>
      <c r="E105" s="238"/>
      <c r="F105" s="257" t="s">
        <v>1527</v>
      </c>
      <c r="G105" s="238"/>
      <c r="H105" s="238" t="s">
        <v>1566</v>
      </c>
      <c r="I105" s="238" t="s">
        <v>1529</v>
      </c>
      <c r="J105" s="238">
        <v>120</v>
      </c>
      <c r="K105" s="249"/>
    </row>
    <row r="106" spans="2:11" ht="15" customHeight="1">
      <c r="B106" s="258"/>
      <c r="C106" s="238" t="s">
        <v>1532</v>
      </c>
      <c r="D106" s="238"/>
      <c r="E106" s="238"/>
      <c r="F106" s="257" t="s">
        <v>1533</v>
      </c>
      <c r="G106" s="238"/>
      <c r="H106" s="238" t="s">
        <v>1566</v>
      </c>
      <c r="I106" s="238" t="s">
        <v>1529</v>
      </c>
      <c r="J106" s="238">
        <v>50</v>
      </c>
      <c r="K106" s="249"/>
    </row>
    <row r="107" spans="2:11" ht="15" customHeight="1">
      <c r="B107" s="258"/>
      <c r="C107" s="238" t="s">
        <v>1535</v>
      </c>
      <c r="D107" s="238"/>
      <c r="E107" s="238"/>
      <c r="F107" s="257" t="s">
        <v>1527</v>
      </c>
      <c r="G107" s="238"/>
      <c r="H107" s="238" t="s">
        <v>1566</v>
      </c>
      <c r="I107" s="238" t="s">
        <v>1537</v>
      </c>
      <c r="J107" s="238"/>
      <c r="K107" s="249"/>
    </row>
    <row r="108" spans="2:11" ht="15" customHeight="1">
      <c r="B108" s="258"/>
      <c r="C108" s="238" t="s">
        <v>1546</v>
      </c>
      <c r="D108" s="238"/>
      <c r="E108" s="238"/>
      <c r="F108" s="257" t="s">
        <v>1533</v>
      </c>
      <c r="G108" s="238"/>
      <c r="H108" s="238" t="s">
        <v>1566</v>
      </c>
      <c r="I108" s="238" t="s">
        <v>1529</v>
      </c>
      <c r="J108" s="238">
        <v>50</v>
      </c>
      <c r="K108" s="249"/>
    </row>
    <row r="109" spans="2:11" ht="15" customHeight="1">
      <c r="B109" s="258"/>
      <c r="C109" s="238" t="s">
        <v>1554</v>
      </c>
      <c r="D109" s="238"/>
      <c r="E109" s="238"/>
      <c r="F109" s="257" t="s">
        <v>1533</v>
      </c>
      <c r="G109" s="238"/>
      <c r="H109" s="238" t="s">
        <v>1566</v>
      </c>
      <c r="I109" s="238" t="s">
        <v>1529</v>
      </c>
      <c r="J109" s="238">
        <v>50</v>
      </c>
      <c r="K109" s="249"/>
    </row>
    <row r="110" spans="2:11" ht="15" customHeight="1">
      <c r="B110" s="258"/>
      <c r="C110" s="238" t="s">
        <v>1552</v>
      </c>
      <c r="D110" s="238"/>
      <c r="E110" s="238"/>
      <c r="F110" s="257" t="s">
        <v>1533</v>
      </c>
      <c r="G110" s="238"/>
      <c r="H110" s="238" t="s">
        <v>1566</v>
      </c>
      <c r="I110" s="238" t="s">
        <v>1529</v>
      </c>
      <c r="J110" s="238">
        <v>50</v>
      </c>
      <c r="K110" s="249"/>
    </row>
    <row r="111" spans="2:11" ht="15" customHeight="1">
      <c r="B111" s="258"/>
      <c r="C111" s="238" t="s">
        <v>57</v>
      </c>
      <c r="D111" s="238"/>
      <c r="E111" s="238"/>
      <c r="F111" s="257" t="s">
        <v>1527</v>
      </c>
      <c r="G111" s="238"/>
      <c r="H111" s="238" t="s">
        <v>1567</v>
      </c>
      <c r="I111" s="238" t="s">
        <v>1529</v>
      </c>
      <c r="J111" s="238">
        <v>20</v>
      </c>
      <c r="K111" s="249"/>
    </row>
    <row r="112" spans="2:11" ht="15" customHeight="1">
      <c r="B112" s="258"/>
      <c r="C112" s="238" t="s">
        <v>1568</v>
      </c>
      <c r="D112" s="238"/>
      <c r="E112" s="238"/>
      <c r="F112" s="257" t="s">
        <v>1527</v>
      </c>
      <c r="G112" s="238"/>
      <c r="H112" s="238" t="s">
        <v>1569</v>
      </c>
      <c r="I112" s="238" t="s">
        <v>1529</v>
      </c>
      <c r="J112" s="238">
        <v>120</v>
      </c>
      <c r="K112" s="249"/>
    </row>
    <row r="113" spans="2:11" ht="15" customHeight="1">
      <c r="B113" s="258"/>
      <c r="C113" s="238" t="s">
        <v>42</v>
      </c>
      <c r="D113" s="238"/>
      <c r="E113" s="238"/>
      <c r="F113" s="257" t="s">
        <v>1527</v>
      </c>
      <c r="G113" s="238"/>
      <c r="H113" s="238" t="s">
        <v>1570</v>
      </c>
      <c r="I113" s="238" t="s">
        <v>1561</v>
      </c>
      <c r="J113" s="238"/>
      <c r="K113" s="249"/>
    </row>
    <row r="114" spans="2:11" ht="15" customHeight="1">
      <c r="B114" s="258"/>
      <c r="C114" s="238" t="s">
        <v>52</v>
      </c>
      <c r="D114" s="238"/>
      <c r="E114" s="238"/>
      <c r="F114" s="257" t="s">
        <v>1527</v>
      </c>
      <c r="G114" s="238"/>
      <c r="H114" s="238" t="s">
        <v>1571</v>
      </c>
      <c r="I114" s="238" t="s">
        <v>1561</v>
      </c>
      <c r="J114" s="238"/>
      <c r="K114" s="249"/>
    </row>
    <row r="115" spans="2:11" ht="15" customHeight="1">
      <c r="B115" s="258"/>
      <c r="C115" s="238" t="s">
        <v>61</v>
      </c>
      <c r="D115" s="238"/>
      <c r="E115" s="238"/>
      <c r="F115" s="257" t="s">
        <v>1527</v>
      </c>
      <c r="G115" s="238"/>
      <c r="H115" s="238" t="s">
        <v>1572</v>
      </c>
      <c r="I115" s="238" t="s">
        <v>1573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45" t="s">
        <v>1574</v>
      </c>
      <c r="D120" s="345"/>
      <c r="E120" s="345"/>
      <c r="F120" s="345"/>
      <c r="G120" s="345"/>
      <c r="H120" s="345"/>
      <c r="I120" s="345"/>
      <c r="J120" s="345"/>
      <c r="K120" s="274"/>
    </row>
    <row r="121" spans="2:11" ht="17.25" customHeight="1">
      <c r="B121" s="275"/>
      <c r="C121" s="250" t="s">
        <v>1521</v>
      </c>
      <c r="D121" s="250"/>
      <c r="E121" s="250"/>
      <c r="F121" s="250" t="s">
        <v>1522</v>
      </c>
      <c r="G121" s="251"/>
      <c r="H121" s="250" t="s">
        <v>230</v>
      </c>
      <c r="I121" s="250" t="s">
        <v>61</v>
      </c>
      <c r="J121" s="250" t="s">
        <v>1523</v>
      </c>
      <c r="K121" s="276"/>
    </row>
    <row r="122" spans="2:11" ht="17.25" customHeight="1">
      <c r="B122" s="275"/>
      <c r="C122" s="252" t="s">
        <v>1524</v>
      </c>
      <c r="D122" s="252"/>
      <c r="E122" s="252"/>
      <c r="F122" s="253" t="s">
        <v>1525</v>
      </c>
      <c r="G122" s="254"/>
      <c r="H122" s="252"/>
      <c r="I122" s="252"/>
      <c r="J122" s="252" t="s">
        <v>1526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1530</v>
      </c>
      <c r="D124" s="255"/>
      <c r="E124" s="255"/>
      <c r="F124" s="257" t="s">
        <v>1527</v>
      </c>
      <c r="G124" s="238"/>
      <c r="H124" s="238" t="s">
        <v>1566</v>
      </c>
      <c r="I124" s="238" t="s">
        <v>1529</v>
      </c>
      <c r="J124" s="238">
        <v>120</v>
      </c>
      <c r="K124" s="279"/>
    </row>
    <row r="125" spans="2:11" ht="15" customHeight="1">
      <c r="B125" s="277"/>
      <c r="C125" s="238" t="s">
        <v>1575</v>
      </c>
      <c r="D125" s="238"/>
      <c r="E125" s="238"/>
      <c r="F125" s="257" t="s">
        <v>1527</v>
      </c>
      <c r="G125" s="238"/>
      <c r="H125" s="238" t="s">
        <v>1576</v>
      </c>
      <c r="I125" s="238" t="s">
        <v>1529</v>
      </c>
      <c r="J125" s="238" t="s">
        <v>1577</v>
      </c>
      <c r="K125" s="279"/>
    </row>
    <row r="126" spans="2:11" ht="15" customHeight="1">
      <c r="B126" s="277"/>
      <c r="C126" s="238" t="s">
        <v>88</v>
      </c>
      <c r="D126" s="238"/>
      <c r="E126" s="238"/>
      <c r="F126" s="257" t="s">
        <v>1527</v>
      </c>
      <c r="G126" s="238"/>
      <c r="H126" s="238" t="s">
        <v>1578</v>
      </c>
      <c r="I126" s="238" t="s">
        <v>1529</v>
      </c>
      <c r="J126" s="238" t="s">
        <v>1577</v>
      </c>
      <c r="K126" s="279"/>
    </row>
    <row r="127" spans="2:11" ht="15" customHeight="1">
      <c r="B127" s="277"/>
      <c r="C127" s="238" t="s">
        <v>1538</v>
      </c>
      <c r="D127" s="238"/>
      <c r="E127" s="238"/>
      <c r="F127" s="257" t="s">
        <v>1533</v>
      </c>
      <c r="G127" s="238"/>
      <c r="H127" s="238" t="s">
        <v>1539</v>
      </c>
      <c r="I127" s="238" t="s">
        <v>1529</v>
      </c>
      <c r="J127" s="238">
        <v>15</v>
      </c>
      <c r="K127" s="279"/>
    </row>
    <row r="128" spans="2:11" ht="15" customHeight="1">
      <c r="B128" s="277"/>
      <c r="C128" s="259" t="s">
        <v>1540</v>
      </c>
      <c r="D128" s="259"/>
      <c r="E128" s="259"/>
      <c r="F128" s="260" t="s">
        <v>1533</v>
      </c>
      <c r="G128" s="259"/>
      <c r="H128" s="259" t="s">
        <v>1541</v>
      </c>
      <c r="I128" s="259" t="s">
        <v>1529</v>
      </c>
      <c r="J128" s="259">
        <v>15</v>
      </c>
      <c r="K128" s="279"/>
    </row>
    <row r="129" spans="2:11" ht="15" customHeight="1">
      <c r="B129" s="277"/>
      <c r="C129" s="259" t="s">
        <v>1542</v>
      </c>
      <c r="D129" s="259"/>
      <c r="E129" s="259"/>
      <c r="F129" s="260" t="s">
        <v>1533</v>
      </c>
      <c r="G129" s="259"/>
      <c r="H129" s="259" t="s">
        <v>1543</v>
      </c>
      <c r="I129" s="259" t="s">
        <v>1529</v>
      </c>
      <c r="J129" s="259">
        <v>20</v>
      </c>
      <c r="K129" s="279"/>
    </row>
    <row r="130" spans="2:11" ht="15" customHeight="1">
      <c r="B130" s="277"/>
      <c r="C130" s="259" t="s">
        <v>1544</v>
      </c>
      <c r="D130" s="259"/>
      <c r="E130" s="259"/>
      <c r="F130" s="260" t="s">
        <v>1533</v>
      </c>
      <c r="G130" s="259"/>
      <c r="H130" s="259" t="s">
        <v>1545</v>
      </c>
      <c r="I130" s="259" t="s">
        <v>1529</v>
      </c>
      <c r="J130" s="259">
        <v>20</v>
      </c>
      <c r="K130" s="279"/>
    </row>
    <row r="131" spans="2:11" ht="15" customHeight="1">
      <c r="B131" s="277"/>
      <c r="C131" s="238" t="s">
        <v>1532</v>
      </c>
      <c r="D131" s="238"/>
      <c r="E131" s="238"/>
      <c r="F131" s="257" t="s">
        <v>1533</v>
      </c>
      <c r="G131" s="238"/>
      <c r="H131" s="238" t="s">
        <v>1566</v>
      </c>
      <c r="I131" s="238" t="s">
        <v>1529</v>
      </c>
      <c r="J131" s="238">
        <v>50</v>
      </c>
      <c r="K131" s="279"/>
    </row>
    <row r="132" spans="2:11" ht="15" customHeight="1">
      <c r="B132" s="277"/>
      <c r="C132" s="238" t="s">
        <v>1546</v>
      </c>
      <c r="D132" s="238"/>
      <c r="E132" s="238"/>
      <c r="F132" s="257" t="s">
        <v>1533</v>
      </c>
      <c r="G132" s="238"/>
      <c r="H132" s="238" t="s">
        <v>1566</v>
      </c>
      <c r="I132" s="238" t="s">
        <v>1529</v>
      </c>
      <c r="J132" s="238">
        <v>50</v>
      </c>
      <c r="K132" s="279"/>
    </row>
    <row r="133" spans="2:11" ht="15" customHeight="1">
      <c r="B133" s="277"/>
      <c r="C133" s="238" t="s">
        <v>1552</v>
      </c>
      <c r="D133" s="238"/>
      <c r="E133" s="238"/>
      <c r="F133" s="257" t="s">
        <v>1533</v>
      </c>
      <c r="G133" s="238"/>
      <c r="H133" s="238" t="s">
        <v>1566</v>
      </c>
      <c r="I133" s="238" t="s">
        <v>1529</v>
      </c>
      <c r="J133" s="238">
        <v>50</v>
      </c>
      <c r="K133" s="279"/>
    </row>
    <row r="134" spans="2:11" ht="15" customHeight="1">
      <c r="B134" s="277"/>
      <c r="C134" s="238" t="s">
        <v>1554</v>
      </c>
      <c r="D134" s="238"/>
      <c r="E134" s="238"/>
      <c r="F134" s="257" t="s">
        <v>1533</v>
      </c>
      <c r="G134" s="238"/>
      <c r="H134" s="238" t="s">
        <v>1566</v>
      </c>
      <c r="I134" s="238" t="s">
        <v>1529</v>
      </c>
      <c r="J134" s="238">
        <v>50</v>
      </c>
      <c r="K134" s="279"/>
    </row>
    <row r="135" spans="2:11" ht="15" customHeight="1">
      <c r="B135" s="277"/>
      <c r="C135" s="238" t="s">
        <v>236</v>
      </c>
      <c r="D135" s="238"/>
      <c r="E135" s="238"/>
      <c r="F135" s="257" t="s">
        <v>1533</v>
      </c>
      <c r="G135" s="238"/>
      <c r="H135" s="238" t="s">
        <v>1579</v>
      </c>
      <c r="I135" s="238" t="s">
        <v>1529</v>
      </c>
      <c r="J135" s="238">
        <v>255</v>
      </c>
      <c r="K135" s="279"/>
    </row>
    <row r="136" spans="2:11" ht="15" customHeight="1">
      <c r="B136" s="277"/>
      <c r="C136" s="238" t="s">
        <v>1556</v>
      </c>
      <c r="D136" s="238"/>
      <c r="E136" s="238"/>
      <c r="F136" s="257" t="s">
        <v>1527</v>
      </c>
      <c r="G136" s="238"/>
      <c r="H136" s="238" t="s">
        <v>1580</v>
      </c>
      <c r="I136" s="238" t="s">
        <v>1558</v>
      </c>
      <c r="J136" s="238"/>
      <c r="K136" s="279"/>
    </row>
    <row r="137" spans="2:11" ht="15" customHeight="1">
      <c r="B137" s="277"/>
      <c r="C137" s="238" t="s">
        <v>1559</v>
      </c>
      <c r="D137" s="238"/>
      <c r="E137" s="238"/>
      <c r="F137" s="257" t="s">
        <v>1527</v>
      </c>
      <c r="G137" s="238"/>
      <c r="H137" s="238" t="s">
        <v>1581</v>
      </c>
      <c r="I137" s="238" t="s">
        <v>1561</v>
      </c>
      <c r="J137" s="238"/>
      <c r="K137" s="279"/>
    </row>
    <row r="138" spans="2:11" ht="15" customHeight="1">
      <c r="B138" s="277"/>
      <c r="C138" s="238" t="s">
        <v>1562</v>
      </c>
      <c r="D138" s="238"/>
      <c r="E138" s="238"/>
      <c r="F138" s="257" t="s">
        <v>1527</v>
      </c>
      <c r="G138" s="238"/>
      <c r="H138" s="238" t="s">
        <v>1562</v>
      </c>
      <c r="I138" s="238" t="s">
        <v>1561</v>
      </c>
      <c r="J138" s="238"/>
      <c r="K138" s="279"/>
    </row>
    <row r="139" spans="2:11" ht="15" customHeight="1">
      <c r="B139" s="277"/>
      <c r="C139" s="238" t="s">
        <v>42</v>
      </c>
      <c r="D139" s="238"/>
      <c r="E139" s="238"/>
      <c r="F139" s="257" t="s">
        <v>1527</v>
      </c>
      <c r="G139" s="238"/>
      <c r="H139" s="238" t="s">
        <v>1582</v>
      </c>
      <c r="I139" s="238" t="s">
        <v>1561</v>
      </c>
      <c r="J139" s="238"/>
      <c r="K139" s="279"/>
    </row>
    <row r="140" spans="2:11" ht="15" customHeight="1">
      <c r="B140" s="277"/>
      <c r="C140" s="238" t="s">
        <v>1583</v>
      </c>
      <c r="D140" s="238"/>
      <c r="E140" s="238"/>
      <c r="F140" s="257" t="s">
        <v>1527</v>
      </c>
      <c r="G140" s="238"/>
      <c r="H140" s="238" t="s">
        <v>1584</v>
      </c>
      <c r="I140" s="238" t="s">
        <v>1561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48" t="s">
        <v>1585</v>
      </c>
      <c r="D145" s="348"/>
      <c r="E145" s="348"/>
      <c r="F145" s="348"/>
      <c r="G145" s="348"/>
      <c r="H145" s="348"/>
      <c r="I145" s="348"/>
      <c r="J145" s="348"/>
      <c r="K145" s="249"/>
    </row>
    <row r="146" spans="2:11" ht="17.25" customHeight="1">
      <c r="B146" s="248"/>
      <c r="C146" s="250" t="s">
        <v>1521</v>
      </c>
      <c r="D146" s="250"/>
      <c r="E146" s="250"/>
      <c r="F146" s="250" t="s">
        <v>1522</v>
      </c>
      <c r="G146" s="251"/>
      <c r="H146" s="250" t="s">
        <v>230</v>
      </c>
      <c r="I146" s="250" t="s">
        <v>61</v>
      </c>
      <c r="J146" s="250" t="s">
        <v>1523</v>
      </c>
      <c r="K146" s="249"/>
    </row>
    <row r="147" spans="2:11" ht="17.25" customHeight="1">
      <c r="B147" s="248"/>
      <c r="C147" s="252" t="s">
        <v>1524</v>
      </c>
      <c r="D147" s="252"/>
      <c r="E147" s="252"/>
      <c r="F147" s="253" t="s">
        <v>1525</v>
      </c>
      <c r="G147" s="254"/>
      <c r="H147" s="252"/>
      <c r="I147" s="252"/>
      <c r="J147" s="252" t="s">
        <v>1526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1530</v>
      </c>
      <c r="D149" s="238"/>
      <c r="E149" s="238"/>
      <c r="F149" s="284" t="s">
        <v>1527</v>
      </c>
      <c r="G149" s="238"/>
      <c r="H149" s="283" t="s">
        <v>1566</v>
      </c>
      <c r="I149" s="283" t="s">
        <v>1529</v>
      </c>
      <c r="J149" s="283">
        <v>120</v>
      </c>
      <c r="K149" s="279"/>
    </row>
    <row r="150" spans="2:11" ht="15" customHeight="1">
      <c r="B150" s="258"/>
      <c r="C150" s="283" t="s">
        <v>1575</v>
      </c>
      <c r="D150" s="238"/>
      <c r="E150" s="238"/>
      <c r="F150" s="284" t="s">
        <v>1527</v>
      </c>
      <c r="G150" s="238"/>
      <c r="H150" s="283" t="s">
        <v>1586</v>
      </c>
      <c r="I150" s="283" t="s">
        <v>1529</v>
      </c>
      <c r="J150" s="283" t="s">
        <v>1577</v>
      </c>
      <c r="K150" s="279"/>
    </row>
    <row r="151" spans="2:11" ht="15" customHeight="1">
      <c r="B151" s="258"/>
      <c r="C151" s="283" t="s">
        <v>88</v>
      </c>
      <c r="D151" s="238"/>
      <c r="E151" s="238"/>
      <c r="F151" s="284" t="s">
        <v>1527</v>
      </c>
      <c r="G151" s="238"/>
      <c r="H151" s="283" t="s">
        <v>1587</v>
      </c>
      <c r="I151" s="283" t="s">
        <v>1529</v>
      </c>
      <c r="J151" s="283" t="s">
        <v>1577</v>
      </c>
      <c r="K151" s="279"/>
    </row>
    <row r="152" spans="2:11" ht="15" customHeight="1">
      <c r="B152" s="258"/>
      <c r="C152" s="283" t="s">
        <v>1532</v>
      </c>
      <c r="D152" s="238"/>
      <c r="E152" s="238"/>
      <c r="F152" s="284" t="s">
        <v>1533</v>
      </c>
      <c r="G152" s="238"/>
      <c r="H152" s="283" t="s">
        <v>1566</v>
      </c>
      <c r="I152" s="283" t="s">
        <v>1529</v>
      </c>
      <c r="J152" s="283">
        <v>50</v>
      </c>
      <c r="K152" s="279"/>
    </row>
    <row r="153" spans="2:11" ht="15" customHeight="1">
      <c r="B153" s="258"/>
      <c r="C153" s="283" t="s">
        <v>1535</v>
      </c>
      <c r="D153" s="238"/>
      <c r="E153" s="238"/>
      <c r="F153" s="284" t="s">
        <v>1527</v>
      </c>
      <c r="G153" s="238"/>
      <c r="H153" s="283" t="s">
        <v>1566</v>
      </c>
      <c r="I153" s="283" t="s">
        <v>1537</v>
      </c>
      <c r="J153" s="283"/>
      <c r="K153" s="279"/>
    </row>
    <row r="154" spans="2:11" ht="15" customHeight="1">
      <c r="B154" s="258"/>
      <c r="C154" s="283" t="s">
        <v>1546</v>
      </c>
      <c r="D154" s="238"/>
      <c r="E154" s="238"/>
      <c r="F154" s="284" t="s">
        <v>1533</v>
      </c>
      <c r="G154" s="238"/>
      <c r="H154" s="283" t="s">
        <v>1566</v>
      </c>
      <c r="I154" s="283" t="s">
        <v>1529</v>
      </c>
      <c r="J154" s="283">
        <v>50</v>
      </c>
      <c r="K154" s="279"/>
    </row>
    <row r="155" spans="2:11" ht="15" customHeight="1">
      <c r="B155" s="258"/>
      <c r="C155" s="283" t="s">
        <v>1554</v>
      </c>
      <c r="D155" s="238"/>
      <c r="E155" s="238"/>
      <c r="F155" s="284" t="s">
        <v>1533</v>
      </c>
      <c r="G155" s="238"/>
      <c r="H155" s="283" t="s">
        <v>1566</v>
      </c>
      <c r="I155" s="283" t="s">
        <v>1529</v>
      </c>
      <c r="J155" s="283">
        <v>50</v>
      </c>
      <c r="K155" s="279"/>
    </row>
    <row r="156" spans="2:11" ht="15" customHeight="1">
      <c r="B156" s="258"/>
      <c r="C156" s="283" t="s">
        <v>1552</v>
      </c>
      <c r="D156" s="238"/>
      <c r="E156" s="238"/>
      <c r="F156" s="284" t="s">
        <v>1533</v>
      </c>
      <c r="G156" s="238"/>
      <c r="H156" s="283" t="s">
        <v>1566</v>
      </c>
      <c r="I156" s="283" t="s">
        <v>1529</v>
      </c>
      <c r="J156" s="283">
        <v>50</v>
      </c>
      <c r="K156" s="279"/>
    </row>
    <row r="157" spans="2:11" ht="15" customHeight="1">
      <c r="B157" s="258"/>
      <c r="C157" s="283" t="s">
        <v>215</v>
      </c>
      <c r="D157" s="238"/>
      <c r="E157" s="238"/>
      <c r="F157" s="284" t="s">
        <v>1527</v>
      </c>
      <c r="G157" s="238"/>
      <c r="H157" s="283" t="s">
        <v>1588</v>
      </c>
      <c r="I157" s="283" t="s">
        <v>1529</v>
      </c>
      <c r="J157" s="283" t="s">
        <v>1589</v>
      </c>
      <c r="K157" s="279"/>
    </row>
    <row r="158" spans="2:11" ht="15" customHeight="1">
      <c r="B158" s="258"/>
      <c r="C158" s="283" t="s">
        <v>1590</v>
      </c>
      <c r="D158" s="238"/>
      <c r="E158" s="238"/>
      <c r="F158" s="284" t="s">
        <v>1527</v>
      </c>
      <c r="G158" s="238"/>
      <c r="H158" s="283" t="s">
        <v>1591</v>
      </c>
      <c r="I158" s="283" t="s">
        <v>1561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345" t="s">
        <v>1592</v>
      </c>
      <c r="D163" s="345"/>
      <c r="E163" s="345"/>
      <c r="F163" s="345"/>
      <c r="G163" s="345"/>
      <c r="H163" s="345"/>
      <c r="I163" s="345"/>
      <c r="J163" s="345"/>
      <c r="K163" s="229"/>
    </row>
    <row r="164" spans="2:11" ht="17.25" customHeight="1">
      <c r="B164" s="228"/>
      <c r="C164" s="250" t="s">
        <v>1521</v>
      </c>
      <c r="D164" s="250"/>
      <c r="E164" s="250"/>
      <c r="F164" s="250" t="s">
        <v>1522</v>
      </c>
      <c r="G164" s="287"/>
      <c r="H164" s="288" t="s">
        <v>230</v>
      </c>
      <c r="I164" s="288" t="s">
        <v>61</v>
      </c>
      <c r="J164" s="250" t="s">
        <v>1523</v>
      </c>
      <c r="K164" s="229"/>
    </row>
    <row r="165" spans="2:11" ht="17.25" customHeight="1">
      <c r="B165" s="231"/>
      <c r="C165" s="252" t="s">
        <v>1524</v>
      </c>
      <c r="D165" s="252"/>
      <c r="E165" s="252"/>
      <c r="F165" s="253" t="s">
        <v>1525</v>
      </c>
      <c r="G165" s="289"/>
      <c r="H165" s="290"/>
      <c r="I165" s="290"/>
      <c r="J165" s="252" t="s">
        <v>1526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1530</v>
      </c>
      <c r="D167" s="238"/>
      <c r="E167" s="238"/>
      <c r="F167" s="257" t="s">
        <v>1527</v>
      </c>
      <c r="G167" s="238"/>
      <c r="H167" s="238" t="s">
        <v>1566</v>
      </c>
      <c r="I167" s="238" t="s">
        <v>1529</v>
      </c>
      <c r="J167" s="238">
        <v>120</v>
      </c>
      <c r="K167" s="279"/>
    </row>
    <row r="168" spans="2:11" ht="15" customHeight="1">
      <c r="B168" s="258"/>
      <c r="C168" s="238" t="s">
        <v>1575</v>
      </c>
      <c r="D168" s="238"/>
      <c r="E168" s="238"/>
      <c r="F168" s="257" t="s">
        <v>1527</v>
      </c>
      <c r="G168" s="238"/>
      <c r="H168" s="238" t="s">
        <v>1576</v>
      </c>
      <c r="I168" s="238" t="s">
        <v>1529</v>
      </c>
      <c r="J168" s="238" t="s">
        <v>1577</v>
      </c>
      <c r="K168" s="279"/>
    </row>
    <row r="169" spans="2:11" ht="15" customHeight="1">
      <c r="B169" s="258"/>
      <c r="C169" s="238" t="s">
        <v>88</v>
      </c>
      <c r="D169" s="238"/>
      <c r="E169" s="238"/>
      <c r="F169" s="257" t="s">
        <v>1527</v>
      </c>
      <c r="G169" s="238"/>
      <c r="H169" s="238" t="s">
        <v>1593</v>
      </c>
      <c r="I169" s="238" t="s">
        <v>1529</v>
      </c>
      <c r="J169" s="238" t="s">
        <v>1577</v>
      </c>
      <c r="K169" s="279"/>
    </row>
    <row r="170" spans="2:11" ht="15" customHeight="1">
      <c r="B170" s="258"/>
      <c r="C170" s="238" t="s">
        <v>1532</v>
      </c>
      <c r="D170" s="238"/>
      <c r="E170" s="238"/>
      <c r="F170" s="257" t="s">
        <v>1533</v>
      </c>
      <c r="G170" s="238"/>
      <c r="H170" s="238" t="s">
        <v>1593</v>
      </c>
      <c r="I170" s="238" t="s">
        <v>1529</v>
      </c>
      <c r="J170" s="238">
        <v>50</v>
      </c>
      <c r="K170" s="279"/>
    </row>
    <row r="171" spans="2:11" ht="15" customHeight="1">
      <c r="B171" s="258"/>
      <c r="C171" s="238" t="s">
        <v>1535</v>
      </c>
      <c r="D171" s="238"/>
      <c r="E171" s="238"/>
      <c r="F171" s="257" t="s">
        <v>1527</v>
      </c>
      <c r="G171" s="238"/>
      <c r="H171" s="238" t="s">
        <v>1593</v>
      </c>
      <c r="I171" s="238" t="s">
        <v>1537</v>
      </c>
      <c r="J171" s="238"/>
      <c r="K171" s="279"/>
    </row>
    <row r="172" spans="2:11" ht="15" customHeight="1">
      <c r="B172" s="258"/>
      <c r="C172" s="238" t="s">
        <v>1546</v>
      </c>
      <c r="D172" s="238"/>
      <c r="E172" s="238"/>
      <c r="F172" s="257" t="s">
        <v>1533</v>
      </c>
      <c r="G172" s="238"/>
      <c r="H172" s="238" t="s">
        <v>1593</v>
      </c>
      <c r="I172" s="238" t="s">
        <v>1529</v>
      </c>
      <c r="J172" s="238">
        <v>50</v>
      </c>
      <c r="K172" s="279"/>
    </row>
    <row r="173" spans="2:11" ht="15" customHeight="1">
      <c r="B173" s="258"/>
      <c r="C173" s="238" t="s">
        <v>1554</v>
      </c>
      <c r="D173" s="238"/>
      <c r="E173" s="238"/>
      <c r="F173" s="257" t="s">
        <v>1533</v>
      </c>
      <c r="G173" s="238"/>
      <c r="H173" s="238" t="s">
        <v>1593</v>
      </c>
      <c r="I173" s="238" t="s">
        <v>1529</v>
      </c>
      <c r="J173" s="238">
        <v>50</v>
      </c>
      <c r="K173" s="279"/>
    </row>
    <row r="174" spans="2:11" ht="15" customHeight="1">
      <c r="B174" s="258"/>
      <c r="C174" s="238" t="s">
        <v>1552</v>
      </c>
      <c r="D174" s="238"/>
      <c r="E174" s="238"/>
      <c r="F174" s="257" t="s">
        <v>1533</v>
      </c>
      <c r="G174" s="238"/>
      <c r="H174" s="238" t="s">
        <v>1593</v>
      </c>
      <c r="I174" s="238" t="s">
        <v>1529</v>
      </c>
      <c r="J174" s="238">
        <v>50</v>
      </c>
      <c r="K174" s="279"/>
    </row>
    <row r="175" spans="2:11" ht="15" customHeight="1">
      <c r="B175" s="258"/>
      <c r="C175" s="238" t="s">
        <v>229</v>
      </c>
      <c r="D175" s="238"/>
      <c r="E175" s="238"/>
      <c r="F175" s="257" t="s">
        <v>1527</v>
      </c>
      <c r="G175" s="238"/>
      <c r="H175" s="238" t="s">
        <v>1594</v>
      </c>
      <c r="I175" s="238" t="s">
        <v>1595</v>
      </c>
      <c r="J175" s="238"/>
      <c r="K175" s="279"/>
    </row>
    <row r="176" spans="2:11" ht="15" customHeight="1">
      <c r="B176" s="258"/>
      <c r="C176" s="238" t="s">
        <v>61</v>
      </c>
      <c r="D176" s="238"/>
      <c r="E176" s="238"/>
      <c r="F176" s="257" t="s">
        <v>1527</v>
      </c>
      <c r="G176" s="238"/>
      <c r="H176" s="238" t="s">
        <v>1596</v>
      </c>
      <c r="I176" s="238" t="s">
        <v>1597</v>
      </c>
      <c r="J176" s="238">
        <v>1</v>
      </c>
      <c r="K176" s="279"/>
    </row>
    <row r="177" spans="2:11" ht="15" customHeight="1">
      <c r="B177" s="258"/>
      <c r="C177" s="238" t="s">
        <v>57</v>
      </c>
      <c r="D177" s="238"/>
      <c r="E177" s="238"/>
      <c r="F177" s="257" t="s">
        <v>1527</v>
      </c>
      <c r="G177" s="238"/>
      <c r="H177" s="238" t="s">
        <v>1598</v>
      </c>
      <c r="I177" s="238" t="s">
        <v>1529</v>
      </c>
      <c r="J177" s="238">
        <v>20</v>
      </c>
      <c r="K177" s="279"/>
    </row>
    <row r="178" spans="2:11" ht="15" customHeight="1">
      <c r="B178" s="258"/>
      <c r="C178" s="238" t="s">
        <v>230</v>
      </c>
      <c r="D178" s="238"/>
      <c r="E178" s="238"/>
      <c r="F178" s="257" t="s">
        <v>1527</v>
      </c>
      <c r="G178" s="238"/>
      <c r="H178" s="238" t="s">
        <v>1599</v>
      </c>
      <c r="I178" s="238" t="s">
        <v>1529</v>
      </c>
      <c r="J178" s="238">
        <v>255</v>
      </c>
      <c r="K178" s="279"/>
    </row>
    <row r="179" spans="2:11" ht="15" customHeight="1">
      <c r="B179" s="258"/>
      <c r="C179" s="238" t="s">
        <v>231</v>
      </c>
      <c r="D179" s="238"/>
      <c r="E179" s="238"/>
      <c r="F179" s="257" t="s">
        <v>1527</v>
      </c>
      <c r="G179" s="238"/>
      <c r="H179" s="238" t="s">
        <v>1492</v>
      </c>
      <c r="I179" s="238" t="s">
        <v>1529</v>
      </c>
      <c r="J179" s="238">
        <v>10</v>
      </c>
      <c r="K179" s="279"/>
    </row>
    <row r="180" spans="2:11" ht="15" customHeight="1">
      <c r="B180" s="258"/>
      <c r="C180" s="238" t="s">
        <v>232</v>
      </c>
      <c r="D180" s="238"/>
      <c r="E180" s="238"/>
      <c r="F180" s="257" t="s">
        <v>1527</v>
      </c>
      <c r="G180" s="238"/>
      <c r="H180" s="238" t="s">
        <v>1600</v>
      </c>
      <c r="I180" s="238" t="s">
        <v>1561</v>
      </c>
      <c r="J180" s="238"/>
      <c r="K180" s="279"/>
    </row>
    <row r="181" spans="2:11" ht="15" customHeight="1">
      <c r="B181" s="258"/>
      <c r="C181" s="238" t="s">
        <v>1601</v>
      </c>
      <c r="D181" s="238"/>
      <c r="E181" s="238"/>
      <c r="F181" s="257" t="s">
        <v>1527</v>
      </c>
      <c r="G181" s="238"/>
      <c r="H181" s="238" t="s">
        <v>1602</v>
      </c>
      <c r="I181" s="238" t="s">
        <v>1561</v>
      </c>
      <c r="J181" s="238"/>
      <c r="K181" s="279"/>
    </row>
    <row r="182" spans="2:11" ht="15" customHeight="1">
      <c r="B182" s="258"/>
      <c r="C182" s="238" t="s">
        <v>1590</v>
      </c>
      <c r="D182" s="238"/>
      <c r="E182" s="238"/>
      <c r="F182" s="257" t="s">
        <v>1527</v>
      </c>
      <c r="G182" s="238"/>
      <c r="H182" s="238" t="s">
        <v>1603</v>
      </c>
      <c r="I182" s="238" t="s">
        <v>1561</v>
      </c>
      <c r="J182" s="238"/>
      <c r="K182" s="279"/>
    </row>
    <row r="183" spans="2:11" ht="15" customHeight="1">
      <c r="B183" s="258"/>
      <c r="C183" s="238" t="s">
        <v>235</v>
      </c>
      <c r="D183" s="238"/>
      <c r="E183" s="238"/>
      <c r="F183" s="257" t="s">
        <v>1533</v>
      </c>
      <c r="G183" s="238"/>
      <c r="H183" s="238" t="s">
        <v>1604</v>
      </c>
      <c r="I183" s="238" t="s">
        <v>1529</v>
      </c>
      <c r="J183" s="238">
        <v>50</v>
      </c>
      <c r="K183" s="279"/>
    </row>
    <row r="184" spans="2:11" ht="15" customHeight="1">
      <c r="B184" s="285"/>
      <c r="C184" s="267"/>
      <c r="D184" s="267"/>
      <c r="E184" s="267"/>
      <c r="F184" s="267"/>
      <c r="G184" s="267"/>
      <c r="H184" s="267"/>
      <c r="I184" s="267"/>
      <c r="J184" s="267"/>
      <c r="K184" s="286"/>
    </row>
    <row r="185" spans="2:11" ht="18.75" customHeight="1">
      <c r="B185" s="234"/>
      <c r="C185" s="238"/>
      <c r="D185" s="238"/>
      <c r="E185" s="238"/>
      <c r="F185" s="257"/>
      <c r="G185" s="238"/>
      <c r="H185" s="238"/>
      <c r="I185" s="238"/>
      <c r="J185" s="238"/>
      <c r="K185" s="234"/>
    </row>
    <row r="186" spans="2:11" ht="18.75" customHeight="1"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</row>
    <row r="187" spans="2:11" ht="13.5">
      <c r="B187" s="225"/>
      <c r="C187" s="226"/>
      <c r="D187" s="226"/>
      <c r="E187" s="226"/>
      <c r="F187" s="226"/>
      <c r="G187" s="226"/>
      <c r="H187" s="226"/>
      <c r="I187" s="226"/>
      <c r="J187" s="226"/>
      <c r="K187" s="227"/>
    </row>
    <row r="188" spans="2:11" ht="21">
      <c r="B188" s="228"/>
      <c r="C188" s="345" t="s">
        <v>1605</v>
      </c>
      <c r="D188" s="345"/>
      <c r="E188" s="345"/>
      <c r="F188" s="345"/>
      <c r="G188" s="345"/>
      <c r="H188" s="345"/>
      <c r="I188" s="345"/>
      <c r="J188" s="345"/>
      <c r="K188" s="229"/>
    </row>
    <row r="189" spans="2:11" ht="25.5" customHeight="1">
      <c r="B189" s="228"/>
      <c r="C189" s="291" t="s">
        <v>1606</v>
      </c>
      <c r="D189" s="291"/>
      <c r="E189" s="291"/>
      <c r="F189" s="291" t="s">
        <v>1607</v>
      </c>
      <c r="G189" s="292"/>
      <c r="H189" s="346" t="s">
        <v>1608</v>
      </c>
      <c r="I189" s="346"/>
      <c r="J189" s="346"/>
      <c r="K189" s="229"/>
    </row>
    <row r="190" spans="2:11" ht="5.25" customHeight="1">
      <c r="B190" s="258"/>
      <c r="C190" s="255"/>
      <c r="D190" s="255"/>
      <c r="E190" s="255"/>
      <c r="F190" s="255"/>
      <c r="G190" s="238"/>
      <c r="H190" s="255"/>
      <c r="I190" s="255"/>
      <c r="J190" s="255"/>
      <c r="K190" s="279"/>
    </row>
    <row r="191" spans="2:11" ht="15" customHeight="1">
      <c r="B191" s="258"/>
      <c r="C191" s="238" t="s">
        <v>1609</v>
      </c>
      <c r="D191" s="238"/>
      <c r="E191" s="238"/>
      <c r="F191" s="257" t="s">
        <v>47</v>
      </c>
      <c r="G191" s="238"/>
      <c r="H191" s="344" t="s">
        <v>1610</v>
      </c>
      <c r="I191" s="344"/>
      <c r="J191" s="344"/>
      <c r="K191" s="279"/>
    </row>
    <row r="192" spans="2:11" ht="15" customHeight="1">
      <c r="B192" s="258"/>
      <c r="C192" s="264"/>
      <c r="D192" s="238"/>
      <c r="E192" s="238"/>
      <c r="F192" s="257" t="s">
        <v>48</v>
      </c>
      <c r="G192" s="238"/>
      <c r="H192" s="344" t="s">
        <v>1611</v>
      </c>
      <c r="I192" s="344"/>
      <c r="J192" s="344"/>
      <c r="K192" s="279"/>
    </row>
    <row r="193" spans="2:11" ht="15" customHeight="1">
      <c r="B193" s="258"/>
      <c r="C193" s="264"/>
      <c r="D193" s="238"/>
      <c r="E193" s="238"/>
      <c r="F193" s="257" t="s">
        <v>51</v>
      </c>
      <c r="G193" s="238"/>
      <c r="H193" s="344" t="s">
        <v>1612</v>
      </c>
      <c r="I193" s="344"/>
      <c r="J193" s="344"/>
      <c r="K193" s="279"/>
    </row>
    <row r="194" spans="2:11" ht="15" customHeight="1">
      <c r="B194" s="258"/>
      <c r="C194" s="238"/>
      <c r="D194" s="238"/>
      <c r="E194" s="238"/>
      <c r="F194" s="257" t="s">
        <v>49</v>
      </c>
      <c r="G194" s="238"/>
      <c r="H194" s="344" t="s">
        <v>1613</v>
      </c>
      <c r="I194" s="344"/>
      <c r="J194" s="344"/>
      <c r="K194" s="279"/>
    </row>
    <row r="195" spans="2:11" ht="15" customHeight="1">
      <c r="B195" s="258"/>
      <c r="C195" s="238"/>
      <c r="D195" s="238"/>
      <c r="E195" s="238"/>
      <c r="F195" s="257" t="s">
        <v>50</v>
      </c>
      <c r="G195" s="238"/>
      <c r="H195" s="344" t="s">
        <v>1614</v>
      </c>
      <c r="I195" s="344"/>
      <c r="J195" s="344"/>
      <c r="K195" s="279"/>
    </row>
    <row r="196" spans="2:11" ht="15" customHeight="1">
      <c r="B196" s="258"/>
      <c r="C196" s="238"/>
      <c r="D196" s="238"/>
      <c r="E196" s="238"/>
      <c r="F196" s="257"/>
      <c r="G196" s="238"/>
      <c r="H196" s="238"/>
      <c r="I196" s="238"/>
      <c r="J196" s="238"/>
      <c r="K196" s="279"/>
    </row>
    <row r="197" spans="2:11" ht="15" customHeight="1">
      <c r="B197" s="258"/>
      <c r="C197" s="238" t="s">
        <v>1573</v>
      </c>
      <c r="D197" s="238"/>
      <c r="E197" s="238"/>
      <c r="F197" s="257" t="s">
        <v>82</v>
      </c>
      <c r="G197" s="238"/>
      <c r="H197" s="344" t="s">
        <v>1615</v>
      </c>
      <c r="I197" s="344"/>
      <c r="J197" s="344"/>
      <c r="K197" s="279"/>
    </row>
    <row r="198" spans="2:11" ht="15" customHeight="1">
      <c r="B198" s="258"/>
      <c r="C198" s="264"/>
      <c r="D198" s="238"/>
      <c r="E198" s="238"/>
      <c r="F198" s="257" t="s">
        <v>1471</v>
      </c>
      <c r="G198" s="238"/>
      <c r="H198" s="344" t="s">
        <v>1472</v>
      </c>
      <c r="I198" s="344"/>
      <c r="J198" s="344"/>
      <c r="K198" s="279"/>
    </row>
    <row r="199" spans="2:11" ht="15" customHeight="1">
      <c r="B199" s="258"/>
      <c r="C199" s="238"/>
      <c r="D199" s="238"/>
      <c r="E199" s="238"/>
      <c r="F199" s="257" t="s">
        <v>1469</v>
      </c>
      <c r="G199" s="238"/>
      <c r="H199" s="344" t="s">
        <v>1616</v>
      </c>
      <c r="I199" s="344"/>
      <c r="J199" s="344"/>
      <c r="K199" s="279"/>
    </row>
    <row r="200" spans="2:11" ht="15" customHeight="1">
      <c r="B200" s="293"/>
      <c r="C200" s="264"/>
      <c r="D200" s="264"/>
      <c r="E200" s="264"/>
      <c r="F200" s="257" t="s">
        <v>1473</v>
      </c>
      <c r="G200" s="243"/>
      <c r="H200" s="343" t="s">
        <v>1474</v>
      </c>
      <c r="I200" s="343"/>
      <c r="J200" s="343"/>
      <c r="K200" s="294"/>
    </row>
    <row r="201" spans="2:11" ht="15" customHeight="1">
      <c r="B201" s="293"/>
      <c r="C201" s="264"/>
      <c r="D201" s="264"/>
      <c r="E201" s="264"/>
      <c r="F201" s="257" t="s">
        <v>1475</v>
      </c>
      <c r="G201" s="243"/>
      <c r="H201" s="343" t="s">
        <v>1416</v>
      </c>
      <c r="I201" s="343"/>
      <c r="J201" s="343"/>
      <c r="K201" s="294"/>
    </row>
    <row r="202" spans="2:11" ht="15" customHeight="1">
      <c r="B202" s="293"/>
      <c r="C202" s="264"/>
      <c r="D202" s="264"/>
      <c r="E202" s="264"/>
      <c r="F202" s="295"/>
      <c r="G202" s="243"/>
      <c r="H202" s="296"/>
      <c r="I202" s="296"/>
      <c r="J202" s="296"/>
      <c r="K202" s="294"/>
    </row>
    <row r="203" spans="2:11" ht="15" customHeight="1">
      <c r="B203" s="293"/>
      <c r="C203" s="238" t="s">
        <v>1597</v>
      </c>
      <c r="D203" s="264"/>
      <c r="E203" s="264"/>
      <c r="F203" s="257">
        <v>1</v>
      </c>
      <c r="G203" s="243"/>
      <c r="H203" s="343" t="s">
        <v>1617</v>
      </c>
      <c r="I203" s="343"/>
      <c r="J203" s="343"/>
      <c r="K203" s="294"/>
    </row>
    <row r="204" spans="2:11" ht="15" customHeight="1">
      <c r="B204" s="293"/>
      <c r="C204" s="264"/>
      <c r="D204" s="264"/>
      <c r="E204" s="264"/>
      <c r="F204" s="257">
        <v>2</v>
      </c>
      <c r="G204" s="243"/>
      <c r="H204" s="343" t="s">
        <v>1618</v>
      </c>
      <c r="I204" s="343"/>
      <c r="J204" s="343"/>
      <c r="K204" s="294"/>
    </row>
    <row r="205" spans="2:11" ht="15" customHeight="1">
      <c r="B205" s="293"/>
      <c r="C205" s="264"/>
      <c r="D205" s="264"/>
      <c r="E205" s="264"/>
      <c r="F205" s="257">
        <v>3</v>
      </c>
      <c r="G205" s="243"/>
      <c r="H205" s="343" t="s">
        <v>1619</v>
      </c>
      <c r="I205" s="343"/>
      <c r="J205" s="343"/>
      <c r="K205" s="294"/>
    </row>
    <row r="206" spans="2:11" ht="15" customHeight="1">
      <c r="B206" s="293"/>
      <c r="C206" s="264"/>
      <c r="D206" s="264"/>
      <c r="E206" s="264"/>
      <c r="F206" s="257">
        <v>4</v>
      </c>
      <c r="G206" s="243"/>
      <c r="H206" s="343" t="s">
        <v>1620</v>
      </c>
      <c r="I206" s="343"/>
      <c r="J206" s="343"/>
      <c r="K206" s="294"/>
    </row>
    <row r="207" spans="2:11" ht="12.75" customHeight="1">
      <c r="B207" s="297"/>
      <c r="C207" s="298"/>
      <c r="D207" s="298"/>
      <c r="E207" s="298"/>
      <c r="F207" s="298"/>
      <c r="G207" s="298"/>
      <c r="H207" s="298"/>
      <c r="I207" s="298"/>
      <c r="J207" s="298"/>
      <c r="K207" s="29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Heidlerová, Jana</cp:lastModifiedBy>
  <dcterms:modified xsi:type="dcterms:W3CDTF">2014-08-22T08:01:32Z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