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activeTab="7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  <sheet name="SO 01 chodniky" sheetId="13" r:id="rId5"/>
    <sheet name="SO 02 zelen" sheetId="14" r:id="rId6"/>
    <sheet name="SO 03 mobiliar" sheetId="16" r:id="rId7"/>
    <sheet name="SO 04 pergola" sheetId="17" r:id="rId8"/>
  </sheets>
  <externalReferences>
    <externalReference r:id="rId9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Pol'!$A$1:$U$33</definedName>
    <definedName name="_xlnm.Print_Area" localSheetId="4">'SO 01 chodniky'!$A$1:$U$80</definedName>
    <definedName name="_xlnm.Print_Area" localSheetId="5">'SO 02 zelen'!$A$1:$G$255</definedName>
    <definedName name="_xlnm.Print_Area" localSheetId="6">'SO 03 mobiliar'!$A$1:$H$29</definedName>
    <definedName name="_xlnm.Print_Area" localSheetId="7">'SO 04 pergola'!$A$1:$R$53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4" i="17" l="1"/>
  <c r="U41" i="17"/>
  <c r="U40" i="17" s="1"/>
  <c r="Q41" i="17"/>
  <c r="O41" i="17"/>
  <c r="M41" i="17"/>
  <c r="M40" i="17" s="1"/>
  <c r="K41" i="17"/>
  <c r="I41" i="17"/>
  <c r="I40" i="17" s="1"/>
  <c r="G41" i="17"/>
  <c r="Q40" i="17"/>
  <c r="O40" i="17"/>
  <c r="K40" i="17"/>
  <c r="G40" i="17"/>
  <c r="U39" i="17"/>
  <c r="Q39" i="17"/>
  <c r="O39" i="17"/>
  <c r="M39" i="17"/>
  <c r="K39" i="17"/>
  <c r="I39" i="17"/>
  <c r="G39" i="17"/>
  <c r="U37" i="17"/>
  <c r="Q37" i="17"/>
  <c r="O37" i="17"/>
  <c r="K37" i="17"/>
  <c r="I37" i="17"/>
  <c r="G37" i="17"/>
  <c r="M37" i="17" s="1"/>
  <c r="U35" i="17"/>
  <c r="Q35" i="17"/>
  <c r="Q32" i="17" s="1"/>
  <c r="O35" i="17"/>
  <c r="K35" i="17"/>
  <c r="I35" i="17"/>
  <c r="G35" i="17"/>
  <c r="M35" i="17" s="1"/>
  <c r="U33" i="17"/>
  <c r="U32" i="17" s="1"/>
  <c r="Q33" i="17"/>
  <c r="O33" i="17"/>
  <c r="O32" i="17" s="1"/>
  <c r="M33" i="17"/>
  <c r="K33" i="17"/>
  <c r="I33" i="17"/>
  <c r="I32" i="17" s="1"/>
  <c r="G33" i="17"/>
  <c r="K32" i="17"/>
  <c r="U31" i="17"/>
  <c r="Q31" i="17"/>
  <c r="O31" i="17"/>
  <c r="O30" i="17" s="1"/>
  <c r="K31" i="17"/>
  <c r="K30" i="17" s="1"/>
  <c r="I31" i="17"/>
  <c r="G31" i="17"/>
  <c r="M31" i="17" s="1"/>
  <c r="M30" i="17" s="1"/>
  <c r="U30" i="17"/>
  <c r="Q30" i="17"/>
  <c r="I30" i="17"/>
  <c r="G30" i="17"/>
  <c r="BA28" i="17"/>
  <c r="U27" i="17"/>
  <c r="Q27" i="17"/>
  <c r="O27" i="17"/>
  <c r="K27" i="17"/>
  <c r="I27" i="17"/>
  <c r="I24" i="17" s="1"/>
  <c r="G27" i="17"/>
  <c r="M27" i="17" s="1"/>
  <c r="U25" i="17"/>
  <c r="Q25" i="17"/>
  <c r="Q24" i="17" s="1"/>
  <c r="O25" i="17"/>
  <c r="K25" i="17"/>
  <c r="K24" i="17" s="1"/>
  <c r="I25" i="17"/>
  <c r="G25" i="17"/>
  <c r="M25" i="17" s="1"/>
  <c r="U24" i="17"/>
  <c r="O24" i="17"/>
  <c r="U23" i="17"/>
  <c r="Q23" i="17"/>
  <c r="O23" i="17"/>
  <c r="M23" i="17"/>
  <c r="K23" i="17"/>
  <c r="I23" i="17"/>
  <c r="G23" i="17"/>
  <c r="BA22" i="17"/>
  <c r="U21" i="17"/>
  <c r="U20" i="17" s="1"/>
  <c r="Q21" i="17"/>
  <c r="Q20" i="17" s="1"/>
  <c r="O21" i="17"/>
  <c r="M21" i="17"/>
  <c r="M20" i="17" s="1"/>
  <c r="K21" i="17"/>
  <c r="I21" i="17"/>
  <c r="G21" i="17"/>
  <c r="G20" i="17" s="1"/>
  <c r="O20" i="17"/>
  <c r="K20" i="17"/>
  <c r="I20" i="17"/>
  <c r="U18" i="17"/>
  <c r="U17" i="17" s="1"/>
  <c r="Q18" i="17"/>
  <c r="O18" i="17"/>
  <c r="O17" i="17" s="1"/>
  <c r="M18" i="17"/>
  <c r="M17" i="17" s="1"/>
  <c r="K18" i="17"/>
  <c r="I18" i="17"/>
  <c r="I17" i="17" s="1"/>
  <c r="G18" i="17"/>
  <c r="Q17" i="17"/>
  <c r="K17" i="17"/>
  <c r="G17" i="17"/>
  <c r="U16" i="17"/>
  <c r="Q16" i="17"/>
  <c r="O16" i="17"/>
  <c r="M16" i="17"/>
  <c r="K16" i="17"/>
  <c r="I16" i="17"/>
  <c r="G16" i="17"/>
  <c r="U15" i="17"/>
  <c r="Q15" i="17"/>
  <c r="O15" i="17"/>
  <c r="K15" i="17"/>
  <c r="I15" i="17"/>
  <c r="G15" i="17"/>
  <c r="M15" i="17" s="1"/>
  <c r="U14" i="17"/>
  <c r="Q14" i="17"/>
  <c r="Q8" i="17" s="1"/>
  <c r="O14" i="17"/>
  <c r="K14" i="17"/>
  <c r="I14" i="17"/>
  <c r="G14" i="17"/>
  <c r="M14" i="17" s="1"/>
  <c r="U12" i="17"/>
  <c r="Q12" i="17"/>
  <c r="O12" i="17"/>
  <c r="K12" i="17"/>
  <c r="I12" i="17"/>
  <c r="G12" i="17"/>
  <c r="M12" i="17" s="1"/>
  <c r="BA10" i="17"/>
  <c r="U9" i="17"/>
  <c r="U8" i="17" s="1"/>
  <c r="Q9" i="17"/>
  <c r="O9" i="17"/>
  <c r="O8" i="17" s="1"/>
  <c r="K9" i="17"/>
  <c r="K8" i="17" s="1"/>
  <c r="I9" i="17"/>
  <c r="I8" i="17" s="1"/>
  <c r="G9" i="17"/>
  <c r="AD44" i="17" s="1"/>
  <c r="G8" i="17"/>
  <c r="M24" i="17" l="1"/>
  <c r="M32" i="17"/>
  <c r="G24" i="17"/>
  <c r="G44" i="17" s="1"/>
  <c r="M9" i="17"/>
  <c r="M8" i="17" s="1"/>
  <c r="G32" i="17"/>
  <c r="AD20" i="16" l="1"/>
  <c r="AC20" i="16"/>
  <c r="BA18" i="16"/>
  <c r="U17" i="16"/>
  <c r="Q17" i="16"/>
  <c r="O17" i="16"/>
  <c r="M17" i="16"/>
  <c r="K17" i="16"/>
  <c r="I17" i="16"/>
  <c r="G17" i="16"/>
  <c r="U16" i="16"/>
  <c r="Q16" i="16"/>
  <c r="Q8" i="16" s="1"/>
  <c r="O16" i="16"/>
  <c r="K16" i="16"/>
  <c r="I16" i="16"/>
  <c r="G16" i="16"/>
  <c r="M16" i="16" s="1"/>
  <c r="BA15" i="16"/>
  <c r="BA14" i="16"/>
  <c r="U13" i="16"/>
  <c r="Q13" i="16"/>
  <c r="O13" i="16"/>
  <c r="M13" i="16"/>
  <c r="K13" i="16"/>
  <c r="I13" i="16"/>
  <c r="G13" i="16"/>
  <c r="BA12" i="16"/>
  <c r="BA10" i="16"/>
  <c r="U9" i="16"/>
  <c r="Q9" i="16"/>
  <c r="O9" i="16"/>
  <c r="O8" i="16" s="1"/>
  <c r="K9" i="16"/>
  <c r="K8" i="16" s="1"/>
  <c r="I9" i="16"/>
  <c r="G9" i="16"/>
  <c r="M9" i="16" s="1"/>
  <c r="M8" i="16" s="1"/>
  <c r="U8" i="16"/>
  <c r="I8" i="16"/>
  <c r="G8" i="16"/>
  <c r="G20" i="16" s="1"/>
  <c r="AC246" i="14" l="1"/>
  <c r="U244" i="14"/>
  <c r="Q244" i="14"/>
  <c r="O244" i="14"/>
  <c r="K244" i="14"/>
  <c r="K239" i="14" s="1"/>
  <c r="I244" i="14"/>
  <c r="G244" i="14"/>
  <c r="M244" i="14" s="1"/>
  <c r="U243" i="14"/>
  <c r="Q243" i="14"/>
  <c r="O243" i="14"/>
  <c r="K243" i="14"/>
  <c r="I243" i="14"/>
  <c r="G243" i="14"/>
  <c r="M243" i="14" s="1"/>
  <c r="BA242" i="14"/>
  <c r="U241" i="14"/>
  <c r="Q241" i="14"/>
  <c r="O241" i="14"/>
  <c r="K241" i="14"/>
  <c r="I241" i="14"/>
  <c r="G241" i="14"/>
  <c r="M241" i="14" s="1"/>
  <c r="U240" i="14"/>
  <c r="U239" i="14" s="1"/>
  <c r="Q240" i="14"/>
  <c r="O240" i="14"/>
  <c r="K240" i="14"/>
  <c r="I240" i="14"/>
  <c r="I239" i="14" s="1"/>
  <c r="G240" i="14"/>
  <c r="M240" i="14" s="1"/>
  <c r="Q239" i="14"/>
  <c r="O239" i="14"/>
  <c r="BA237" i="14"/>
  <c r="U236" i="14"/>
  <c r="Q236" i="14"/>
  <c r="O236" i="14"/>
  <c r="K236" i="14"/>
  <c r="I236" i="14"/>
  <c r="G236" i="14"/>
  <c r="M236" i="14" s="1"/>
  <c r="BA235" i="14"/>
  <c r="U234" i="14"/>
  <c r="Q234" i="14"/>
  <c r="O234" i="14"/>
  <c r="K234" i="14"/>
  <c r="I234" i="14"/>
  <c r="G234" i="14"/>
  <c r="M234" i="14" s="1"/>
  <c r="U232" i="14"/>
  <c r="Q232" i="14"/>
  <c r="O232" i="14"/>
  <c r="M232" i="14"/>
  <c r="K232" i="14"/>
  <c r="I232" i="14"/>
  <c r="G232" i="14"/>
  <c r="BA231" i="14"/>
  <c r="U230" i="14"/>
  <c r="Q230" i="14"/>
  <c r="O230" i="14"/>
  <c r="M230" i="14"/>
  <c r="K230" i="14"/>
  <c r="I230" i="14"/>
  <c r="G230" i="14"/>
  <c r="U228" i="14"/>
  <c r="Q228" i="14"/>
  <c r="O228" i="14"/>
  <c r="M228" i="14"/>
  <c r="K228" i="14"/>
  <c r="I228" i="14"/>
  <c r="G228" i="14"/>
  <c r="BA227" i="14"/>
  <c r="U226" i="14"/>
  <c r="Q226" i="14"/>
  <c r="O226" i="14"/>
  <c r="M226" i="14"/>
  <c r="K226" i="14"/>
  <c r="I226" i="14"/>
  <c r="G226" i="14"/>
  <c r="BA225" i="14"/>
  <c r="BA224" i="14"/>
  <c r="U223" i="14"/>
  <c r="Q223" i="14"/>
  <c r="O223" i="14"/>
  <c r="M223" i="14"/>
  <c r="K223" i="14"/>
  <c r="I223" i="14"/>
  <c r="G223" i="14"/>
  <c r="U222" i="14"/>
  <c r="Q222" i="14"/>
  <c r="O222" i="14"/>
  <c r="M222" i="14"/>
  <c r="K222" i="14"/>
  <c r="I222" i="14"/>
  <c r="G222" i="14"/>
  <c r="U221" i="14"/>
  <c r="Q221" i="14"/>
  <c r="O221" i="14"/>
  <c r="M221" i="14"/>
  <c r="K221" i="14"/>
  <c r="I221" i="14"/>
  <c r="G221" i="14"/>
  <c r="BA220" i="14"/>
  <c r="U219" i="14"/>
  <c r="Q219" i="14"/>
  <c r="O219" i="14"/>
  <c r="M219" i="14"/>
  <c r="K219" i="14"/>
  <c r="I219" i="14"/>
  <c r="G219" i="14"/>
  <c r="BA217" i="14"/>
  <c r="U216" i="14"/>
  <c r="Q216" i="14"/>
  <c r="O216" i="14"/>
  <c r="M216" i="14"/>
  <c r="K216" i="14"/>
  <c r="I216" i="14"/>
  <c r="G216" i="14"/>
  <c r="U214" i="14"/>
  <c r="Q214" i="14"/>
  <c r="O214" i="14"/>
  <c r="M214" i="14"/>
  <c r="K214" i="14"/>
  <c r="I214" i="14"/>
  <c r="G214" i="14"/>
  <c r="U213" i="14"/>
  <c r="Q213" i="14"/>
  <c r="O213" i="14"/>
  <c r="K213" i="14"/>
  <c r="I213" i="14"/>
  <c r="G213" i="14"/>
  <c r="M213" i="14" s="1"/>
  <c r="U211" i="14"/>
  <c r="Q211" i="14"/>
  <c r="O211" i="14"/>
  <c r="K211" i="14"/>
  <c r="I211" i="14"/>
  <c r="G211" i="14"/>
  <c r="M211" i="14" s="1"/>
  <c r="U209" i="14"/>
  <c r="Q209" i="14"/>
  <c r="O209" i="14"/>
  <c r="K209" i="14"/>
  <c r="I209" i="14"/>
  <c r="G209" i="14"/>
  <c r="M209" i="14" s="1"/>
  <c r="U208" i="14"/>
  <c r="Q208" i="14"/>
  <c r="O208" i="14"/>
  <c r="K208" i="14"/>
  <c r="I208" i="14"/>
  <c r="G208" i="14"/>
  <c r="M208" i="14" s="1"/>
  <c r="U207" i="14"/>
  <c r="Q207" i="14"/>
  <c r="O207" i="14"/>
  <c r="M207" i="14"/>
  <c r="K207" i="14"/>
  <c r="I207" i="14"/>
  <c r="G207" i="14"/>
  <c r="BA201" i="14"/>
  <c r="U200" i="14"/>
  <c r="Q200" i="14"/>
  <c r="O200" i="14"/>
  <c r="M200" i="14"/>
  <c r="K200" i="14"/>
  <c r="I200" i="14"/>
  <c r="G200" i="14"/>
  <c r="BA198" i="14"/>
  <c r="BA197" i="14"/>
  <c r="U196" i="14"/>
  <c r="Q196" i="14"/>
  <c r="O196" i="14"/>
  <c r="K196" i="14"/>
  <c r="I196" i="14"/>
  <c r="G196" i="14"/>
  <c r="M196" i="14" s="1"/>
  <c r="BA191" i="14"/>
  <c r="BA190" i="14"/>
  <c r="U189" i="14"/>
  <c r="Q189" i="14"/>
  <c r="O189" i="14"/>
  <c r="K189" i="14"/>
  <c r="I189" i="14"/>
  <c r="G189" i="14"/>
  <c r="M189" i="14" s="1"/>
  <c r="BA188" i="14"/>
  <c r="BA187" i="14"/>
  <c r="U186" i="14"/>
  <c r="Q186" i="14"/>
  <c r="O186" i="14"/>
  <c r="K186" i="14"/>
  <c r="I186" i="14"/>
  <c r="G186" i="14"/>
  <c r="M186" i="14" s="1"/>
  <c r="U185" i="14"/>
  <c r="Q185" i="14"/>
  <c r="O185" i="14"/>
  <c r="K185" i="14"/>
  <c r="I185" i="14"/>
  <c r="G185" i="14"/>
  <c r="M185" i="14" s="1"/>
  <c r="U184" i="14"/>
  <c r="Q184" i="14"/>
  <c r="O184" i="14"/>
  <c r="K184" i="14"/>
  <c r="I184" i="14"/>
  <c r="G184" i="14"/>
  <c r="M184" i="14" s="1"/>
  <c r="U183" i="14"/>
  <c r="Q183" i="14"/>
  <c r="O183" i="14"/>
  <c r="M183" i="14"/>
  <c r="K183" i="14"/>
  <c r="I183" i="14"/>
  <c r="G183" i="14"/>
  <c r="U181" i="14"/>
  <c r="Q181" i="14"/>
  <c r="O181" i="14"/>
  <c r="M181" i="14"/>
  <c r="K181" i="14"/>
  <c r="I181" i="14"/>
  <c r="G181" i="14"/>
  <c r="U179" i="14"/>
  <c r="Q179" i="14"/>
  <c r="O179" i="14"/>
  <c r="M179" i="14"/>
  <c r="K179" i="14"/>
  <c r="I179" i="14"/>
  <c r="G179" i="14"/>
  <c r="U177" i="14"/>
  <c r="Q177" i="14"/>
  <c r="O177" i="14"/>
  <c r="M177" i="14"/>
  <c r="K177" i="14"/>
  <c r="I177" i="14"/>
  <c r="G177" i="14"/>
  <c r="U176" i="14"/>
  <c r="Q176" i="14"/>
  <c r="O176" i="14"/>
  <c r="K176" i="14"/>
  <c r="I176" i="14"/>
  <c r="G176" i="14"/>
  <c r="M176" i="14" s="1"/>
  <c r="U175" i="14"/>
  <c r="Q175" i="14"/>
  <c r="O175" i="14"/>
  <c r="K175" i="14"/>
  <c r="I175" i="14"/>
  <c r="G175" i="14"/>
  <c r="M175" i="14" s="1"/>
  <c r="U173" i="14"/>
  <c r="Q173" i="14"/>
  <c r="O173" i="14"/>
  <c r="K173" i="14"/>
  <c r="I173" i="14"/>
  <c r="G173" i="14"/>
  <c r="M173" i="14" s="1"/>
  <c r="U171" i="14"/>
  <c r="Q171" i="14"/>
  <c r="O171" i="14"/>
  <c r="K171" i="14"/>
  <c r="I171" i="14"/>
  <c r="G171" i="14"/>
  <c r="M171" i="14" s="1"/>
  <c r="BA169" i="14"/>
  <c r="U168" i="14"/>
  <c r="Q168" i="14"/>
  <c r="O168" i="14"/>
  <c r="K168" i="14"/>
  <c r="I168" i="14"/>
  <c r="G168" i="14"/>
  <c r="M168" i="14" s="1"/>
  <c r="BA167" i="14"/>
  <c r="BA166" i="14"/>
  <c r="U165" i="14"/>
  <c r="Q165" i="14"/>
  <c r="O165" i="14"/>
  <c r="K165" i="14"/>
  <c r="I165" i="14"/>
  <c r="G165" i="14"/>
  <c r="M165" i="14" s="1"/>
  <c r="U164" i="14"/>
  <c r="Q164" i="14"/>
  <c r="O164" i="14"/>
  <c r="K164" i="14"/>
  <c r="I164" i="14"/>
  <c r="G164" i="14"/>
  <c r="M164" i="14" s="1"/>
  <c r="BA162" i="14"/>
  <c r="U161" i="14"/>
  <c r="Q161" i="14"/>
  <c r="O161" i="14"/>
  <c r="K161" i="14"/>
  <c r="I161" i="14"/>
  <c r="G161" i="14"/>
  <c r="M161" i="14" s="1"/>
  <c r="U159" i="14"/>
  <c r="Q159" i="14"/>
  <c r="O159" i="14"/>
  <c r="M159" i="14"/>
  <c r="K159" i="14"/>
  <c r="I159" i="14"/>
  <c r="G159" i="14"/>
  <c r="BA158" i="14"/>
  <c r="U157" i="14"/>
  <c r="Q157" i="14"/>
  <c r="O157" i="14"/>
  <c r="M157" i="14"/>
  <c r="K157" i="14"/>
  <c r="I157" i="14"/>
  <c r="G157" i="14"/>
  <c r="BA155" i="14"/>
  <c r="U154" i="14"/>
  <c r="Q154" i="14"/>
  <c r="O154" i="14"/>
  <c r="M154" i="14"/>
  <c r="K154" i="14"/>
  <c r="I154" i="14"/>
  <c r="G154" i="14"/>
  <c r="U153" i="14"/>
  <c r="Q153" i="14"/>
  <c r="O153" i="14"/>
  <c r="M153" i="14"/>
  <c r="K153" i="14"/>
  <c r="I153" i="14"/>
  <c r="G153" i="14"/>
  <c r="U151" i="14"/>
  <c r="Q151" i="14"/>
  <c r="O151" i="14"/>
  <c r="M151" i="14"/>
  <c r="K151" i="14"/>
  <c r="I151" i="14"/>
  <c r="G151" i="14"/>
  <c r="U150" i="14"/>
  <c r="Q150" i="14"/>
  <c r="O150" i="14"/>
  <c r="M150" i="14"/>
  <c r="K150" i="14"/>
  <c r="I150" i="14"/>
  <c r="G150" i="14"/>
  <c r="U149" i="14"/>
  <c r="Q149" i="14"/>
  <c r="O149" i="14"/>
  <c r="K149" i="14"/>
  <c r="I149" i="14"/>
  <c r="G149" i="14"/>
  <c r="M149" i="14" s="1"/>
  <c r="U148" i="14"/>
  <c r="Q148" i="14"/>
  <c r="O148" i="14"/>
  <c r="K148" i="14"/>
  <c r="I148" i="14"/>
  <c r="G148" i="14"/>
  <c r="M148" i="14" s="1"/>
  <c r="BA147" i="14"/>
  <c r="U146" i="14"/>
  <c r="Q146" i="14"/>
  <c r="O146" i="14"/>
  <c r="K146" i="14"/>
  <c r="I146" i="14"/>
  <c r="G146" i="14"/>
  <c r="M146" i="14" s="1"/>
  <c r="U145" i="14"/>
  <c r="Q145" i="14"/>
  <c r="O145" i="14"/>
  <c r="K145" i="14"/>
  <c r="I145" i="14"/>
  <c r="G145" i="14"/>
  <c r="M145" i="14" s="1"/>
  <c r="U144" i="14"/>
  <c r="Q144" i="14"/>
  <c r="O144" i="14"/>
  <c r="K144" i="14"/>
  <c r="I144" i="14"/>
  <c r="G144" i="14"/>
  <c r="M144" i="14" s="1"/>
  <c r="U143" i="14"/>
  <c r="Q143" i="14"/>
  <c r="O143" i="14"/>
  <c r="M143" i="14"/>
  <c r="K143" i="14"/>
  <c r="I143" i="14"/>
  <c r="G143" i="14"/>
  <c r="BA142" i="14"/>
  <c r="U141" i="14"/>
  <c r="Q141" i="14"/>
  <c r="O141" i="14"/>
  <c r="M141" i="14"/>
  <c r="K141" i="14"/>
  <c r="I141" i="14"/>
  <c r="G141" i="14"/>
  <c r="U140" i="14"/>
  <c r="Q140" i="14"/>
  <c r="O140" i="14"/>
  <c r="M140" i="14"/>
  <c r="K140" i="14"/>
  <c r="I140" i="14"/>
  <c r="G140" i="14"/>
  <c r="U139" i="14"/>
  <c r="Q139" i="14"/>
  <c r="O139" i="14"/>
  <c r="M139" i="14"/>
  <c r="K139" i="14"/>
  <c r="I139" i="14"/>
  <c r="G139" i="14"/>
  <c r="U138" i="14"/>
  <c r="Q138" i="14"/>
  <c r="O138" i="14"/>
  <c r="M138" i="14"/>
  <c r="K138" i="14"/>
  <c r="I138" i="14"/>
  <c r="G138" i="14"/>
  <c r="U137" i="14"/>
  <c r="Q137" i="14"/>
  <c r="O137" i="14"/>
  <c r="K137" i="14"/>
  <c r="I137" i="14"/>
  <c r="G137" i="14"/>
  <c r="M137" i="14" s="1"/>
  <c r="U136" i="14"/>
  <c r="Q136" i="14"/>
  <c r="O136" i="14"/>
  <c r="K136" i="14"/>
  <c r="I136" i="14"/>
  <c r="G136" i="14"/>
  <c r="M136" i="14" s="1"/>
  <c r="BA135" i="14"/>
  <c r="U134" i="14"/>
  <c r="Q134" i="14"/>
  <c r="O134" i="14"/>
  <c r="K134" i="14"/>
  <c r="I134" i="14"/>
  <c r="G134" i="14"/>
  <c r="M134" i="14" s="1"/>
  <c r="U133" i="14"/>
  <c r="Q133" i="14"/>
  <c r="O133" i="14"/>
  <c r="K133" i="14"/>
  <c r="I133" i="14"/>
  <c r="G133" i="14"/>
  <c r="M133" i="14" s="1"/>
  <c r="U132" i="14"/>
  <c r="Q132" i="14"/>
  <c r="O132" i="14"/>
  <c r="K132" i="14"/>
  <c r="I132" i="14"/>
  <c r="G132" i="14"/>
  <c r="M132" i="14" s="1"/>
  <c r="U131" i="14"/>
  <c r="Q131" i="14"/>
  <c r="O131" i="14"/>
  <c r="M131" i="14"/>
  <c r="K131" i="14"/>
  <c r="I131" i="14"/>
  <c r="G131" i="14"/>
  <c r="U130" i="14"/>
  <c r="Q130" i="14"/>
  <c r="O130" i="14"/>
  <c r="M130" i="14"/>
  <c r="K130" i="14"/>
  <c r="I130" i="14"/>
  <c r="G130" i="14"/>
  <c r="U129" i="14"/>
  <c r="Q129" i="14"/>
  <c r="O129" i="14"/>
  <c r="M129" i="14"/>
  <c r="K129" i="14"/>
  <c r="I129" i="14"/>
  <c r="G129" i="14"/>
  <c r="U128" i="14"/>
  <c r="Q128" i="14"/>
  <c r="O128" i="14"/>
  <c r="M128" i="14"/>
  <c r="K128" i="14"/>
  <c r="I128" i="14"/>
  <c r="G128" i="14"/>
  <c r="U127" i="14"/>
  <c r="Q127" i="14"/>
  <c r="O127" i="14"/>
  <c r="K127" i="14"/>
  <c r="I127" i="14"/>
  <c r="G127" i="14"/>
  <c r="M127" i="14" s="1"/>
  <c r="U126" i="14"/>
  <c r="Q126" i="14"/>
  <c r="O126" i="14"/>
  <c r="K126" i="14"/>
  <c r="I126" i="14"/>
  <c r="G126" i="14"/>
  <c r="M126" i="14" s="1"/>
  <c r="U125" i="14"/>
  <c r="Q125" i="14"/>
  <c r="O125" i="14"/>
  <c r="K125" i="14"/>
  <c r="I125" i="14"/>
  <c r="G125" i="14"/>
  <c r="M125" i="14" s="1"/>
  <c r="U124" i="14"/>
  <c r="Q124" i="14"/>
  <c r="O124" i="14"/>
  <c r="K124" i="14"/>
  <c r="I124" i="14"/>
  <c r="G124" i="14"/>
  <c r="M124" i="14" s="1"/>
  <c r="U123" i="14"/>
  <c r="Q123" i="14"/>
  <c r="O123" i="14"/>
  <c r="M123" i="14"/>
  <c r="K123" i="14"/>
  <c r="I123" i="14"/>
  <c r="G123" i="14"/>
  <c r="U122" i="14"/>
  <c r="Q122" i="14"/>
  <c r="O122" i="14"/>
  <c r="M122" i="14"/>
  <c r="K122" i="14"/>
  <c r="I122" i="14"/>
  <c r="G122" i="14"/>
  <c r="U121" i="14"/>
  <c r="Q121" i="14"/>
  <c r="O121" i="14"/>
  <c r="M121" i="14"/>
  <c r="K121" i="14"/>
  <c r="I121" i="14"/>
  <c r="G121" i="14"/>
  <c r="U120" i="14"/>
  <c r="Q120" i="14"/>
  <c r="O120" i="14"/>
  <c r="M120" i="14"/>
  <c r="K120" i="14"/>
  <c r="I120" i="14"/>
  <c r="G120" i="14"/>
  <c r="U119" i="14"/>
  <c r="Q119" i="14"/>
  <c r="O119" i="14"/>
  <c r="K119" i="14"/>
  <c r="I119" i="14"/>
  <c r="G119" i="14"/>
  <c r="M119" i="14" s="1"/>
  <c r="U118" i="14"/>
  <c r="Q118" i="14"/>
  <c r="O118" i="14"/>
  <c r="K118" i="14"/>
  <c r="I118" i="14"/>
  <c r="G118" i="14"/>
  <c r="M118" i="14" s="1"/>
  <c r="U117" i="14"/>
  <c r="Q117" i="14"/>
  <c r="O117" i="14"/>
  <c r="K117" i="14"/>
  <c r="I117" i="14"/>
  <c r="G117" i="14"/>
  <c r="M117" i="14" s="1"/>
  <c r="U116" i="14"/>
  <c r="Q116" i="14"/>
  <c r="O116" i="14"/>
  <c r="K116" i="14"/>
  <c r="I116" i="14"/>
  <c r="G116" i="14"/>
  <c r="M116" i="14" s="1"/>
  <c r="U115" i="14"/>
  <c r="Q115" i="14"/>
  <c r="O115" i="14"/>
  <c r="M115" i="14"/>
  <c r="K115" i="14"/>
  <c r="I115" i="14"/>
  <c r="G115" i="14"/>
  <c r="U114" i="14"/>
  <c r="Q114" i="14"/>
  <c r="O114" i="14"/>
  <c r="M114" i="14"/>
  <c r="K114" i="14"/>
  <c r="I114" i="14"/>
  <c r="G114" i="14"/>
  <c r="BA112" i="14"/>
  <c r="U111" i="14"/>
  <c r="Q111" i="14"/>
  <c r="O111" i="14"/>
  <c r="M111" i="14"/>
  <c r="K111" i="14"/>
  <c r="I111" i="14"/>
  <c r="G111" i="14"/>
  <c r="BA107" i="14"/>
  <c r="U106" i="14"/>
  <c r="Q106" i="14"/>
  <c r="O106" i="14"/>
  <c r="M106" i="14"/>
  <c r="K106" i="14"/>
  <c r="I106" i="14"/>
  <c r="G106" i="14"/>
  <c r="BA105" i="14"/>
  <c r="U104" i="14"/>
  <c r="Q104" i="14"/>
  <c r="O104" i="14"/>
  <c r="M104" i="14"/>
  <c r="K104" i="14"/>
  <c r="I104" i="14"/>
  <c r="G104" i="14"/>
  <c r="U102" i="14"/>
  <c r="Q102" i="14"/>
  <c r="O102" i="14"/>
  <c r="M102" i="14"/>
  <c r="K102" i="14"/>
  <c r="I102" i="14"/>
  <c r="G102" i="14"/>
  <c r="BA101" i="14"/>
  <c r="U100" i="14"/>
  <c r="Q100" i="14"/>
  <c r="O100" i="14"/>
  <c r="M100" i="14"/>
  <c r="K100" i="14"/>
  <c r="I100" i="14"/>
  <c r="G100" i="14"/>
  <c r="U95" i="14"/>
  <c r="Q95" i="14"/>
  <c r="O95" i="14"/>
  <c r="M95" i="14"/>
  <c r="K95" i="14"/>
  <c r="I95" i="14"/>
  <c r="G95" i="14"/>
  <c r="BA93" i="14"/>
  <c r="U92" i="14"/>
  <c r="Q92" i="14"/>
  <c r="O92" i="14"/>
  <c r="M92" i="14"/>
  <c r="K92" i="14"/>
  <c r="I92" i="14"/>
  <c r="G92" i="14"/>
  <c r="BA90" i="14"/>
  <c r="U89" i="14"/>
  <c r="Q89" i="14"/>
  <c r="O89" i="14"/>
  <c r="M89" i="14"/>
  <c r="K89" i="14"/>
  <c r="I89" i="14"/>
  <c r="G89" i="14"/>
  <c r="BA88" i="14"/>
  <c r="U87" i="14"/>
  <c r="Q87" i="14"/>
  <c r="O87" i="14"/>
  <c r="M87" i="14"/>
  <c r="K87" i="14"/>
  <c r="I87" i="14"/>
  <c r="G87" i="14"/>
  <c r="U86" i="14"/>
  <c r="Q86" i="14"/>
  <c r="O86" i="14"/>
  <c r="K86" i="14"/>
  <c r="I86" i="14"/>
  <c r="G86" i="14"/>
  <c r="M86" i="14" s="1"/>
  <c r="U85" i="14"/>
  <c r="Q85" i="14"/>
  <c r="O85" i="14"/>
  <c r="K85" i="14"/>
  <c r="I85" i="14"/>
  <c r="G85" i="14"/>
  <c r="M85" i="14" s="1"/>
  <c r="U84" i="14"/>
  <c r="Q84" i="14"/>
  <c r="O84" i="14"/>
  <c r="K84" i="14"/>
  <c r="I84" i="14"/>
  <c r="G84" i="14"/>
  <c r="M84" i="14" s="1"/>
  <c r="U83" i="14"/>
  <c r="Q83" i="14"/>
  <c r="O83" i="14"/>
  <c r="K83" i="14"/>
  <c r="I83" i="14"/>
  <c r="G83" i="14"/>
  <c r="M83" i="14" s="1"/>
  <c r="U82" i="14"/>
  <c r="Q82" i="14"/>
  <c r="O82" i="14"/>
  <c r="M82" i="14"/>
  <c r="K82" i="14"/>
  <c r="I82" i="14"/>
  <c r="G82" i="14"/>
  <c r="U81" i="14"/>
  <c r="Q81" i="14"/>
  <c r="O81" i="14"/>
  <c r="M81" i="14"/>
  <c r="K81" i="14"/>
  <c r="I81" i="14"/>
  <c r="G81" i="14"/>
  <c r="U80" i="14"/>
  <c r="Q80" i="14"/>
  <c r="O80" i="14"/>
  <c r="M80" i="14"/>
  <c r="K80" i="14"/>
  <c r="I80" i="14"/>
  <c r="G80" i="14"/>
  <c r="U79" i="14"/>
  <c r="Q79" i="14"/>
  <c r="O79" i="14"/>
  <c r="M79" i="14"/>
  <c r="K79" i="14"/>
  <c r="I79" i="14"/>
  <c r="G79" i="14"/>
  <c r="U78" i="14"/>
  <c r="Q78" i="14"/>
  <c r="O78" i="14"/>
  <c r="K78" i="14"/>
  <c r="I78" i="14"/>
  <c r="G78" i="14"/>
  <c r="M78" i="14" s="1"/>
  <c r="U77" i="14"/>
  <c r="Q77" i="14"/>
  <c r="O77" i="14"/>
  <c r="K77" i="14"/>
  <c r="I77" i="14"/>
  <c r="G77" i="14"/>
  <c r="M77" i="14" s="1"/>
  <c r="U76" i="14"/>
  <c r="Q76" i="14"/>
  <c r="O76" i="14"/>
  <c r="K76" i="14"/>
  <c r="I76" i="14"/>
  <c r="G76" i="14"/>
  <c r="M76" i="14" s="1"/>
  <c r="U75" i="14"/>
  <c r="Q75" i="14"/>
  <c r="O75" i="14"/>
  <c r="K75" i="14"/>
  <c r="I75" i="14"/>
  <c r="G75" i="14"/>
  <c r="M75" i="14" s="1"/>
  <c r="U74" i="14"/>
  <c r="Q74" i="14"/>
  <c r="O74" i="14"/>
  <c r="M74" i="14"/>
  <c r="K74" i="14"/>
  <c r="I74" i="14"/>
  <c r="G74" i="14"/>
  <c r="BA72" i="14"/>
  <c r="U71" i="14"/>
  <c r="Q71" i="14"/>
  <c r="O71" i="14"/>
  <c r="M71" i="14"/>
  <c r="K71" i="14"/>
  <c r="I71" i="14"/>
  <c r="G71" i="14"/>
  <c r="U69" i="14"/>
  <c r="Q69" i="14"/>
  <c r="O69" i="14"/>
  <c r="M69" i="14"/>
  <c r="K69" i="14"/>
  <c r="I69" i="14"/>
  <c r="G69" i="14"/>
  <c r="BA67" i="14"/>
  <c r="U66" i="14"/>
  <c r="Q66" i="14"/>
  <c r="O66" i="14"/>
  <c r="M66" i="14"/>
  <c r="K66" i="14"/>
  <c r="I66" i="14"/>
  <c r="G66" i="14"/>
  <c r="U63" i="14"/>
  <c r="Q63" i="14"/>
  <c r="O63" i="14"/>
  <c r="M63" i="14"/>
  <c r="K63" i="14"/>
  <c r="I63" i="14"/>
  <c r="G63" i="14"/>
  <c r="BA61" i="14"/>
  <c r="U60" i="14"/>
  <c r="Q60" i="14"/>
  <c r="O60" i="14"/>
  <c r="M60" i="14"/>
  <c r="K60" i="14"/>
  <c r="I60" i="14"/>
  <c r="G60" i="14"/>
  <c r="U58" i="14"/>
  <c r="Q58" i="14"/>
  <c r="O58" i="14"/>
  <c r="M58" i="14"/>
  <c r="K58" i="14"/>
  <c r="I58" i="14"/>
  <c r="G58" i="14"/>
  <c r="U54" i="14"/>
  <c r="Q54" i="14"/>
  <c r="O54" i="14"/>
  <c r="K54" i="14"/>
  <c r="I54" i="14"/>
  <c r="G54" i="14"/>
  <c r="M54" i="14" s="1"/>
  <c r="U51" i="14"/>
  <c r="Q51" i="14"/>
  <c r="O51" i="14"/>
  <c r="K51" i="14"/>
  <c r="I51" i="14"/>
  <c r="G51" i="14"/>
  <c r="M51" i="14" s="1"/>
  <c r="BA49" i="14"/>
  <c r="U48" i="14"/>
  <c r="Q48" i="14"/>
  <c r="O48" i="14"/>
  <c r="K48" i="14"/>
  <c r="I48" i="14"/>
  <c r="G48" i="14"/>
  <c r="M48" i="14" s="1"/>
  <c r="U47" i="14"/>
  <c r="Q47" i="14"/>
  <c r="O47" i="14"/>
  <c r="K47" i="14"/>
  <c r="I47" i="14"/>
  <c r="G47" i="14"/>
  <c r="M47" i="14" s="1"/>
  <c r="U46" i="14"/>
  <c r="Q46" i="14"/>
  <c r="O46" i="14"/>
  <c r="K46" i="14"/>
  <c r="I46" i="14"/>
  <c r="G46" i="14"/>
  <c r="M46" i="14" s="1"/>
  <c r="U45" i="14"/>
  <c r="Q45" i="14"/>
  <c r="O45" i="14"/>
  <c r="M45" i="14"/>
  <c r="K45" i="14"/>
  <c r="I45" i="14"/>
  <c r="G45" i="14"/>
  <c r="U44" i="14"/>
  <c r="Q44" i="14"/>
  <c r="O44" i="14"/>
  <c r="M44" i="14"/>
  <c r="K44" i="14"/>
  <c r="I44" i="14"/>
  <c r="G44" i="14"/>
  <c r="U43" i="14"/>
  <c r="Q43" i="14"/>
  <c r="O43" i="14"/>
  <c r="M43" i="14"/>
  <c r="K43" i="14"/>
  <c r="I43" i="14"/>
  <c r="G43" i="14"/>
  <c r="U42" i="14"/>
  <c r="Q42" i="14"/>
  <c r="O42" i="14"/>
  <c r="M42" i="14"/>
  <c r="K42" i="14"/>
  <c r="I42" i="14"/>
  <c r="G42" i="14"/>
  <c r="U41" i="14"/>
  <c r="Q41" i="14"/>
  <c r="O41" i="14"/>
  <c r="K41" i="14"/>
  <c r="I41" i="14"/>
  <c r="G41" i="14"/>
  <c r="M41" i="14" s="1"/>
  <c r="U40" i="14"/>
  <c r="Q40" i="14"/>
  <c r="O40" i="14"/>
  <c r="K40" i="14"/>
  <c r="I40" i="14"/>
  <c r="G40" i="14"/>
  <c r="M40" i="14" s="1"/>
  <c r="BA39" i="14"/>
  <c r="U38" i="14"/>
  <c r="Q38" i="14"/>
  <c r="O38" i="14"/>
  <c r="K38" i="14"/>
  <c r="I38" i="14"/>
  <c r="G38" i="14"/>
  <c r="M38" i="14" s="1"/>
  <c r="U36" i="14"/>
  <c r="Q36" i="14"/>
  <c r="O36" i="14"/>
  <c r="K36" i="14"/>
  <c r="I36" i="14"/>
  <c r="G36" i="14"/>
  <c r="M36" i="14" s="1"/>
  <c r="BA32" i="14"/>
  <c r="U31" i="14"/>
  <c r="Q31" i="14"/>
  <c r="O31" i="14"/>
  <c r="K31" i="14"/>
  <c r="I31" i="14"/>
  <c r="G31" i="14"/>
  <c r="M31" i="14" s="1"/>
  <c r="U30" i="14"/>
  <c r="Q30" i="14"/>
  <c r="O30" i="14"/>
  <c r="K30" i="14"/>
  <c r="I30" i="14"/>
  <c r="G30" i="14"/>
  <c r="M30" i="14" s="1"/>
  <c r="U28" i="14"/>
  <c r="Q28" i="14"/>
  <c r="O28" i="14"/>
  <c r="M28" i="14"/>
  <c r="K28" i="14"/>
  <c r="I28" i="14"/>
  <c r="G28" i="14"/>
  <c r="U25" i="14"/>
  <c r="Q25" i="14"/>
  <c r="O25" i="14"/>
  <c r="M25" i="14"/>
  <c r="K25" i="14"/>
  <c r="I25" i="14"/>
  <c r="G25" i="14"/>
  <c r="BA23" i="14"/>
  <c r="U22" i="14"/>
  <c r="Q22" i="14"/>
  <c r="Q8" i="14" s="1"/>
  <c r="O22" i="14"/>
  <c r="M22" i="14"/>
  <c r="K22" i="14"/>
  <c r="I22" i="14"/>
  <c r="G22" i="14"/>
  <c r="U19" i="14"/>
  <c r="Q19" i="14"/>
  <c r="O19" i="14"/>
  <c r="O8" i="14" s="1"/>
  <c r="M19" i="14"/>
  <c r="K19" i="14"/>
  <c r="I19" i="14"/>
  <c r="G19" i="14"/>
  <c r="U16" i="14"/>
  <c r="Q16" i="14"/>
  <c r="O16" i="14"/>
  <c r="M16" i="14"/>
  <c r="K16" i="14"/>
  <c r="I16" i="14"/>
  <c r="G16" i="14"/>
  <c r="U13" i="14"/>
  <c r="Q13" i="14"/>
  <c r="O13" i="14"/>
  <c r="K13" i="14"/>
  <c r="I13" i="14"/>
  <c r="G13" i="14"/>
  <c r="M13" i="14" s="1"/>
  <c r="U11" i="14"/>
  <c r="Q11" i="14"/>
  <c r="O11" i="14"/>
  <c r="K11" i="14"/>
  <c r="I11" i="14"/>
  <c r="G11" i="14"/>
  <c r="M11" i="14" s="1"/>
  <c r="U9" i="14"/>
  <c r="U8" i="14" s="1"/>
  <c r="Q9" i="14"/>
  <c r="O9" i="14"/>
  <c r="K9" i="14"/>
  <c r="K8" i="14" s="1"/>
  <c r="I9" i="14"/>
  <c r="I8" i="14" s="1"/>
  <c r="G9" i="14"/>
  <c r="AD246" i="14" s="1"/>
  <c r="M239" i="14" l="1"/>
  <c r="G239" i="14"/>
  <c r="G8" i="14"/>
  <c r="G246" i="14" s="1"/>
  <c r="M9" i="14"/>
  <c r="M8" i="14" s="1"/>
  <c r="AC71" i="13" l="1"/>
  <c r="U68" i="13"/>
  <c r="Q68" i="13"/>
  <c r="O68" i="13"/>
  <c r="K68" i="13"/>
  <c r="I68" i="13"/>
  <c r="G68" i="13"/>
  <c r="M68" i="13" s="1"/>
  <c r="BA67" i="13"/>
  <c r="U66" i="13"/>
  <c r="Q66" i="13"/>
  <c r="O66" i="13"/>
  <c r="K66" i="13"/>
  <c r="I66" i="13"/>
  <c r="G66" i="13"/>
  <c r="G60" i="13" s="1"/>
  <c r="U65" i="13"/>
  <c r="Q65" i="13"/>
  <c r="O65" i="13"/>
  <c r="K65" i="13"/>
  <c r="I65" i="13"/>
  <c r="G65" i="13"/>
  <c r="M65" i="13" s="1"/>
  <c r="BA64" i="13"/>
  <c r="U63" i="13"/>
  <c r="Q63" i="13"/>
  <c r="O63" i="13"/>
  <c r="K63" i="13"/>
  <c r="I63" i="13"/>
  <c r="G63" i="13"/>
  <c r="M63" i="13" s="1"/>
  <c r="U62" i="13"/>
  <c r="Q62" i="13"/>
  <c r="O62" i="13"/>
  <c r="K62" i="13"/>
  <c r="K60" i="13" s="1"/>
  <c r="I62" i="13"/>
  <c r="G62" i="13"/>
  <c r="M62" i="13" s="1"/>
  <c r="U61" i="13"/>
  <c r="U60" i="13" s="1"/>
  <c r="Q61" i="13"/>
  <c r="Q60" i="13" s="1"/>
  <c r="O61" i="13"/>
  <c r="M61" i="13"/>
  <c r="K61" i="13"/>
  <c r="I61" i="13"/>
  <c r="I60" i="13" s="1"/>
  <c r="G61" i="13"/>
  <c r="O60" i="13"/>
  <c r="U59" i="13"/>
  <c r="Q59" i="13"/>
  <c r="O59" i="13"/>
  <c r="M59" i="13"/>
  <c r="K59" i="13"/>
  <c r="I59" i="13"/>
  <c r="G59" i="13"/>
  <c r="BA58" i="13"/>
  <c r="U57" i="13"/>
  <c r="Q57" i="13"/>
  <c r="Q56" i="13" s="1"/>
  <c r="O57" i="13"/>
  <c r="O56" i="13" s="1"/>
  <c r="M57" i="13"/>
  <c r="M56" i="13" s="1"/>
  <c r="K57" i="13"/>
  <c r="I57" i="13"/>
  <c r="I56" i="13" s="1"/>
  <c r="G57" i="13"/>
  <c r="U56" i="13"/>
  <c r="K56" i="13"/>
  <c r="G56" i="13"/>
  <c r="BA55" i="13"/>
  <c r="U54" i="13"/>
  <c r="Q54" i="13"/>
  <c r="O54" i="13"/>
  <c r="M54" i="13"/>
  <c r="K54" i="13"/>
  <c r="I54" i="13"/>
  <c r="G54" i="13"/>
  <c r="BA53" i="13"/>
  <c r="U52" i="13"/>
  <c r="Q52" i="13"/>
  <c r="O52" i="13"/>
  <c r="M52" i="13"/>
  <c r="K52" i="13"/>
  <c r="I52" i="13"/>
  <c r="G52" i="13"/>
  <c r="BA51" i="13"/>
  <c r="U50" i="13"/>
  <c r="U49" i="13" s="1"/>
  <c r="Q50" i="13"/>
  <c r="O50" i="13"/>
  <c r="O49" i="13" s="1"/>
  <c r="M50" i="13"/>
  <c r="M49" i="13" s="1"/>
  <c r="K50" i="13"/>
  <c r="K49" i="13" s="1"/>
  <c r="I50" i="13"/>
  <c r="G50" i="13"/>
  <c r="G49" i="13" s="1"/>
  <c r="Q49" i="13"/>
  <c r="I49" i="13"/>
  <c r="BA48" i="13"/>
  <c r="BA47" i="13"/>
  <c r="BA46" i="13"/>
  <c r="BA45" i="13"/>
  <c r="BA44" i="13"/>
  <c r="BA43" i="13"/>
  <c r="U42" i="13"/>
  <c r="U37" i="13" s="1"/>
  <c r="Q42" i="13"/>
  <c r="O42" i="13"/>
  <c r="K42" i="13"/>
  <c r="I42" i="13"/>
  <c r="G42" i="13"/>
  <c r="M42" i="13" s="1"/>
  <c r="BA41" i="13"/>
  <c r="BA40" i="13"/>
  <c r="BA39" i="13"/>
  <c r="U38" i="13"/>
  <c r="Q38" i="13"/>
  <c r="O38" i="13"/>
  <c r="O37" i="13" s="1"/>
  <c r="K38" i="13"/>
  <c r="K37" i="13" s="1"/>
  <c r="I38" i="13"/>
  <c r="I37" i="13" s="1"/>
  <c r="G38" i="13"/>
  <c r="M38" i="13" s="1"/>
  <c r="M37" i="13" s="1"/>
  <c r="Q37" i="13"/>
  <c r="G37" i="13"/>
  <c r="U35" i="13"/>
  <c r="Q35" i="13"/>
  <c r="O35" i="13"/>
  <c r="K35" i="13"/>
  <c r="I35" i="13"/>
  <c r="G35" i="13"/>
  <c r="M35" i="13" s="1"/>
  <c r="BA34" i="13"/>
  <c r="U33" i="13"/>
  <c r="Q33" i="13"/>
  <c r="O33" i="13"/>
  <c r="K33" i="13"/>
  <c r="I33" i="13"/>
  <c r="G33" i="13"/>
  <c r="M33" i="13" s="1"/>
  <c r="BA32" i="13"/>
  <c r="U31" i="13"/>
  <c r="Q31" i="13"/>
  <c r="O31" i="13"/>
  <c r="K31" i="13"/>
  <c r="I31" i="13"/>
  <c r="G31" i="13"/>
  <c r="M31" i="13" s="1"/>
  <c r="BA30" i="13"/>
  <c r="U29" i="13"/>
  <c r="Q29" i="13"/>
  <c r="O29" i="13"/>
  <c r="K29" i="13"/>
  <c r="I29" i="13"/>
  <c r="G29" i="13"/>
  <c r="M29" i="13" s="1"/>
  <c r="BA27" i="13"/>
  <c r="U26" i="13"/>
  <c r="Q26" i="13"/>
  <c r="O26" i="13"/>
  <c r="K26" i="13"/>
  <c r="I26" i="13"/>
  <c r="G26" i="13"/>
  <c r="AD71" i="13" s="1"/>
  <c r="U23" i="13"/>
  <c r="Q23" i="13"/>
  <c r="O23" i="13"/>
  <c r="M23" i="13"/>
  <c r="K23" i="13"/>
  <c r="I23" i="13"/>
  <c r="G23" i="13"/>
  <c r="BA20" i="13"/>
  <c r="U19" i="13"/>
  <c r="Q19" i="13"/>
  <c r="O19" i="13"/>
  <c r="M19" i="13"/>
  <c r="K19" i="13"/>
  <c r="I19" i="13"/>
  <c r="G19" i="13"/>
  <c r="BA16" i="13"/>
  <c r="U15" i="13"/>
  <c r="Q15" i="13"/>
  <c r="O15" i="13"/>
  <c r="M15" i="13"/>
  <c r="K15" i="13"/>
  <c r="I15" i="13"/>
  <c r="G15" i="13"/>
  <c r="BA13" i="13"/>
  <c r="U12" i="13"/>
  <c r="Q12" i="13"/>
  <c r="O12" i="13"/>
  <c r="M12" i="13"/>
  <c r="K12" i="13"/>
  <c r="I12" i="13"/>
  <c r="G12" i="13"/>
  <c r="BA10" i="13"/>
  <c r="U9" i="13"/>
  <c r="U8" i="13" s="1"/>
  <c r="Q9" i="13"/>
  <c r="Q8" i="13" s="1"/>
  <c r="O9" i="13"/>
  <c r="M9" i="13"/>
  <c r="K9" i="13"/>
  <c r="I9" i="13"/>
  <c r="I8" i="13" s="1"/>
  <c r="G9" i="13"/>
  <c r="O8" i="13"/>
  <c r="K8" i="13"/>
  <c r="G8" i="13"/>
  <c r="G71" i="13" l="1"/>
  <c r="M60" i="13"/>
  <c r="M66" i="13"/>
  <c r="M26" i="13"/>
  <c r="M8" i="13" s="1"/>
  <c r="AC23" i="12" l="1"/>
  <c r="F39" i="1" s="1"/>
  <c r="H39" i="1" s="1"/>
  <c r="I39" i="1" s="1"/>
  <c r="AD23" i="12"/>
  <c r="G39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I48" i="1" s="1"/>
  <c r="G18" i="12"/>
  <c r="M18" i="12" s="1"/>
  <c r="I18" i="12"/>
  <c r="K18" i="12"/>
  <c r="O18" i="12"/>
  <c r="Q18" i="12"/>
  <c r="U18" i="12"/>
  <c r="U17" i="12" s="1"/>
  <c r="G19" i="12"/>
  <c r="M19" i="12" s="1"/>
  <c r="I19" i="12"/>
  <c r="I17" i="12" s="1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I20" i="1"/>
  <c r="I18" i="1"/>
  <c r="I17" i="1"/>
  <c r="G27" i="1"/>
  <c r="F40" i="1"/>
  <c r="G23" i="1" s="1"/>
  <c r="G40" i="1"/>
  <c r="G25" i="1" s="1"/>
  <c r="G26" i="1" s="1"/>
  <c r="H40" i="1"/>
  <c r="I40" i="1"/>
  <c r="J39" i="1" s="1"/>
  <c r="J40" i="1"/>
  <c r="J28" i="1"/>
  <c r="J26" i="1"/>
  <c r="G38" i="1"/>
  <c r="F38" i="1"/>
  <c r="J23" i="1"/>
  <c r="J24" i="1"/>
  <c r="J25" i="1"/>
  <c r="J27" i="1"/>
  <c r="E24" i="1"/>
  <c r="E26" i="1"/>
  <c r="I16" i="1" l="1"/>
  <c r="G8" i="12"/>
  <c r="U8" i="12"/>
  <c r="Q8" i="12"/>
  <c r="O8" i="12"/>
  <c r="K8" i="12"/>
  <c r="O17" i="12"/>
  <c r="I8" i="12"/>
  <c r="Q17" i="12"/>
  <c r="K17" i="12"/>
  <c r="M8" i="12"/>
  <c r="G24" i="1"/>
  <c r="G29" i="1" s="1"/>
  <c r="G28" i="1"/>
  <c r="M17" i="12"/>
  <c r="I47" i="1" l="1"/>
  <c r="G23" i="12"/>
  <c r="I19" i="1" l="1"/>
  <c r="I21" i="1" s="1"/>
  <c r="I4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<sst xmlns="http://schemas.openxmlformats.org/spreadsheetml/2006/main" count="1425" uniqueCount="515">
  <si>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</si>
  <si>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</si>
  <si>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</si>
  <si>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</si>
  <si>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</si>
  <si>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</si>
  <si>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</si>
  <si>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</si>
  <si>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</si>
  <si>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</si>
  <si>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</si>
  <si>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</si>
  <si>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</si>
  <si>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</si>
  <si>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</si>
  <si>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</si>
  <si>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</si>
  <si>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</si>
  <si>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</si>
  <si>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</si>
  <si>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</si>
  <si>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</si>
  <si>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</si>
  <si>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</si>
  <si>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</si>
  <si>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</si>
  <si>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</si>
  <si>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</si>
  <si>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</si>
  <si>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</si>
  <si>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</si>
  <si>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</si>
  <si>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</si>
  <si>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</si>
  <si>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</si>
  <si>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</si>
  <si>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</si>
  <si>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</si>
  <si>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</si>
  <si>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</si>
  <si>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</si>
  <si>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</si>
  <si>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</si>
  <si>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</si>
  <si>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</si>
  <si>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Petr Brehm, jednatel společnosti</t>
  </si>
  <si>
    <t>Revitalizace sídliště Vítězná v Sokolově - vnitroblok Atletická</t>
  </si>
  <si>
    <t>Město Sokolov</t>
  </si>
  <si>
    <t>Rokycanova 1929</t>
  </si>
  <si>
    <t>Sokolov</t>
  </si>
  <si>
    <t>35601</t>
  </si>
  <si>
    <t>00259586</t>
  </si>
  <si>
    <t>CZ00259586</t>
  </si>
  <si>
    <t>Rozpočet</t>
  </si>
  <si>
    <t>Celkem za stavbu</t>
  </si>
  <si>
    <t>CZK</t>
  </si>
  <si>
    <t>Rekapitulace dílů</t>
  </si>
  <si>
    <t>Typ dílu</t>
  </si>
  <si>
    <t>VN</t>
  </si>
  <si>
    <t>Souhrn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</si>
  <si>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</si>
  <si>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</si>
  <si>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</si>
  <si>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</si>
  <si>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</si>
  <si>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</si>
  <si>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</si>
  <si>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</si>
  <si>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</si>
  <si>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</si>
  <si>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</si>
  <si>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</si>
  <si>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</si>
  <si>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</si>
  <si>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</si>
  <si>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</si>
  <si>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</si>
  <si>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</si>
  <si>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</si>
  <si>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</si>
  <si>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</si>
  <si>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</si>
  <si>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</si>
  <si>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</si>
  <si>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</si>
  <si>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</si>
  <si>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</si>
  <si>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</si>
  <si>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005111020R</t>
  </si>
  <si>
    <t>Vytyčení stavby</t>
  </si>
  <si>
    <t>Soubor</t>
  </si>
  <si>
    <t>POL1_0</t>
  </si>
  <si>
    <t>005111021R</t>
  </si>
  <si>
    <t>Vytyčení inženýrských sítí</t>
  </si>
  <si>
    <t>005121010R</t>
  </si>
  <si>
    <t>Zařízení staveniště</t>
  </si>
  <si>
    <t>005211030R</t>
  </si>
  <si>
    <t xml:space="preserve">Dočasná dopravní opatření </t>
  </si>
  <si>
    <t>005241020R</t>
  </si>
  <si>
    <t xml:space="preserve">Geodetické zaměření skutečného provedení  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</si>
  <si>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</si>
  <si>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</si>
  <si>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</si>
  <si>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</si>
  <si>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005281010R</t>
  </si>
  <si>
    <t>Propagace</t>
  </si>
  <si>
    <t>SO 01</t>
  </si>
  <si>
    <t>SO 01 - Chodníky a zpevněné plochy</t>
  </si>
  <si>
    <t>SO 02</t>
  </si>
  <si>
    <t>SO 02 - Vegetační úpravy</t>
  </si>
  <si>
    <t>SO 03</t>
  </si>
  <si>
    <t>SO 03 - Mobiliář</t>
  </si>
  <si>
    <t>SO 04</t>
  </si>
  <si>
    <t>SO 04 - Prvky drobné architektury</t>
  </si>
  <si>
    <t/>
  </si>
  <si>
    <t>SUM</t>
  </si>
  <si>
    <t>POPUZIV</t>
  </si>
  <si>
    <t>END</t>
  </si>
  <si>
    <t>Stavební objekty</t>
  </si>
  <si>
    <t>1</t>
  </si>
  <si>
    <t>Zemní práce</t>
  </si>
  <si>
    <t>113201012RAA</t>
  </si>
  <si>
    <t>Vytrhání obrubníků chodníkových a parkových, včetně naložení a odvozu na skládku do 1 km</t>
  </si>
  <si>
    <t>m2</t>
  </si>
  <si>
    <t>POL2_0</t>
  </si>
  <si>
    <t>s vybouráním lože</t>
  </si>
  <si>
    <t>POP</t>
  </si>
  <si>
    <t>14*2+32*2*0,05</t>
  </si>
  <si>
    <t>VV</t>
  </si>
  <si>
    <t>113107120RAB</t>
  </si>
  <si>
    <t>Odstranění bet.vozovky, kryt tl.20 cm, pl.do 50 m2, včetně naložení a odvozu na skládku do 1 km</t>
  </si>
  <si>
    <t>Odstranění vozovek včetně podkladních vrstev</t>
  </si>
  <si>
    <t>55+50+7+10</t>
  </si>
  <si>
    <t>113107330R00</t>
  </si>
  <si>
    <t>Odstranění podkladu pl. 50 m2,kam.těžené tl.30 cm</t>
  </si>
  <si>
    <t>odstranění písku z pískoviště</t>
  </si>
  <si>
    <t>122*0,35</t>
  </si>
  <si>
    <t>12*0,3</t>
  </si>
  <si>
    <t>162100010r</t>
  </si>
  <si>
    <t>Vodorovné přemístění , příplatek za každých dalších 10 km</t>
  </si>
  <si>
    <t>m3</t>
  </si>
  <si>
    <t>Příplatek za vodorovné přemístění přes vymezenou dopravní vzdálenost uvedenou u jednotlivých položek.</t>
  </si>
  <si>
    <t>120901121R00</t>
  </si>
  <si>
    <t>Bourání konstrukcí z prostého betonu</t>
  </si>
  <si>
    <t>14*0,4*0,9</t>
  </si>
  <si>
    <t>0,4*0,4*0,5*5</t>
  </si>
  <si>
    <t>460030011R00</t>
  </si>
  <si>
    <t>Sejmutí travního drnu</t>
  </si>
  <si>
    <t>Nařezání a sejmutí drnu s uložením do hromad nebo naložením na kolečko.</t>
  </si>
  <si>
    <t>30+36</t>
  </si>
  <si>
    <t>R</t>
  </si>
  <si>
    <t>Odstranění kůlů na volejbal</t>
  </si>
  <si>
    <t>ks</t>
  </si>
  <si>
    <t>včetně naložení, odvozu do 10 km a uložení</t>
  </si>
  <si>
    <t>Odstranění odpadkových košů</t>
  </si>
  <si>
    <t>včetně naložení, odvozu do 10 km, uložení</t>
  </si>
  <si>
    <t>Odstranění dětského houpadla</t>
  </si>
  <si>
    <t>včetně  naložení, odvozu do 10 km a uložení</t>
  </si>
  <si>
    <t>181101102R00</t>
  </si>
  <si>
    <t>Úprava pláně v hor. 1-4, se zhutněním</t>
  </si>
  <si>
    <t>88+25</t>
  </si>
  <si>
    <t>5</t>
  </si>
  <si>
    <t>Komunikace</t>
  </si>
  <si>
    <t>596100030RA0</t>
  </si>
  <si>
    <t>Chodník z dlažby betonové, podklad štěrkodrť</t>
  </si>
  <si>
    <t>Odkopávka s přemístěním výkopku v příčných profilech, s naložením na dopravní prostředek a odvozem do 1 km, s uložením výkopku na skládku a úpravou plán. Podklad ze štěrkodrtis rozprostřením, vlhčením a zkutněním tl. 15 cm. Dodávka a položení dlažby do lože z těženého kameniva (drť(0-4 mm), s vyplněním spár, s dvojím beraněním a se smetením přebytečného materiálu na krajinici.Osazení a dodávka zahradních obrbníků do ložes opěrkou z betonu prostého tl. 8-10 cm se zalitím a zatřením spár maltou</t>
  </si>
  <si>
    <t>88 m2, obruba 67 bm</t>
  </si>
  <si>
    <t>dlažba barva bílá, povrch tryskaný</t>
  </si>
  <si>
    <t>578111001RA0</t>
  </si>
  <si>
    <t xml:space="preserve">Kryt komunikace pro pěší z litého asfaltu tl.4 cm </t>
  </si>
  <si>
    <t>S provedením potřebných zemních prací, s osazením zahradního obrubníku betonového</t>
  </si>
  <si>
    <t>Skladba</t>
  </si>
  <si>
    <t>Asfaltový beton         ACO 8CH 40 mm</t>
  </si>
  <si>
    <t>recyklovaný materiál  R-mat      60 mm</t>
  </si>
  <si>
    <t>štěrkopísek                ŠP            150 mm</t>
  </si>
  <si>
    <t>25 m2, obruba 28 bm</t>
  </si>
  <si>
    <t>63</t>
  </si>
  <si>
    <t>Podlahy a podlahové konstrukce</t>
  </si>
  <si>
    <t>938902122R00</t>
  </si>
  <si>
    <t>Čištění ploch betonových konstrukcí tlakovou vodou</t>
  </si>
  <si>
    <t>vysprávka betonového schodiště</t>
  </si>
  <si>
    <t>632416230RT1</t>
  </si>
  <si>
    <t>Potěr betonový, silo, tl. 30 mm, pevnost v tlaku 30 MPa</t>
  </si>
  <si>
    <t>711212111R00</t>
  </si>
  <si>
    <t>Penetrace podkladu nátěrem</t>
  </si>
  <si>
    <t>95</t>
  </si>
  <si>
    <t>Dokončovací kce na pozem.stav.</t>
  </si>
  <si>
    <t>953941110R00</t>
  </si>
  <si>
    <t>Osazení zábradlí schodišťového, balkonového apod.</t>
  </si>
  <si>
    <t>m</t>
  </si>
  <si>
    <t>bez jejich dodání ale s vysekáním kapes pro upevňovací prvky a s jejich zazděním, zabetonováním nebo zalitím</t>
  </si>
  <si>
    <t>Zábradlí ocelové pozink, výška 1,0 m</t>
  </si>
  <si>
    <t>99</t>
  </si>
  <si>
    <t>Staveništní přesun hmot</t>
  </si>
  <si>
    <t>998222011R00</t>
  </si>
  <si>
    <t>Přesun hmot, pozemní komunikace, kryt z kameniva</t>
  </si>
  <si>
    <t>t</t>
  </si>
  <si>
    <t>998982123R00</t>
  </si>
  <si>
    <t>Přesun hmot, demolice, v. do 21 m</t>
  </si>
  <si>
    <t>Odvoz vybouraných hmot na skládku do 10 km</t>
  </si>
  <si>
    <t>kpl</t>
  </si>
  <si>
    <t>včetně přesunu, naložní a složení, 13t</t>
  </si>
  <si>
    <t xml:space="preserve">Poplatek za skládku suti </t>
  </si>
  <si>
    <t>Odvoz travního drnu na skládku</t>
  </si>
  <si>
    <t>včetně přesunu a naložení</t>
  </si>
  <si>
    <t>162702199R00</t>
  </si>
  <si>
    <t>Poplatek za skládku zeminy a travního drnu</t>
  </si>
  <si>
    <t>30*0,1</t>
  </si>
  <si>
    <t>111301111R00</t>
  </si>
  <si>
    <t>Sejmutí drnu tl. do 10 cm, s přemístěním do 50 m</t>
  </si>
  <si>
    <t>350+18*1+22*0,5</t>
  </si>
  <si>
    <t>122100010RAC</t>
  </si>
  <si>
    <t>Odkopávky nezapažené v hornině 1-4, naložení, odvoz 10 km, uložení</t>
  </si>
  <si>
    <t>379*0,08</t>
  </si>
  <si>
    <t>183402111R00</t>
  </si>
  <si>
    <t>Rozrušení půdy do 15 cm v rovině/svah 1:5</t>
  </si>
  <si>
    <t>záhony:350</t>
  </si>
  <si>
    <t>trávník:250</t>
  </si>
  <si>
    <t>182001111R00</t>
  </si>
  <si>
    <t>Plošná úprava terénu, nerovnosti do 10 cm v rovině</t>
  </si>
  <si>
    <t>181301101R00</t>
  </si>
  <si>
    <t>Rozprostření ornice, rovina, tl. do 10 cm do 500m2</t>
  </si>
  <si>
    <t>10364200R</t>
  </si>
  <si>
    <t>Ornice pro pozemkové úpravy</t>
  </si>
  <si>
    <t>POL3_0</t>
  </si>
  <si>
    <t>včetně doprvních nákladů</t>
  </si>
  <si>
    <t>(350+250)*0,08</t>
  </si>
  <si>
    <t>184802111R00</t>
  </si>
  <si>
    <t>Chem. odplevelení před založ. postřikem, v rovině , 1,5x</t>
  </si>
  <si>
    <t>vysadby:350*1,5</t>
  </si>
  <si>
    <t>trávník:250*1,5</t>
  </si>
  <si>
    <t>25234000.AR</t>
  </si>
  <si>
    <t>Herbicid totální bal. po 1 litru, 5l/ha</t>
  </si>
  <si>
    <t>l</t>
  </si>
  <si>
    <t>0,09*5</t>
  </si>
  <si>
    <t>Vytýčení výsadeb</t>
  </si>
  <si>
    <t>183101221R00</t>
  </si>
  <si>
    <t>Hloub. jamek s výměnou 50% půdy do 1 m3 sv.1:5</t>
  </si>
  <si>
    <t>kus</t>
  </si>
  <si>
    <t>Hloubení jamek pro vysazování rosltin s výměnou půdy na 50%, s případným naložením přebytečného výkopku na dopravní prostředek, s odvozem na vzdálenost do 20 km a se složením</t>
  </si>
  <si>
    <t>listnaté stromy:3</t>
  </si>
  <si>
    <t>vícekmeny:8</t>
  </si>
  <si>
    <t>jehličnany:7</t>
  </si>
  <si>
    <t>10371500R</t>
  </si>
  <si>
    <t>Substrát zahradnický B  VL</t>
  </si>
  <si>
    <t>18*0,5</t>
  </si>
  <si>
    <t>184102115R00</t>
  </si>
  <si>
    <t>Výsadba dřevin s balem D do 60 cm, v rovině</t>
  </si>
  <si>
    <t>Výsadba dřevin s balem do předem vyhloubené jamky se zalitím</t>
  </si>
  <si>
    <t>Prunus ´Acolade´ Vk, ok 16/18</t>
  </si>
  <si>
    <t>Prunus cerasifera ´Nigra´ VK ok 14/16</t>
  </si>
  <si>
    <t>Betula nigra ´Heritage´ vicekmen 250/300</t>
  </si>
  <si>
    <t>Malus ´Evereste´ vícekmen 200/250</t>
  </si>
  <si>
    <t>Prunus ´Accolade´ vícekmen 250/300</t>
  </si>
  <si>
    <t>Cornus mas 200/250</t>
  </si>
  <si>
    <t>Castanea sativa, vícekmen 200/250</t>
  </si>
  <si>
    <t>Pinus sylvestris 225/250</t>
  </si>
  <si>
    <t>184202112R00</t>
  </si>
  <si>
    <t>Ukotvení dřeviny kůly D do 10 cm, dl. do 3 m</t>
  </si>
  <si>
    <t>Ukotvení dřeviny třemi kůly, s ochranou proti poškození v místě vzepření,  při průměru kůlů do 10 cm</t>
  </si>
  <si>
    <t>Ukotvení dřeviny 1 kůlem D do 10 cm, dl. do 3 m</t>
  </si>
  <si>
    <t>60850015R</t>
  </si>
  <si>
    <t>Kůl vyvazovací impregnovaný 250 x 6 cm</t>
  </si>
  <si>
    <t>listnaté stromy:3*3</t>
  </si>
  <si>
    <t>vícekmeny:8*1</t>
  </si>
  <si>
    <t>jehličnany:7*1</t>
  </si>
  <si>
    <t>608500301R</t>
  </si>
  <si>
    <t>Příčka spojovací ke kůlům impregnovaná 50 x 6 cm</t>
  </si>
  <si>
    <t>3*12</t>
  </si>
  <si>
    <t>184501111R00</t>
  </si>
  <si>
    <t>Zhotovení obalu kmene z juty, 1vrstva, v rovině</t>
  </si>
  <si>
    <t>Zhotovení obalu kmene a spodních částí větví stromu z juty, včetně dodávky materiálu</t>
  </si>
  <si>
    <t>0,5*3</t>
  </si>
  <si>
    <t>Řez stromů při výsadbě o průměru koruny do 2 m</t>
  </si>
  <si>
    <t>183101215R00</t>
  </si>
  <si>
    <t>Hloub. jamek s výměnou 50% půdy do 0,4 m3 sv.1:5</t>
  </si>
  <si>
    <t>Hloubení jamek pro vysazování rostlin v hornině 1 až 4 s výměnou půdy na 50%, s případným naložením přebytečných výkopků na dopravní prostředek, s odvozem na vzdálenost do 20 km a se složením</t>
  </si>
  <si>
    <t>solitérní keře:22</t>
  </si>
  <si>
    <t>22*0,2</t>
  </si>
  <si>
    <t>184102112R00</t>
  </si>
  <si>
    <t>Výsadba dřevin s balem D do 30 cm, v rovině</t>
  </si>
  <si>
    <t>Buddleia davidii ´White Profusion´ 125/150, ko</t>
  </si>
  <si>
    <t>Euonymus alatus 80/100, ko</t>
  </si>
  <si>
    <t>Hydrangea macrophylla 80/100, ko</t>
  </si>
  <si>
    <t>Hydrangea paniculata ´Limelight´ 100/125, ko</t>
  </si>
  <si>
    <t>Kolkwitzia amabilis 80/100, ko</t>
  </si>
  <si>
    <t>Physocarpus opulifolius ´Diabolo´ 80/100, ko</t>
  </si>
  <si>
    <t>Pinus mugo 60/80, ko</t>
  </si>
  <si>
    <t>Rhododendron ´Cunn. White´ 80/100, ko</t>
  </si>
  <si>
    <t>Rhododendron ´Morgenrot´ 80/100, ko</t>
  </si>
  <si>
    <t>Rhododendron ´Schneekrone´ 80/100, ko</t>
  </si>
  <si>
    <t>Syringa vulgaris ´Monique Lemoine´ 60/80, ko</t>
  </si>
  <si>
    <t>Syringa vulgaris ´Sensation´ 60/80, ko</t>
  </si>
  <si>
    <t>Syringa microphylla ´Superba´ 60/80, ko</t>
  </si>
  <si>
    <t>Zhotovení ohrádky</t>
  </si>
  <si>
    <t>Zhotovení ohrádky kolm solitérních keř - 4 kůly d 1,2 m / keř spojené příčkami ve dvou řadách</t>
  </si>
  <si>
    <t>60850001R</t>
  </si>
  <si>
    <t>Kůl vyvazovací impregnovaný 120 x 6 cm</t>
  </si>
  <si>
    <t>pro zhotovení ohrádky solitérních keřů</t>
  </si>
  <si>
    <t>4*22</t>
  </si>
  <si>
    <t>608500311R</t>
  </si>
  <si>
    <t>Příčka spojovací ke kůlům impregnovaná 60 x 6 cm</t>
  </si>
  <si>
    <t>8*22</t>
  </si>
  <si>
    <t>184215412r</t>
  </si>
  <si>
    <t>Zhotovení závlahové mísy u solitérních dřevin , v rovině</t>
  </si>
  <si>
    <t>184921093R00</t>
  </si>
  <si>
    <t>Mulčování rostlin tl. do 0,1 m rovina</t>
  </si>
  <si>
    <t>Mulčování vysazených rostlin s případným naložením odpadu na dopravní prostředek, s odvezením do 20 km a se složením</t>
  </si>
  <si>
    <t>10391100R</t>
  </si>
  <si>
    <t>Kůra mulčovací VL</t>
  </si>
  <si>
    <t>40*0,1</t>
  </si>
  <si>
    <t>183205111R00</t>
  </si>
  <si>
    <t>Založení záhonu v rovině/svah 1 : 5, hor. 1 - 2</t>
  </si>
  <si>
    <t>Založení záhonu pro vysazování rostlin s urovnáním a s případným naložením odpadu na dopravní prostředek, s odvozem na vzdálenost do 20 km a se složením, jsou zakalkulovány i náklady na jedno obdělání půdy nakopáním, frézováním nebo rytím</t>
  </si>
  <si>
    <t>183101111R00</t>
  </si>
  <si>
    <t>Hloub. jamek bez výměny půdy do 0,01 m3, svah 1:5</t>
  </si>
  <si>
    <t>Hloubení jamek pro vysazování rostlin v hornině 1 až 4 bez výměny půdy, s případným naložením přebytečných výkopků na dopravní prostředek, s odvozem na vzdálenost do 20 km a se složením</t>
  </si>
  <si>
    <t>keře:1275+24</t>
  </si>
  <si>
    <t>květiny:299</t>
  </si>
  <si>
    <t>cibuloviny:227</t>
  </si>
  <si>
    <t>184102111R00</t>
  </si>
  <si>
    <t>Výsadba dřevin s balem D do 20 cm, v rovině</t>
  </si>
  <si>
    <t>1267+24</t>
  </si>
  <si>
    <t>Cotoneaster salicifolius ´Parkteppich´ 20/30, ko</t>
  </si>
  <si>
    <t>Hedera helix 15/30, ko</t>
  </si>
  <si>
    <t>Hypericum calycinum15/20, ko</t>
  </si>
  <si>
    <t>Lonicera  pileata ´Mossgreen´ 20/30, ko</t>
  </si>
  <si>
    <t>Potentilla fruticosa ´Goldteppich´ 20/30, ko</t>
  </si>
  <si>
    <t>Rosa ´Pink Roadrunner´ pokr. I, ko</t>
  </si>
  <si>
    <t>Rosa ´Sommerabend´ pokr.I, ko</t>
  </si>
  <si>
    <t>Rosa ´White Roadrunner´ pokr.I, ko</t>
  </si>
  <si>
    <t>Vinca minor 15/20, ko</t>
  </si>
  <si>
    <t>Deutzia scabra ´Plena´ 40/60, ko</t>
  </si>
  <si>
    <t>Cornus alba ´Sibirica Variegata´ 80/100, ko</t>
  </si>
  <si>
    <t>Cytisus nigricans ´Cyni´ 30/40, ko</t>
  </si>
  <si>
    <t>Deutzia gracilis 30/40, ko</t>
  </si>
  <si>
    <t>Perovskia ´Blue Spire´ 20/30, ko</t>
  </si>
  <si>
    <t>Weigela ´Rumba´ 20/30, ko</t>
  </si>
  <si>
    <t>Aristolochia macrophylla 30/50, ko</t>
  </si>
  <si>
    <t>Parthenocissus quinquefolia 40, ko</t>
  </si>
  <si>
    <t>Rhododendron ´Kalinka´ 80/100, ko</t>
  </si>
  <si>
    <t>Rhododendron ´Silberwolke´ 80/100, ko</t>
  </si>
  <si>
    <t>Prunus laurocerasus ´Herbergii´ 80/100, ko</t>
  </si>
  <si>
    <t>183204112R00</t>
  </si>
  <si>
    <t>Výsadba trvalek</t>
  </si>
  <si>
    <t>Výsadba květin do připravené půdy se zalitím</t>
  </si>
  <si>
    <t>Carex morrowii ´Ice Dance´ k13</t>
  </si>
  <si>
    <t>Deschampsia caespitosa ´Goldschleier´ k13</t>
  </si>
  <si>
    <t>Molinia caeruela ´Moorhexe´ k13</t>
  </si>
  <si>
    <t>183204113R00</t>
  </si>
  <si>
    <t>Výsadba cibulí nebo hlíz</t>
  </si>
  <si>
    <t>Allium aflatunense ´Purple Sensation´</t>
  </si>
  <si>
    <t>Narcissus ´Gigantic Star´</t>
  </si>
  <si>
    <t>350*0,1</t>
  </si>
  <si>
    <t>Položení mulčovací textílie</t>
  </si>
  <si>
    <t>Mulčovací textílie</t>
  </si>
  <si>
    <t>netkaná mulčovací textílie 45 g/m2</t>
  </si>
  <si>
    <t>350*1,2</t>
  </si>
  <si>
    <t>Skoby</t>
  </si>
  <si>
    <t>skoby pro uchycení mulčovací textílie</t>
  </si>
  <si>
    <t>183403131R00</t>
  </si>
  <si>
    <t>Obdělání půdy rytím do 20 cm hor. 1 až 2, v rovině</t>
  </si>
  <si>
    <t>183403153R00</t>
  </si>
  <si>
    <t>Obdělání půdy hrabáním, v rovině</t>
  </si>
  <si>
    <t>3 x hrabání</t>
  </si>
  <si>
    <t>250*3</t>
  </si>
  <si>
    <t>183403161R00</t>
  </si>
  <si>
    <t>Obdělání půdy válením, v rovině</t>
  </si>
  <si>
    <t>180400020RA0</t>
  </si>
  <si>
    <t>Založení trávníku parkového, rovina, dodání osiva</t>
  </si>
  <si>
    <t>Doporučená spotřeba osiva je 3 dkg/m2.</t>
  </si>
  <si>
    <t>V položce jsou zakalkulovány náklady na první pokosení, naložení odpadu a odvezení do 20 km, se složením. travní směs technická sídlištní</t>
  </si>
  <si>
    <t>Chem. odplevelení před založ. postřikem, v rovině</t>
  </si>
  <si>
    <t>ošetření trávníku selektivním herbicidem</t>
  </si>
  <si>
    <t>revitalizace trávníku:2900</t>
  </si>
  <si>
    <t>Herbicid selektivní na dvouděložné rostliny</t>
  </si>
  <si>
    <t>0,29*5</t>
  </si>
  <si>
    <t>185804312R00</t>
  </si>
  <si>
    <t>Zalití rostlin vodou plochy nad 20 m2</t>
  </si>
  <si>
    <t>2900*0,01</t>
  </si>
  <si>
    <t>Voda pro zálivku</t>
  </si>
  <si>
    <t>185851111R00</t>
  </si>
  <si>
    <t>Dovoz vody pro zálivku rostlin do 6 km</t>
  </si>
  <si>
    <t>183405311R00</t>
  </si>
  <si>
    <t>Provzdušnění trávníku bez pískování</t>
  </si>
  <si>
    <t>ha</t>
  </si>
  <si>
    <t>revitalizace trávníku:0,29</t>
  </si>
  <si>
    <t>185802113R00</t>
  </si>
  <si>
    <t>Hnojení umělým hnojivem v rovině</t>
  </si>
  <si>
    <t>2900*30/1000000</t>
  </si>
  <si>
    <t>Trávníkové hnojivo s dlouhodobým účinkem</t>
  </si>
  <si>
    <t>kg</t>
  </si>
  <si>
    <t>2900*0,03</t>
  </si>
  <si>
    <t>183403152R00</t>
  </si>
  <si>
    <t>Obdělání půdy vláčením, v rovině</t>
  </si>
  <si>
    <t>180402111R00</t>
  </si>
  <si>
    <t>Založení trávníku parkového výsevem v rovině, včetně dodávky travního semene 20g/m2</t>
  </si>
  <si>
    <t>185803211R00</t>
  </si>
  <si>
    <t>Uválcování trávníku v rovině</t>
  </si>
  <si>
    <t>185803111R00</t>
  </si>
  <si>
    <t>Ošetření trávníku v rovině</t>
  </si>
  <si>
    <t>Ošetření trávníku bez ohledu na způsob založení, tj. pokosení se shrabáním, naložením shrabků na dopravní prostředek s odvezením do 20 km a se složením</t>
  </si>
  <si>
    <t>péče 2 roky - 10 sečí</t>
  </si>
  <si>
    <t>184801121R00</t>
  </si>
  <si>
    <t>Ošetřování vysazených dřevin soliterních, v rovině</t>
  </si>
  <si>
    <t>Ošetření vysazených dřevin t.j. odplevelení s nakypřením nebo vypletí, odstranění poškozených částí dřeviny s případným složením odpadu na hromady, naložením na dopravní prostředek, odvozem do 20 km a se složením</t>
  </si>
  <si>
    <t>péče 2 roky - 4x</t>
  </si>
  <si>
    <t>listnaté stromy:3*4</t>
  </si>
  <si>
    <t>vícekmeny:8*4</t>
  </si>
  <si>
    <t>jehličnany:7*4</t>
  </si>
  <si>
    <t>solitérní keře:22*4</t>
  </si>
  <si>
    <t>184801131</t>
  </si>
  <si>
    <t>Ošetření vysazených dřevin ve skupinách v rovině</t>
  </si>
  <si>
    <t>Ošetření vysazených dřevin t.j. odplevelení s nakypřením nebo vypletí, odstranění poškozených částí s případným složením odpadu na hromady, naložením na dopravní prostředek, odvozem do 20 km a se složením</t>
  </si>
  <si>
    <t>350*4</t>
  </si>
  <si>
    <t>péče 2 roky</t>
  </si>
  <si>
    <t>listnaté stromy:3*0,1*10</t>
  </si>
  <si>
    <t>vícekmeny:8*0,1*10</t>
  </si>
  <si>
    <t>jehličnany:7*0,1*10</t>
  </si>
  <si>
    <t>solitérní keře:22*0,05*10</t>
  </si>
  <si>
    <t>záhony:350*0,01*10</t>
  </si>
  <si>
    <t>184852311r</t>
  </si>
  <si>
    <t>Řez stromů výchovný - keřové stromy výšky do 4 m, 2x</t>
  </si>
  <si>
    <t>vícekmeny:8*2</t>
  </si>
  <si>
    <t>184852312r</t>
  </si>
  <si>
    <t>Řez stromů výchovný - alejové stromy výšky 4-6 m, 2x</t>
  </si>
  <si>
    <t>listnaté stromy:3*2</t>
  </si>
  <si>
    <t>Osazení obrub z ocelové pásoviny</t>
  </si>
  <si>
    <t>13355160R</t>
  </si>
  <si>
    <t>Ocel pásová jakost 11373  120x5,0 mm</t>
  </si>
  <si>
    <t>0,0092*120</t>
  </si>
  <si>
    <t>13210340R</t>
  </si>
  <si>
    <t>Tyč ocelová kruhová jakost 10000  D 12 mm</t>
  </si>
  <si>
    <t>45 cm/ks</t>
  </si>
  <si>
    <t>120*0,0092*0,5</t>
  </si>
  <si>
    <t>Betonáž tyčí, včetně dodávky materiálu na betonová</t>
  </si>
  <si>
    <t>včetně dodávky betonu</t>
  </si>
  <si>
    <t>Osazení plastového obrubníku</t>
  </si>
  <si>
    <t>Neviditelný plastový obrubník, 100x85x78 mm, včetně kotvících prvků</t>
  </si>
  <si>
    <t>Voštinové rohože pro zpevnění štěrkových ploch</t>
  </si>
  <si>
    <t>extrud. PP s buňkami tvaru včelí plástve, dodávka včetně montáže</t>
  </si>
  <si>
    <t>Rozměry rohož 1200x800x29 mm</t>
  </si>
  <si>
    <t>460650012r</t>
  </si>
  <si>
    <t>Podkladová vrstva ze štěrkodrtě fr. 16-32 tl.5 cm</t>
  </si>
  <si>
    <t>Zřízení podkladové vrstvy ze štěrku včetně rozvozu všech hmot a jejich rozprostření.</t>
  </si>
  <si>
    <t>Štěrkodrtě frakce 16-32, tl 50 mm</t>
  </si>
  <si>
    <t>38*0,05*1,6</t>
  </si>
  <si>
    <t>Podkladová vrstva ze štěrkodrtě fr. 0-4 tl.3 cm</t>
  </si>
  <si>
    <t>Štěrkodrtě frakce 0-4, tl 30 mm</t>
  </si>
  <si>
    <t>38*0,03*1,6</t>
  </si>
  <si>
    <t>Podkladová vrstva ze štěrkodrtě fr. 8-16 tl.5 cm</t>
  </si>
  <si>
    <t>Zřízení podkladové vrstvy ze štěrku včetně rozvozu všech hmot a jejich rozprostření.Pro vyplnění voštinové rohože</t>
  </si>
  <si>
    <t>Štěrkodrtě frakce 8-16 světle šedá barva, tl 50 mm</t>
  </si>
  <si>
    <t>pro vyplnení vočtinové rohože</t>
  </si>
  <si>
    <t>998231311R00</t>
  </si>
  <si>
    <t>Přesun hmot pro sadovnické a krajin. úpravy do 5km</t>
  </si>
  <si>
    <t>Odvoz travního drnu</t>
  </si>
  <si>
    <t>68,2t</t>
  </si>
  <si>
    <t>Náklady na dopravu materiálu</t>
  </si>
  <si>
    <t>Lavička parková 1800x710x628 mm MD/kov</t>
  </si>
  <si>
    <t>Robustní parková lavička s područkami, vyrobená z modřínového dřeva a ocelových svarků. Žárově zinkovaná ocelová konstrukce, modřínové dřevo ošetřeno ochrannou olejovou lazurou.</t>
  </si>
  <si>
    <t>délka 1800 mm, šířka 710 mm, výška 628 mm, výška sedáku po ukotvení 450 mm</t>
  </si>
  <si>
    <t>Odpadkový koš</t>
  </si>
  <si>
    <t>rozměr d.š.v.: 406 x 350 x 900 mm</t>
  </si>
  <si>
    <t>materiál: ocel zinkovaná, ošetřená práškovou vyalovací barvou (RAL 9006 - stříbrná světlý hliník), dvířka nerez, vnitřní nádoba - pozinkovaný plech tl. 0,8 mm</t>
  </si>
  <si>
    <t>Doprava mobiláře</t>
  </si>
  <si>
    <t>Montáž mobiliáře</t>
  </si>
  <si>
    <t>Montáž mobiliáře, s vyhloubením rýh, zřízení betonové patky včetně mateiálu na betonování, osazením noh, montáží sedadla a opěradla, s případným naložením přebytečného výkopku na dopravní prostředek, odvozem na vzdálenost do 20 km a se složením</t>
  </si>
  <si>
    <t>121101100R00</t>
  </si>
  <si>
    <t>Sejmutí ornice, pl. do 400 m2, přemístění do 50 m</t>
  </si>
  <si>
    <t>ornice zůstane na místě a bude použita k dalšímu použití</t>
  </si>
  <si>
    <t>65*0,15</t>
  </si>
  <si>
    <t>139601102R00</t>
  </si>
  <si>
    <t>Ruční výkop jam, rýh a šachet v hornině tř. 3</t>
  </si>
  <si>
    <t>0,35*0,35*1,1*17*2</t>
  </si>
  <si>
    <t>162701105R00</t>
  </si>
  <si>
    <t>Vodorovné přemístění výkopku z hor.1-4 do 10000 m</t>
  </si>
  <si>
    <t>167101101R00</t>
  </si>
  <si>
    <t>Nakládání výkopku z hor.1-4 v množství do 100 m3</t>
  </si>
  <si>
    <t>199000002R00</t>
  </si>
  <si>
    <t>Poplatek za skládku horniny 1- 4</t>
  </si>
  <si>
    <t>2</t>
  </si>
  <si>
    <t>Základy,zvláštní zakládání</t>
  </si>
  <si>
    <t>275313611R00</t>
  </si>
  <si>
    <t>Beton základových patek prostý C 16/20</t>
  </si>
  <si>
    <t>564952111</t>
  </si>
  <si>
    <t>Podklad z mechanicky zpevněného kameniva tl. 15 cm</t>
  </si>
  <si>
    <t>fr. 0-32</t>
  </si>
  <si>
    <t>639571311R00</t>
  </si>
  <si>
    <t>Komunikace - textilie proti prorůstání 45g/m2</t>
  </si>
  <si>
    <t>953943121R00</t>
  </si>
  <si>
    <t>Osazení kovových předmětů do betonu, 1 kg / kus</t>
  </si>
  <si>
    <t>17*2</t>
  </si>
  <si>
    <t>3117560R</t>
  </si>
  <si>
    <t>Kotevní patka pro osazení stojin - trámů</t>
  </si>
  <si>
    <t>žárový zinek - nerez</t>
  </si>
  <si>
    <t>762</t>
  </si>
  <si>
    <t>Konstrukce tesařské</t>
  </si>
  <si>
    <t>762712140R00</t>
  </si>
  <si>
    <t>Montáž vázaných konstrukcí hraněných do 450 cm2</t>
  </si>
  <si>
    <t>240/160:17*2*3+17*3,6</t>
  </si>
  <si>
    <t>762795000R00</t>
  </si>
  <si>
    <t>Spojovací prostředky pro vázané konstrukce</t>
  </si>
  <si>
    <t>řezivo:6,768</t>
  </si>
  <si>
    <t>60512121R</t>
  </si>
  <si>
    <t>Řezivo jehličnaté - hranoly - jak. I 260/160</t>
  </si>
  <si>
    <t>260/160:163,2*0,24*0,16*1,08</t>
  </si>
  <si>
    <t>998762202R00</t>
  </si>
  <si>
    <t>Přesun hmot pro tesařské konstrukce, výšky do 12 m</t>
  </si>
  <si>
    <t>783</t>
  </si>
  <si>
    <t>Nátěry</t>
  </si>
  <si>
    <t>783726300R00</t>
  </si>
  <si>
    <t>Nátěr synt. lazurovací tesařských konstr. 3x lak</t>
  </si>
  <si>
    <t>240/160:(17*2*3+17*3,6)*(0,24+0,16)*2</t>
  </si>
  <si>
    <t>SO 04 - Prvky drobné architektury - pergola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</si>
</sst>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49" xfId="0" applyFont="1" applyBorder="1" applyAlignment="1">
      <alignment vertical="center"/>
    </xf>
    <xf numFmtId="49" fontId="0" fillId="0" borderId="43" xfId="0" applyNumberFormat="1" applyBorder="1" applyAlignment="1">
      <alignment vertical="center"/>
    </xf>
    <xf numFmtId="0" fontId="0" fillId="3" borderId="49" xfId="0" applyFill="1" applyBorder="1"/>
    <xf numFmtId="0" fontId="0" fillId="3" borderId="54" xfId="0" applyFill="1" applyBorder="1"/>
    <xf numFmtId="0" fontId="0" fillId="3" borderId="52" xfId="0" applyFill="1" applyBorder="1"/>
    <xf numFmtId="49" fontId="0" fillId="3" borderId="52" xfId="0" applyNumberFormat="1" applyFill="1" applyBorder="1"/>
    <xf numFmtId="49" fontId="18" fillId="0" borderId="0" xfId="0" applyNumberFormat="1" applyFont="1" applyAlignment="1">
      <alignment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19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0" fontId="19" fillId="0" borderId="39" xfId="0" quotePrefix="1" applyNumberFormat="1" applyFont="1" applyBorder="1" applyAlignment="1">
      <alignment horizontal="left" vertical="top" wrapText="1"/>
    </xf>
    <xf numFmtId="0" fontId="19" fillId="0" borderId="39" xfId="0" applyNumberFormat="1" applyFont="1" applyBorder="1" applyAlignment="1">
      <alignment vertical="top" wrapText="1" shrinkToFit="1"/>
    </xf>
    <xf numFmtId="164" fontId="19" fillId="0" borderId="39" xfId="0" applyNumberFormat="1" applyFont="1" applyBorder="1" applyAlignment="1">
      <alignment vertical="top" wrapText="1" shrinkToFit="1"/>
    </xf>
    <xf numFmtId="0" fontId="8" fillId="3" borderId="53" xfId="0" applyFont="1" applyFill="1" applyBorder="1" applyAlignment="1">
      <alignment vertical="top"/>
    </xf>
    <xf numFmtId="49" fontId="8" fillId="3" borderId="43" xfId="0" applyNumberFormat="1" applyFont="1" applyFill="1" applyBorder="1" applyAlignment="1">
      <alignment vertical="top"/>
    </xf>
    <xf numFmtId="49" fontId="8" fillId="3" borderId="43" xfId="0" applyNumberFormat="1" applyFont="1" applyFill="1" applyBorder="1" applyAlignment="1">
      <alignment horizontal="left" vertical="top" wrapText="1"/>
    </xf>
    <xf numFmtId="0" fontId="8" fillId="3" borderId="43" xfId="0" applyFont="1" applyFill="1" applyBorder="1" applyAlignment="1">
      <alignment vertical="top"/>
    </xf>
    <xf numFmtId="4" fontId="8" fillId="3" borderId="54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7" fillId="0" borderId="33" xfId="0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9" fontId="0" fillId="0" borderId="43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54" xfId="0" applyBorder="1" applyAlignment="1">
      <alignment vertical="center"/>
    </xf>
    <xf numFmtId="0" fontId="17" fillId="0" borderId="10" xfId="0" applyNumberFormat="1" applyFont="1" applyBorder="1" applyAlignment="1">
      <alignment horizontal="left" vertical="top" wrapText="1"/>
    </xf>
    <xf numFmtId="0" fontId="17" fillId="0" borderId="6" xfId="0" applyNumberFormat="1" applyFont="1" applyBorder="1" applyAlignment="1">
      <alignment vertical="top" wrapText="1" shrinkToFit="1"/>
    </xf>
    <xf numFmtId="164" fontId="17" fillId="0" borderId="6" xfId="0" applyNumberFormat="1" applyFont="1" applyBorder="1" applyAlignment="1">
      <alignment vertical="top" wrapText="1" shrinkToFit="1"/>
    </xf>
    <xf numFmtId="4" fontId="17" fillId="0" borderId="6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9" t="s">
        <v>39</v>
      </c>
      <c r="B2" s="219"/>
      <c r="C2" s="219"/>
      <c r="D2" s="219"/>
      <c r="E2" s="219"/>
      <c r="F2" s="219"/>
      <c r="G2" s="21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view="pageBreakPreview" topLeftCell="B1" zoomScale="75" zoomScaleNormal="100" zoomScaleSheetLayoutView="75" workbookViewId="0">
      <selection activeCell="C49" sqref="C4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0" t="s">
        <v>42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 x14ac:dyDescent="0.2">
      <c r="A2" s="4"/>
      <c r="B2" s="81" t="s">
        <v>40</v>
      </c>
      <c r="C2" s="82"/>
      <c r="D2" s="246" t="s">
        <v>46</v>
      </c>
      <c r="E2" s="247"/>
      <c r="F2" s="247"/>
      <c r="G2" s="247"/>
      <c r="H2" s="247"/>
      <c r="I2" s="247"/>
      <c r="J2" s="248"/>
      <c r="O2" s="2"/>
    </row>
    <row r="3" spans="1:15" ht="23.25" hidden="1" customHeight="1" x14ac:dyDescent="0.2">
      <c r="A3" s="4"/>
      <c r="B3" s="83" t="s">
        <v>43</v>
      </c>
      <c r="C3" s="84"/>
      <c r="D3" s="239"/>
      <c r="E3" s="240"/>
      <c r="F3" s="240"/>
      <c r="G3" s="240"/>
      <c r="H3" s="240"/>
      <c r="I3" s="240"/>
      <c r="J3" s="241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50"/>
      <c r="E11" s="250"/>
      <c r="F11" s="250"/>
      <c r="G11" s="250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37"/>
      <c r="E12" s="237"/>
      <c r="F12" s="237"/>
      <c r="G12" s="237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38"/>
      <c r="E13" s="238"/>
      <c r="F13" s="238"/>
      <c r="G13" s="23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9"/>
      <c r="F15" s="249"/>
      <c r="G15" s="234"/>
      <c r="H15" s="234"/>
      <c r="I15" s="234" t="s">
        <v>28</v>
      </c>
      <c r="J15" s="235"/>
    </row>
    <row r="16" spans="1:15" ht="23.25" customHeight="1" x14ac:dyDescent="0.2">
      <c r="A16" s="138" t="s">
        <v>23</v>
      </c>
      <c r="B16" s="139" t="s">
        <v>23</v>
      </c>
      <c r="C16" s="58"/>
      <c r="D16" s="59"/>
      <c r="E16" s="229"/>
      <c r="F16" s="236"/>
      <c r="G16" s="229"/>
      <c r="H16" s="236"/>
      <c r="I16" s="229">
        <f>SUMIF(F47:F48,A16,I47:I48)+SUMIF(F47:F48,"PSU",I47:I48)</f>
        <v>0</v>
      </c>
      <c r="J16" s="230"/>
    </row>
    <row r="17" spans="1:10" ht="23.25" customHeight="1" x14ac:dyDescent="0.2">
      <c r="A17" s="138" t="s">
        <v>24</v>
      </c>
      <c r="B17" s="139" t="s">
        <v>24</v>
      </c>
      <c r="C17" s="58"/>
      <c r="D17" s="59"/>
      <c r="E17" s="229"/>
      <c r="F17" s="236"/>
      <c r="G17" s="229"/>
      <c r="H17" s="236"/>
      <c r="I17" s="229">
        <f>SUMIF(F47:F48,A17,I47:I48)</f>
        <v>0</v>
      </c>
      <c r="J17" s="230"/>
    </row>
    <row r="18" spans="1:10" ht="23.25" customHeight="1" x14ac:dyDescent="0.2">
      <c r="A18" s="138" t="s">
        <v>25</v>
      </c>
      <c r="B18" s="139" t="s">
        <v>25</v>
      </c>
      <c r="C18" s="58"/>
      <c r="D18" s="59"/>
      <c r="E18" s="229"/>
      <c r="F18" s="236"/>
      <c r="G18" s="229"/>
      <c r="H18" s="236"/>
      <c r="I18" s="229">
        <f>SUMIF(F47:F48,A18,I47:I48)</f>
        <v>0</v>
      </c>
      <c r="J18" s="230"/>
    </row>
    <row r="19" spans="1:10" ht="23.25" customHeight="1" x14ac:dyDescent="0.2">
      <c r="A19" s="138" t="s">
        <v>58</v>
      </c>
      <c r="B19" s="139" t="s">
        <v>26</v>
      </c>
      <c r="C19" s="58"/>
      <c r="D19" s="59"/>
      <c r="E19" s="229"/>
      <c r="F19" s="236"/>
      <c r="G19" s="229"/>
      <c r="H19" s="236"/>
      <c r="I19" s="229">
        <f>SUMIF(F47:F48,A19,I47:I48)</f>
        <v>0</v>
      </c>
      <c r="J19" s="230"/>
    </row>
    <row r="20" spans="1:10" ht="23.25" customHeight="1" x14ac:dyDescent="0.2">
      <c r="A20" s="138" t="s">
        <v>60</v>
      </c>
      <c r="B20" s="139" t="s">
        <v>27</v>
      </c>
      <c r="C20" s="58"/>
      <c r="D20" s="59"/>
      <c r="E20" s="229"/>
      <c r="F20" s="236"/>
      <c r="G20" s="229"/>
      <c r="H20" s="236"/>
      <c r="I20" s="229">
        <f>SUMIF(F47:F48,A20,I47:I48)</f>
        <v>0</v>
      </c>
      <c r="J20" s="230"/>
    </row>
    <row r="21" spans="1:10" ht="23.25" customHeight="1" x14ac:dyDescent="0.2">
      <c r="A21" s="4"/>
      <c r="B21" s="74" t="s">
        <v>28</v>
      </c>
      <c r="C21" s="75"/>
      <c r="D21" s="76"/>
      <c r="E21" s="231"/>
      <c r="F21" s="232"/>
      <c r="G21" s="231"/>
      <c r="H21" s="232"/>
      <c r="I21" s="231">
        <f>SUM(I16:J20)</f>
        <v>0</v>
      </c>
      <c r="J21" s="24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43">
        <f>ZakladDPHSni*SazbaDPH1/100</f>
        <v>0</v>
      </c>
      <c r="H24" s="244"/>
      <c r="I24" s="244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3">
        <f>ZakladDPHZakl*SazbaDPH2/100</f>
        <v>0</v>
      </c>
      <c r="H26" s="224"/>
      <c r="I26" s="22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25">
        <f>0</f>
        <v>0</v>
      </c>
      <c r="H27" s="225"/>
      <c r="I27" s="22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3">
        <f>ZakladDPHSniVypocet+ZakladDPHZaklVypocet</f>
        <v>0</v>
      </c>
      <c r="H28" s="233"/>
      <c r="I28" s="233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26">
        <f>ZakladDPHSni+DPHSni+ZakladDPHZakl+DPHZakl+Zaokrouhleni</f>
        <v>0</v>
      </c>
      <c r="H29" s="226"/>
      <c r="I29" s="226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v>43262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42" t="s">
        <v>2</v>
      </c>
      <c r="E35" s="242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0</v>
      </c>
      <c r="B39" s="103" t="s">
        <v>53</v>
      </c>
      <c r="C39" s="252" t="s">
        <v>46</v>
      </c>
      <c r="D39" s="253"/>
      <c r="E39" s="253"/>
      <c r="F39" s="108">
        <f>'Rozpočet Pol'!AC23</f>
        <v>0</v>
      </c>
      <c r="G39" s="109">
        <f>'Rozpočet Pol'!AD23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54" t="s">
        <v>54</v>
      </c>
      <c r="C40" s="255"/>
      <c r="D40" s="255"/>
      <c r="E40" s="256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56</v>
      </c>
    </row>
    <row r="46" spans="1:10" ht="25.5" customHeight="1" x14ac:dyDescent="0.2">
      <c r="A46" s="121"/>
      <c r="B46" s="124" t="s">
        <v>16</v>
      </c>
      <c r="C46" s="124" t="s">
        <v>5</v>
      </c>
      <c r="D46" s="125"/>
      <c r="E46" s="125"/>
      <c r="F46" s="128" t="s">
        <v>57</v>
      </c>
      <c r="G46" s="128"/>
      <c r="H46" s="128"/>
      <c r="I46" s="257" t="s">
        <v>28</v>
      </c>
      <c r="J46" s="257"/>
    </row>
    <row r="47" spans="1:10" ht="25.5" customHeight="1" x14ac:dyDescent="0.2">
      <c r="A47" s="122"/>
      <c r="B47" s="129" t="s">
        <v>58</v>
      </c>
      <c r="C47" s="259" t="s">
        <v>26</v>
      </c>
      <c r="D47" s="260"/>
      <c r="E47" s="260"/>
      <c r="F47" s="131" t="s">
        <v>58</v>
      </c>
      <c r="G47" s="132"/>
      <c r="H47" s="132"/>
      <c r="I47" s="258">
        <f>'Rozpočet Pol'!G8</f>
        <v>0</v>
      </c>
      <c r="J47" s="258"/>
    </row>
    <row r="48" spans="1:10" ht="25.5" customHeight="1" x14ac:dyDescent="0.2">
      <c r="A48" s="122"/>
      <c r="B48" s="130" t="s">
        <v>59</v>
      </c>
      <c r="C48" s="262" t="s">
        <v>118</v>
      </c>
      <c r="D48" s="263"/>
      <c r="E48" s="263"/>
      <c r="F48" s="133" t="s">
        <v>23</v>
      </c>
      <c r="G48" s="134"/>
      <c r="H48" s="134"/>
      <c r="I48" s="261">
        <f>'Rozpočet Pol'!G17</f>
        <v>0</v>
      </c>
      <c r="J48" s="261"/>
    </row>
    <row r="49" spans="1:10" ht="25.5" customHeight="1" x14ac:dyDescent="0.2">
      <c r="A49" s="123"/>
      <c r="B49" s="126" t="s">
        <v>1</v>
      </c>
      <c r="C49" s="126"/>
      <c r="D49" s="127"/>
      <c r="E49" s="127"/>
      <c r="F49" s="135"/>
      <c r="G49" s="136"/>
      <c r="H49" s="136"/>
      <c r="I49" s="251">
        <f>SUM(I47:I48)</f>
        <v>0</v>
      </c>
      <c r="J49" s="251"/>
    </row>
    <row r="50" spans="1:10" x14ac:dyDescent="0.2">
      <c r="F50" s="137"/>
      <c r="G50" s="96"/>
      <c r="H50" s="137"/>
      <c r="I50" s="96"/>
      <c r="J50" s="96"/>
    </row>
    <row r="51" spans="1:10" x14ac:dyDescent="0.2">
      <c r="F51" s="137"/>
      <c r="G51" s="96"/>
      <c r="H51" s="137"/>
      <c r="I51" s="96"/>
      <c r="J51" s="96"/>
    </row>
    <row r="52" spans="1:10" x14ac:dyDescent="0.2">
      <c r="F52" s="137"/>
      <c r="G52" s="96"/>
      <c r="H52" s="137"/>
      <c r="I52" s="96"/>
      <c r="J52" s="96"/>
    </row>
  </sheetData>
  <sheetProtection algorithmName="SHA-512" hashValue="AAApEbgeiSI2ZdfjNG87fZrUxk5wmUglrX8uzCHkXTpO6W0ik0t3CeajAQTseL6K4YzOa5LQqSBjbljTRFSX5g==" saltValue="KJheey8QY/uzcFeg6gINt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I49:J49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64" t="s">
        <v>6</v>
      </c>
      <c r="B1" s="264"/>
      <c r="C1" s="265"/>
      <c r="D1" s="264"/>
      <c r="E1" s="264"/>
      <c r="F1" s="264"/>
      <c r="G1" s="264"/>
    </row>
    <row r="2" spans="1:7" ht="24.95" customHeight="1" x14ac:dyDescent="0.2">
      <c r="A2" s="79" t="s">
        <v>41</v>
      </c>
      <c r="B2" s="78"/>
      <c r="C2" s="266"/>
      <c r="D2" s="266"/>
      <c r="E2" s="266"/>
      <c r="F2" s="266"/>
      <c r="G2" s="267"/>
    </row>
    <row r="3" spans="1:7" ht="24.95" hidden="1" customHeight="1" x14ac:dyDescent="0.2">
      <c r="A3" s="79" t="s">
        <v>7</v>
      </c>
      <c r="B3" s="78"/>
      <c r="C3" s="266"/>
      <c r="D3" s="266"/>
      <c r="E3" s="266"/>
      <c r="F3" s="266"/>
      <c r="G3" s="267"/>
    </row>
    <row r="4" spans="1:7" ht="24.95" hidden="1" customHeight="1" x14ac:dyDescent="0.2">
      <c r="A4" s="79" t="s">
        <v>8</v>
      </c>
      <c r="B4" s="78"/>
      <c r="C4" s="266"/>
      <c r="D4" s="266"/>
      <c r="E4" s="266"/>
      <c r="F4" s="266"/>
      <c r="G4" s="26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3"/>
  <sheetViews>
    <sheetView view="pageBreakPreview" zoomScaleNormal="100" zoomScaleSheetLayoutView="100" workbookViewId="0">
      <selection activeCell="A26" sqref="A26:C26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80" t="s">
        <v>6</v>
      </c>
      <c r="B1" s="280"/>
      <c r="C1" s="280"/>
      <c r="D1" s="280"/>
      <c r="E1" s="280"/>
      <c r="F1" s="280"/>
      <c r="G1" s="280"/>
      <c r="AE1" t="s">
        <v>62</v>
      </c>
    </row>
    <row r="2" spans="1:60" ht="24.95" customHeight="1" x14ac:dyDescent="0.2">
      <c r="A2" s="142" t="s">
        <v>61</v>
      </c>
      <c r="B2" s="140"/>
      <c r="C2" s="281" t="s">
        <v>46</v>
      </c>
      <c r="D2" s="282"/>
      <c r="E2" s="282"/>
      <c r="F2" s="282"/>
      <c r="G2" s="283"/>
      <c r="AE2" t="s">
        <v>63</v>
      </c>
    </row>
    <row r="3" spans="1:60" ht="24.95" hidden="1" customHeight="1" x14ac:dyDescent="0.2">
      <c r="A3" s="143" t="s">
        <v>7</v>
      </c>
      <c r="B3" s="141"/>
      <c r="C3" s="284"/>
      <c r="D3" s="285"/>
      <c r="E3" s="285"/>
      <c r="F3" s="285"/>
      <c r="G3" s="286"/>
      <c r="AE3" t="s">
        <v>64</v>
      </c>
    </row>
    <row r="4" spans="1:60" ht="24.95" hidden="1" customHeight="1" x14ac:dyDescent="0.2">
      <c r="A4" s="143" t="s">
        <v>8</v>
      </c>
      <c r="B4" s="141"/>
      <c r="C4" s="284"/>
      <c r="D4" s="285"/>
      <c r="E4" s="285"/>
      <c r="F4" s="285"/>
      <c r="G4" s="286"/>
      <c r="AE4" t="s">
        <v>65</v>
      </c>
    </row>
    <row r="5" spans="1:60" hidden="1" x14ac:dyDescent="0.2">
      <c r="A5" s="144" t="s">
        <v>66</v>
      </c>
      <c r="B5" s="145"/>
      <c r="C5" s="146"/>
      <c r="D5" s="147"/>
      <c r="E5" s="147"/>
      <c r="F5" s="147"/>
      <c r="G5" s="148"/>
      <c r="AE5" t="s">
        <v>67</v>
      </c>
    </row>
    <row r="7" spans="1:60" ht="38.25" x14ac:dyDescent="0.2">
      <c r="A7" s="153" t="s">
        <v>68</v>
      </c>
      <c r="B7" s="154" t="s">
        <v>69</v>
      </c>
      <c r="C7" s="154" t="s">
        <v>70</v>
      </c>
      <c r="D7" s="153" t="s">
        <v>71</v>
      </c>
      <c r="E7" s="153" t="s">
        <v>72</v>
      </c>
      <c r="F7" s="149" t="s">
        <v>73</v>
      </c>
      <c r="G7" s="170" t="s">
        <v>28</v>
      </c>
      <c r="H7" s="171" t="s">
        <v>29</v>
      </c>
      <c r="I7" s="171" t="s">
        <v>74</v>
      </c>
      <c r="J7" s="171" t="s">
        <v>30</v>
      </c>
      <c r="K7" s="171" t="s">
        <v>75</v>
      </c>
      <c r="L7" s="171" t="s">
        <v>76</v>
      </c>
      <c r="M7" s="171" t="s">
        <v>77</v>
      </c>
      <c r="N7" s="171" t="s">
        <v>78</v>
      </c>
      <c r="O7" s="171" t="s">
        <v>79</v>
      </c>
      <c r="P7" s="171" t="s">
        <v>80</v>
      </c>
      <c r="Q7" s="171" t="s">
        <v>81</v>
      </c>
      <c r="R7" s="171" t="s">
        <v>82</v>
      </c>
      <c r="S7" s="171" t="s">
        <v>83</v>
      </c>
      <c r="T7" s="171" t="s">
        <v>84</v>
      </c>
      <c r="U7" s="156" t="s">
        <v>85</v>
      </c>
    </row>
    <row r="8" spans="1:60" x14ac:dyDescent="0.2">
      <c r="A8" s="172" t="s">
        <v>86</v>
      </c>
      <c r="B8" s="173" t="s">
        <v>58</v>
      </c>
      <c r="C8" s="174" t="s">
        <v>26</v>
      </c>
      <c r="D8" s="175"/>
      <c r="E8" s="176"/>
      <c r="F8" s="177"/>
      <c r="G8" s="177">
        <f>SUMIF(AE9:AE16,"&lt;&gt;NOR",G9:G16)</f>
        <v>0</v>
      </c>
      <c r="H8" s="177"/>
      <c r="I8" s="177">
        <f>SUM(I9:I16)</f>
        <v>0</v>
      </c>
      <c r="J8" s="177"/>
      <c r="K8" s="177">
        <f>SUM(K9:K16)</f>
        <v>0</v>
      </c>
      <c r="L8" s="177"/>
      <c r="M8" s="177">
        <f>SUM(M9:M16)</f>
        <v>0</v>
      </c>
      <c r="N8" s="155"/>
      <c r="O8" s="155">
        <f>SUM(O9:O16)</f>
        <v>0</v>
      </c>
      <c r="P8" s="155"/>
      <c r="Q8" s="155">
        <f>SUM(Q9:Q16)</f>
        <v>0</v>
      </c>
      <c r="R8" s="155"/>
      <c r="S8" s="155"/>
      <c r="T8" s="172"/>
      <c r="U8" s="155">
        <f>SUM(U9:U16)</f>
        <v>0</v>
      </c>
      <c r="AE8" t="s">
        <v>87</v>
      </c>
    </row>
    <row r="9" spans="1:60" outlineLevel="1" x14ac:dyDescent="0.2">
      <c r="A9" s="151">
        <v>1</v>
      </c>
      <c r="B9" s="157" t="s">
        <v>88</v>
      </c>
      <c r="C9" s="191" t="s">
        <v>89</v>
      </c>
      <c r="D9" s="159" t="s">
        <v>90</v>
      </c>
      <c r="E9" s="165">
        <v>1</v>
      </c>
      <c r="F9" s="167"/>
      <c r="G9" s="168">
        <f t="shared" ref="G9:G16" si="0">ROUND(E9*F9,2)</f>
        <v>0</v>
      </c>
      <c r="H9" s="167"/>
      <c r="I9" s="168">
        <f t="shared" ref="I9:I16" si="1">ROUND(E9*H9,2)</f>
        <v>0</v>
      </c>
      <c r="J9" s="167"/>
      <c r="K9" s="168">
        <f t="shared" ref="K9:K16" si="2">ROUND(E9*J9,2)</f>
        <v>0</v>
      </c>
      <c r="L9" s="168">
        <v>21</v>
      </c>
      <c r="M9" s="168">
        <f t="shared" ref="M9:M16" si="3">G9*(1+L9/100)</f>
        <v>0</v>
      </c>
      <c r="N9" s="160">
        <v>0</v>
      </c>
      <c r="O9" s="160">
        <f t="shared" ref="O9:O16" si="4">ROUND(E9*N9,5)</f>
        <v>0</v>
      </c>
      <c r="P9" s="160">
        <v>0</v>
      </c>
      <c r="Q9" s="160">
        <f t="shared" ref="Q9:Q16" si="5">ROUND(E9*P9,5)</f>
        <v>0</v>
      </c>
      <c r="R9" s="160"/>
      <c r="S9" s="160"/>
      <c r="T9" s="161">
        <v>0</v>
      </c>
      <c r="U9" s="160">
        <f t="shared" ref="U9:U16" si="6">ROUND(E9*T9,2)</f>
        <v>0</v>
      </c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91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1">
        <v>2</v>
      </c>
      <c r="B10" s="157" t="s">
        <v>92</v>
      </c>
      <c r="C10" s="191" t="s">
        <v>93</v>
      </c>
      <c r="D10" s="159" t="s">
        <v>90</v>
      </c>
      <c r="E10" s="165">
        <v>1</v>
      </c>
      <c r="F10" s="167"/>
      <c r="G10" s="168">
        <f t="shared" si="0"/>
        <v>0</v>
      </c>
      <c r="H10" s="167"/>
      <c r="I10" s="168">
        <f t="shared" si="1"/>
        <v>0</v>
      </c>
      <c r="J10" s="167"/>
      <c r="K10" s="168">
        <f t="shared" si="2"/>
        <v>0</v>
      </c>
      <c r="L10" s="168">
        <v>21</v>
      </c>
      <c r="M10" s="168">
        <f t="shared" si="3"/>
        <v>0</v>
      </c>
      <c r="N10" s="160">
        <v>0</v>
      </c>
      <c r="O10" s="160">
        <f t="shared" si="4"/>
        <v>0</v>
      </c>
      <c r="P10" s="160">
        <v>0</v>
      </c>
      <c r="Q10" s="160">
        <f t="shared" si="5"/>
        <v>0</v>
      </c>
      <c r="R10" s="160"/>
      <c r="S10" s="160"/>
      <c r="T10" s="161">
        <v>0</v>
      </c>
      <c r="U10" s="160">
        <f t="shared" si="6"/>
        <v>0</v>
      </c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91</v>
      </c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1">
        <v>3</v>
      </c>
      <c r="B11" s="157" t="s">
        <v>94</v>
      </c>
      <c r="C11" s="191" t="s">
        <v>95</v>
      </c>
      <c r="D11" s="159" t="s">
        <v>90</v>
      </c>
      <c r="E11" s="165">
        <v>1</v>
      </c>
      <c r="F11" s="167"/>
      <c r="G11" s="168">
        <f t="shared" si="0"/>
        <v>0</v>
      </c>
      <c r="H11" s="167"/>
      <c r="I11" s="168">
        <f t="shared" si="1"/>
        <v>0</v>
      </c>
      <c r="J11" s="167"/>
      <c r="K11" s="168">
        <f t="shared" si="2"/>
        <v>0</v>
      </c>
      <c r="L11" s="168">
        <v>21</v>
      </c>
      <c r="M11" s="168">
        <f t="shared" si="3"/>
        <v>0</v>
      </c>
      <c r="N11" s="160">
        <v>0</v>
      </c>
      <c r="O11" s="160">
        <f t="shared" si="4"/>
        <v>0</v>
      </c>
      <c r="P11" s="160">
        <v>0</v>
      </c>
      <c r="Q11" s="160">
        <f t="shared" si="5"/>
        <v>0</v>
      </c>
      <c r="R11" s="160"/>
      <c r="S11" s="160"/>
      <c r="T11" s="161">
        <v>0</v>
      </c>
      <c r="U11" s="160">
        <f t="shared" si="6"/>
        <v>0</v>
      </c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91</v>
      </c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1">
        <v>4</v>
      </c>
      <c r="B12" s="157" t="s">
        <v>96</v>
      </c>
      <c r="C12" s="191" t="s">
        <v>97</v>
      </c>
      <c r="D12" s="159" t="s">
        <v>90</v>
      </c>
      <c r="E12" s="165">
        <v>1</v>
      </c>
      <c r="F12" s="167"/>
      <c r="G12" s="168">
        <f t="shared" si="0"/>
        <v>0</v>
      </c>
      <c r="H12" s="167"/>
      <c r="I12" s="168">
        <f t="shared" si="1"/>
        <v>0</v>
      </c>
      <c r="J12" s="167"/>
      <c r="K12" s="168">
        <f t="shared" si="2"/>
        <v>0</v>
      </c>
      <c r="L12" s="168">
        <v>21</v>
      </c>
      <c r="M12" s="168">
        <f t="shared" si="3"/>
        <v>0</v>
      </c>
      <c r="N12" s="160">
        <v>0</v>
      </c>
      <c r="O12" s="160">
        <f t="shared" si="4"/>
        <v>0</v>
      </c>
      <c r="P12" s="160">
        <v>0</v>
      </c>
      <c r="Q12" s="160">
        <f t="shared" si="5"/>
        <v>0</v>
      </c>
      <c r="R12" s="160"/>
      <c r="S12" s="160"/>
      <c r="T12" s="161">
        <v>0</v>
      </c>
      <c r="U12" s="160">
        <f t="shared" si="6"/>
        <v>0</v>
      </c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91</v>
      </c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1">
        <v>5</v>
      </c>
      <c r="B13" s="157" t="s">
        <v>98</v>
      </c>
      <c r="C13" s="191" t="s">
        <v>99</v>
      </c>
      <c r="D13" s="159" t="s">
        <v>90</v>
      </c>
      <c r="E13" s="165">
        <v>1</v>
      </c>
      <c r="F13" s="167"/>
      <c r="G13" s="168">
        <f t="shared" si="0"/>
        <v>0</v>
      </c>
      <c r="H13" s="167"/>
      <c r="I13" s="168">
        <f t="shared" si="1"/>
        <v>0</v>
      </c>
      <c r="J13" s="167"/>
      <c r="K13" s="168">
        <f t="shared" si="2"/>
        <v>0</v>
      </c>
      <c r="L13" s="168">
        <v>21</v>
      </c>
      <c r="M13" s="168">
        <f t="shared" si="3"/>
        <v>0</v>
      </c>
      <c r="N13" s="160">
        <v>0</v>
      </c>
      <c r="O13" s="160">
        <f t="shared" si="4"/>
        <v>0</v>
      </c>
      <c r="P13" s="160">
        <v>0</v>
      </c>
      <c r="Q13" s="160">
        <f t="shared" si="5"/>
        <v>0</v>
      </c>
      <c r="R13" s="160"/>
      <c r="S13" s="160"/>
      <c r="T13" s="161">
        <v>0</v>
      </c>
      <c r="U13" s="160">
        <f t="shared" si="6"/>
        <v>0</v>
      </c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91</v>
      </c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1">
        <v>6</v>
      </c>
      <c r="B14" s="157" t="s">
        <v>100</v>
      </c>
      <c r="C14" s="191" t="s">
        <v>101</v>
      </c>
      <c r="D14" s="159" t="s">
        <v>90</v>
      </c>
      <c r="E14" s="165">
        <v>1</v>
      </c>
      <c r="F14" s="167"/>
      <c r="G14" s="168">
        <f t="shared" si="0"/>
        <v>0</v>
      </c>
      <c r="H14" s="167"/>
      <c r="I14" s="168">
        <f t="shared" si="1"/>
        <v>0</v>
      </c>
      <c r="J14" s="167"/>
      <c r="K14" s="168">
        <f t="shared" si="2"/>
        <v>0</v>
      </c>
      <c r="L14" s="168">
        <v>21</v>
      </c>
      <c r="M14" s="168">
        <f t="shared" si="3"/>
        <v>0</v>
      </c>
      <c r="N14" s="160">
        <v>0</v>
      </c>
      <c r="O14" s="160">
        <f t="shared" si="4"/>
        <v>0</v>
      </c>
      <c r="P14" s="160">
        <v>0</v>
      </c>
      <c r="Q14" s="160">
        <f t="shared" si="5"/>
        <v>0</v>
      </c>
      <c r="R14" s="160"/>
      <c r="S14" s="160"/>
      <c r="T14" s="161">
        <v>0</v>
      </c>
      <c r="U14" s="160">
        <f t="shared" si="6"/>
        <v>0</v>
      </c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91</v>
      </c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1">
        <v>7</v>
      </c>
      <c r="B15" s="157" t="s">
        <v>102</v>
      </c>
      <c r="C15" s="191" t="s">
        <v>103</v>
      </c>
      <c r="D15" s="159" t="s">
        <v>90</v>
      </c>
      <c r="E15" s="165">
        <v>1</v>
      </c>
      <c r="F15" s="167"/>
      <c r="G15" s="168">
        <f t="shared" si="0"/>
        <v>0</v>
      </c>
      <c r="H15" s="167"/>
      <c r="I15" s="168">
        <f t="shared" si="1"/>
        <v>0</v>
      </c>
      <c r="J15" s="167"/>
      <c r="K15" s="168">
        <f t="shared" si="2"/>
        <v>0</v>
      </c>
      <c r="L15" s="168">
        <v>21</v>
      </c>
      <c r="M15" s="168">
        <f t="shared" si="3"/>
        <v>0</v>
      </c>
      <c r="N15" s="160">
        <v>0</v>
      </c>
      <c r="O15" s="160">
        <f t="shared" si="4"/>
        <v>0</v>
      </c>
      <c r="P15" s="160">
        <v>0</v>
      </c>
      <c r="Q15" s="160">
        <f t="shared" si="5"/>
        <v>0</v>
      </c>
      <c r="R15" s="160"/>
      <c r="S15" s="160"/>
      <c r="T15" s="161">
        <v>0</v>
      </c>
      <c r="U15" s="160">
        <f t="shared" si="6"/>
        <v>0</v>
      </c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91</v>
      </c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1">
        <v>8</v>
      </c>
      <c r="B16" s="157" t="s">
        <v>104</v>
      </c>
      <c r="C16" s="191" t="s">
        <v>105</v>
      </c>
      <c r="D16" s="159" t="s">
        <v>90</v>
      </c>
      <c r="E16" s="165">
        <v>1</v>
      </c>
      <c r="F16" s="167"/>
      <c r="G16" s="168">
        <f t="shared" si="0"/>
        <v>0</v>
      </c>
      <c r="H16" s="167"/>
      <c r="I16" s="168">
        <f t="shared" si="1"/>
        <v>0</v>
      </c>
      <c r="J16" s="167"/>
      <c r="K16" s="168">
        <f t="shared" si="2"/>
        <v>0</v>
      </c>
      <c r="L16" s="168">
        <v>21</v>
      </c>
      <c r="M16" s="168">
        <f t="shared" si="3"/>
        <v>0</v>
      </c>
      <c r="N16" s="160">
        <v>0</v>
      </c>
      <c r="O16" s="160">
        <f t="shared" si="4"/>
        <v>0</v>
      </c>
      <c r="P16" s="160">
        <v>0</v>
      </c>
      <c r="Q16" s="160">
        <f t="shared" si="5"/>
        <v>0</v>
      </c>
      <c r="R16" s="160"/>
      <c r="S16" s="160"/>
      <c r="T16" s="161">
        <v>0</v>
      </c>
      <c r="U16" s="160">
        <f t="shared" si="6"/>
        <v>0</v>
      </c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91</v>
      </c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x14ac:dyDescent="0.2">
      <c r="A17" s="152" t="s">
        <v>86</v>
      </c>
      <c r="B17" s="158" t="s">
        <v>59</v>
      </c>
      <c r="C17" s="192" t="s">
        <v>118</v>
      </c>
      <c r="D17" s="162"/>
      <c r="E17" s="166"/>
      <c r="F17" s="169"/>
      <c r="G17" s="169">
        <f>SUMIF(AE18:AE21,"&lt;&gt;NOR",G18:G21)</f>
        <v>0</v>
      </c>
      <c r="H17" s="169"/>
      <c r="I17" s="169">
        <f>SUM(I18:I21)</f>
        <v>0</v>
      </c>
      <c r="J17" s="169"/>
      <c r="K17" s="169">
        <f>SUM(K18:K21)</f>
        <v>0</v>
      </c>
      <c r="L17" s="169"/>
      <c r="M17" s="169">
        <f>SUM(M18:M21)</f>
        <v>0</v>
      </c>
      <c r="N17" s="163"/>
      <c r="O17" s="163">
        <f>SUM(O18:O21)</f>
        <v>0</v>
      </c>
      <c r="P17" s="163"/>
      <c r="Q17" s="163">
        <f>SUM(Q18:Q21)</f>
        <v>0</v>
      </c>
      <c r="R17" s="163"/>
      <c r="S17" s="163"/>
      <c r="T17" s="164"/>
      <c r="U17" s="163">
        <f>SUM(U18:U21)</f>
        <v>0</v>
      </c>
      <c r="AE17" t="s">
        <v>87</v>
      </c>
    </row>
    <row r="18" spans="1:60" outlineLevel="1" x14ac:dyDescent="0.2">
      <c r="A18" s="151">
        <v>9</v>
      </c>
      <c r="B18" s="157" t="s">
        <v>106</v>
      </c>
      <c r="C18" s="191" t="s">
        <v>107</v>
      </c>
      <c r="D18" s="159" t="s">
        <v>90</v>
      </c>
      <c r="E18" s="165">
        <v>1</v>
      </c>
      <c r="F18" s="167"/>
      <c r="G18" s="168">
        <f>ROUND(E18*F18,2)</f>
        <v>0</v>
      </c>
      <c r="H18" s="167"/>
      <c r="I18" s="168">
        <f>ROUND(E18*H18,2)</f>
        <v>0</v>
      </c>
      <c r="J18" s="167"/>
      <c r="K18" s="168">
        <f>ROUND(E18*J18,2)</f>
        <v>0</v>
      </c>
      <c r="L18" s="168">
        <v>21</v>
      </c>
      <c r="M18" s="168">
        <f>G18*(1+L18/100)</f>
        <v>0</v>
      </c>
      <c r="N18" s="160">
        <v>0</v>
      </c>
      <c r="O18" s="160">
        <f>ROUND(E18*N18,5)</f>
        <v>0</v>
      </c>
      <c r="P18" s="160">
        <v>0</v>
      </c>
      <c r="Q18" s="160">
        <f>ROUND(E18*P18,5)</f>
        <v>0</v>
      </c>
      <c r="R18" s="160"/>
      <c r="S18" s="160"/>
      <c r="T18" s="161">
        <v>0</v>
      </c>
      <c r="U18" s="160">
        <f>ROUND(E18*T18,2)</f>
        <v>0</v>
      </c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91</v>
      </c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1">
        <v>10</v>
      </c>
      <c r="B19" s="157" t="s">
        <v>108</v>
      </c>
      <c r="C19" s="191" t="s">
        <v>109</v>
      </c>
      <c r="D19" s="159" t="s">
        <v>90</v>
      </c>
      <c r="E19" s="165">
        <v>1</v>
      </c>
      <c r="F19" s="167"/>
      <c r="G19" s="168">
        <f>ROUND(E19*F19,2)</f>
        <v>0</v>
      </c>
      <c r="H19" s="167"/>
      <c r="I19" s="168">
        <f>ROUND(E19*H19,2)</f>
        <v>0</v>
      </c>
      <c r="J19" s="167"/>
      <c r="K19" s="168">
        <f>ROUND(E19*J19,2)</f>
        <v>0</v>
      </c>
      <c r="L19" s="168">
        <v>21</v>
      </c>
      <c r="M19" s="168">
        <f>G19*(1+L19/100)</f>
        <v>0</v>
      </c>
      <c r="N19" s="160">
        <v>0</v>
      </c>
      <c r="O19" s="160">
        <f>ROUND(E19*N19,5)</f>
        <v>0</v>
      </c>
      <c r="P19" s="160">
        <v>0</v>
      </c>
      <c r="Q19" s="160">
        <f>ROUND(E19*P19,5)</f>
        <v>0</v>
      </c>
      <c r="R19" s="160"/>
      <c r="S19" s="160"/>
      <c r="T19" s="161">
        <v>0</v>
      </c>
      <c r="U19" s="160">
        <f>ROUND(E19*T19,2)</f>
        <v>0</v>
      </c>
      <c r="V19" s="150"/>
      <c r="W19" s="150"/>
      <c r="X19" s="150"/>
      <c r="Y19" s="150"/>
      <c r="Z19" s="150"/>
      <c r="AA19" s="150"/>
      <c r="AB19" s="150"/>
      <c r="AC19" s="150"/>
      <c r="AD19" s="150"/>
      <c r="AE19" s="150" t="s">
        <v>91</v>
      </c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1">
        <v>11</v>
      </c>
      <c r="B20" s="157" t="s">
        <v>110</v>
      </c>
      <c r="C20" s="191" t="s">
        <v>111</v>
      </c>
      <c r="D20" s="159" t="s">
        <v>90</v>
      </c>
      <c r="E20" s="165">
        <v>1</v>
      </c>
      <c r="F20" s="167"/>
      <c r="G20" s="168">
        <f>ROUND(E20*F20,2)</f>
        <v>0</v>
      </c>
      <c r="H20" s="167"/>
      <c r="I20" s="168">
        <f>ROUND(E20*H20,2)</f>
        <v>0</v>
      </c>
      <c r="J20" s="167"/>
      <c r="K20" s="168">
        <f>ROUND(E20*J20,2)</f>
        <v>0</v>
      </c>
      <c r="L20" s="168">
        <v>21</v>
      </c>
      <c r="M20" s="168">
        <f>G20*(1+L20/100)</f>
        <v>0</v>
      </c>
      <c r="N20" s="160">
        <v>0</v>
      </c>
      <c r="O20" s="160">
        <f>ROUND(E20*N20,5)</f>
        <v>0</v>
      </c>
      <c r="P20" s="160">
        <v>0</v>
      </c>
      <c r="Q20" s="160">
        <f>ROUND(E20*P20,5)</f>
        <v>0</v>
      </c>
      <c r="R20" s="160"/>
      <c r="S20" s="160"/>
      <c r="T20" s="161">
        <v>0</v>
      </c>
      <c r="U20" s="160">
        <f>ROUND(E20*T20,2)</f>
        <v>0</v>
      </c>
      <c r="V20" s="150"/>
      <c r="W20" s="150"/>
      <c r="X20" s="150"/>
      <c r="Y20" s="150"/>
      <c r="Z20" s="150"/>
      <c r="AA20" s="150"/>
      <c r="AB20" s="150"/>
      <c r="AC20" s="150"/>
      <c r="AD20" s="150"/>
      <c r="AE20" s="150" t="s">
        <v>91</v>
      </c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78">
        <v>12</v>
      </c>
      <c r="B21" s="179" t="s">
        <v>112</v>
      </c>
      <c r="C21" s="193" t="s">
        <v>113</v>
      </c>
      <c r="D21" s="180" t="s">
        <v>90</v>
      </c>
      <c r="E21" s="181">
        <v>1</v>
      </c>
      <c r="F21" s="182"/>
      <c r="G21" s="183">
        <f>ROUND(E21*F21,2)</f>
        <v>0</v>
      </c>
      <c r="H21" s="182"/>
      <c r="I21" s="183">
        <f>ROUND(E21*H21,2)</f>
        <v>0</v>
      </c>
      <c r="J21" s="182"/>
      <c r="K21" s="183">
        <f>ROUND(E21*J21,2)</f>
        <v>0</v>
      </c>
      <c r="L21" s="183">
        <v>21</v>
      </c>
      <c r="M21" s="183">
        <f>G21*(1+L21/100)</f>
        <v>0</v>
      </c>
      <c r="N21" s="184">
        <v>0</v>
      </c>
      <c r="O21" s="184">
        <f>ROUND(E21*N21,5)</f>
        <v>0</v>
      </c>
      <c r="P21" s="184">
        <v>0</v>
      </c>
      <c r="Q21" s="184">
        <f>ROUND(E21*P21,5)</f>
        <v>0</v>
      </c>
      <c r="R21" s="184"/>
      <c r="S21" s="184"/>
      <c r="T21" s="185">
        <v>0</v>
      </c>
      <c r="U21" s="184">
        <f>ROUND(E21*T21,2)</f>
        <v>0</v>
      </c>
      <c r="V21" s="150"/>
      <c r="W21" s="150"/>
      <c r="X21" s="150"/>
      <c r="Y21" s="150"/>
      <c r="Z21" s="150"/>
      <c r="AA21" s="150"/>
      <c r="AB21" s="150"/>
      <c r="AC21" s="150"/>
      <c r="AD21" s="150"/>
      <c r="AE21" s="150" t="s">
        <v>91</v>
      </c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x14ac:dyDescent="0.2">
      <c r="A22" s="6"/>
      <c r="B22" s="7" t="s">
        <v>114</v>
      </c>
      <c r="C22" s="194" t="s">
        <v>114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AC22">
        <v>15</v>
      </c>
      <c r="AD22">
        <v>21</v>
      </c>
    </row>
    <row r="23" spans="1:60" x14ac:dyDescent="0.2">
      <c r="A23" s="186"/>
      <c r="B23" s="187">
        <v>26</v>
      </c>
      <c r="C23" s="195" t="s">
        <v>114</v>
      </c>
      <c r="D23" s="188"/>
      <c r="E23" s="188"/>
      <c r="F23" s="188"/>
      <c r="G23" s="190">
        <f>G8+G17</f>
        <v>0</v>
      </c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AC23">
        <f>SUMIF(L7:L21,AC22,G7:G21)</f>
        <v>0</v>
      </c>
      <c r="AD23">
        <f>SUMIF(L7:L21,AD22,G7:G21)</f>
        <v>0</v>
      </c>
      <c r="AE23" t="s">
        <v>115</v>
      </c>
    </row>
    <row r="24" spans="1:60" x14ac:dyDescent="0.2">
      <c r="A24" s="6"/>
      <c r="B24" s="7" t="s">
        <v>114</v>
      </c>
      <c r="C24" s="194" t="s">
        <v>114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 x14ac:dyDescent="0.2">
      <c r="A25" s="6"/>
      <c r="B25" s="7" t="s">
        <v>114</v>
      </c>
      <c r="C25" s="194" t="s">
        <v>114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60" x14ac:dyDescent="0.2">
      <c r="A26" s="287"/>
      <c r="B26" s="287"/>
      <c r="C26" s="288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">
      <c r="A27" s="268"/>
      <c r="B27" s="269"/>
      <c r="C27" s="270"/>
      <c r="D27" s="269"/>
      <c r="E27" s="269"/>
      <c r="F27" s="269"/>
      <c r="G27" s="271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AE27" t="s">
        <v>116</v>
      </c>
    </row>
    <row r="28" spans="1:60" x14ac:dyDescent="0.2">
      <c r="A28" s="272"/>
      <c r="B28" s="273"/>
      <c r="C28" s="274"/>
      <c r="D28" s="273"/>
      <c r="E28" s="273"/>
      <c r="F28" s="273"/>
      <c r="G28" s="275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72"/>
      <c r="B29" s="273"/>
      <c r="C29" s="274"/>
      <c r="D29" s="273"/>
      <c r="E29" s="273"/>
      <c r="F29" s="273"/>
      <c r="G29" s="275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272"/>
      <c r="B30" s="273"/>
      <c r="C30" s="274"/>
      <c r="D30" s="273"/>
      <c r="E30" s="273"/>
      <c r="F30" s="273"/>
      <c r="G30" s="275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A31" s="276"/>
      <c r="B31" s="277"/>
      <c r="C31" s="278"/>
      <c r="D31" s="277"/>
      <c r="E31" s="277"/>
      <c r="F31" s="277"/>
      <c r="G31" s="279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6"/>
      <c r="B32" s="7" t="s">
        <v>114</v>
      </c>
      <c r="C32" s="194" t="s">
        <v>114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3:31" x14ac:dyDescent="0.2">
      <c r="C33" s="196"/>
      <c r="AE33" t="s">
        <v>117</v>
      </c>
    </row>
  </sheetData>
  <sheetProtection algorithmName="SHA-512" hashValue="NMIf7Kl4p6li06Tl1F74FXSwXGX4Lu+U3EqSyGqwZonT7H+Y/TGeMgcK2TSWT7P1vpVWOOFzLNnb9SsopY5qfA==" saltValue="EHRDePggrA1LHIY+x3HPbw==" spinCount="100000" sheet="1" objects="1" scenarios="1"/>
  <mergeCells count="6">
    <mergeCell ref="A27:G31"/>
    <mergeCell ref="A1:G1"/>
    <mergeCell ref="C2:G2"/>
    <mergeCell ref="C3:G3"/>
    <mergeCell ref="C4:G4"/>
    <mergeCell ref="A26:C26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1"/>
  <sheetViews>
    <sheetView view="pageBreakPreview" topLeftCell="A33" zoomScaleNormal="100" zoomScaleSheetLayoutView="100" workbookViewId="0">
      <selection activeCell="A74" sqref="A74:C74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80" t="s">
        <v>6</v>
      </c>
      <c r="B1" s="280"/>
      <c r="C1" s="280"/>
      <c r="D1" s="280"/>
      <c r="E1" s="280"/>
      <c r="F1" s="280"/>
      <c r="G1" s="280"/>
      <c r="AE1" t="s">
        <v>62</v>
      </c>
    </row>
    <row r="2" spans="1:60" ht="24.95" customHeight="1" x14ac:dyDescent="0.2">
      <c r="A2" s="197" t="s">
        <v>61</v>
      </c>
      <c r="B2" s="198"/>
      <c r="C2" s="294" t="s">
        <v>46</v>
      </c>
      <c r="D2" s="295"/>
      <c r="E2" s="295"/>
      <c r="F2" s="295"/>
      <c r="G2" s="296"/>
      <c r="AE2" t="s">
        <v>63</v>
      </c>
    </row>
    <row r="3" spans="1:60" ht="24.95" customHeight="1" x14ac:dyDescent="0.2">
      <c r="A3" s="197" t="s">
        <v>7</v>
      </c>
      <c r="B3" s="198"/>
      <c r="C3" s="294" t="s">
        <v>107</v>
      </c>
      <c r="D3" s="295"/>
      <c r="E3" s="295"/>
      <c r="F3" s="295"/>
      <c r="G3" s="296"/>
      <c r="AE3" t="s">
        <v>64</v>
      </c>
    </row>
    <row r="4" spans="1:60" ht="24.95" hidden="1" customHeight="1" x14ac:dyDescent="0.2">
      <c r="A4" s="197" t="s">
        <v>8</v>
      </c>
      <c r="B4" s="198"/>
      <c r="C4" s="294"/>
      <c r="D4" s="295"/>
      <c r="E4" s="295"/>
      <c r="F4" s="295"/>
      <c r="G4" s="296"/>
      <c r="AE4" t="s">
        <v>65</v>
      </c>
    </row>
    <row r="5" spans="1:60" hidden="1" x14ac:dyDescent="0.2">
      <c r="A5" s="199" t="s">
        <v>66</v>
      </c>
      <c r="B5" s="145"/>
      <c r="C5" s="146"/>
      <c r="D5" s="147"/>
      <c r="E5" s="147"/>
      <c r="F5" s="147"/>
      <c r="G5" s="200"/>
      <c r="AE5" t="s">
        <v>67</v>
      </c>
    </row>
    <row r="7" spans="1:60" ht="38.25" x14ac:dyDescent="0.2">
      <c r="A7" s="201" t="s">
        <v>68</v>
      </c>
      <c r="B7" s="202" t="s">
        <v>69</v>
      </c>
      <c r="C7" s="202" t="s">
        <v>70</v>
      </c>
      <c r="D7" s="201" t="s">
        <v>71</v>
      </c>
      <c r="E7" s="201" t="s">
        <v>72</v>
      </c>
      <c r="F7" s="149" t="s">
        <v>73</v>
      </c>
      <c r="G7" s="201" t="s">
        <v>28</v>
      </c>
      <c r="H7" s="171" t="s">
        <v>29</v>
      </c>
      <c r="I7" s="171" t="s">
        <v>74</v>
      </c>
      <c r="J7" s="171" t="s">
        <v>30</v>
      </c>
      <c r="K7" s="171" t="s">
        <v>75</v>
      </c>
      <c r="L7" s="171" t="s">
        <v>76</v>
      </c>
      <c r="M7" s="171" t="s">
        <v>77</v>
      </c>
      <c r="N7" s="171" t="s">
        <v>78</v>
      </c>
      <c r="O7" s="171" t="s">
        <v>79</v>
      </c>
      <c r="P7" s="171" t="s">
        <v>80</v>
      </c>
      <c r="Q7" s="171" t="s">
        <v>81</v>
      </c>
      <c r="R7" s="171" t="s">
        <v>82</v>
      </c>
      <c r="S7" s="171" t="s">
        <v>83</v>
      </c>
      <c r="T7" s="171" t="s">
        <v>84</v>
      </c>
      <c r="U7" s="171" t="s">
        <v>85</v>
      </c>
    </row>
    <row r="8" spans="1:60" x14ac:dyDescent="0.2">
      <c r="A8" s="172" t="s">
        <v>86</v>
      </c>
      <c r="B8" s="173" t="s">
        <v>119</v>
      </c>
      <c r="C8" s="174" t="s">
        <v>120</v>
      </c>
      <c r="D8" s="155"/>
      <c r="E8" s="176"/>
      <c r="F8" s="177"/>
      <c r="G8" s="177">
        <f>SUMIF(AE9:AE36,"&lt;&gt;NOR",G9:G36)</f>
        <v>0</v>
      </c>
      <c r="H8" s="177"/>
      <c r="I8" s="177">
        <f>SUM(I9:I36)</f>
        <v>0</v>
      </c>
      <c r="J8" s="177"/>
      <c r="K8" s="177">
        <f>SUM(K9:K36)</f>
        <v>0</v>
      </c>
      <c r="L8" s="177"/>
      <c r="M8" s="177">
        <f>SUM(M9:M36)</f>
        <v>0</v>
      </c>
      <c r="N8" s="155"/>
      <c r="O8" s="155">
        <f>SUM(O9:O36)</f>
        <v>0</v>
      </c>
      <c r="P8" s="155"/>
      <c r="Q8" s="155">
        <f>SUM(Q9:Q36)</f>
        <v>160.34708000000001</v>
      </c>
      <c r="R8" s="155"/>
      <c r="S8" s="155"/>
      <c r="T8" s="172"/>
      <c r="U8" s="155">
        <f>SUM(U9:U36)</f>
        <v>449.12</v>
      </c>
      <c r="AE8" t="s">
        <v>87</v>
      </c>
    </row>
    <row r="9" spans="1:60" ht="22.5" outlineLevel="1" x14ac:dyDescent="0.2">
      <c r="A9" s="151">
        <v>1</v>
      </c>
      <c r="B9" s="157" t="s">
        <v>121</v>
      </c>
      <c r="C9" s="191" t="s">
        <v>122</v>
      </c>
      <c r="D9" s="160" t="s">
        <v>123</v>
      </c>
      <c r="E9" s="165">
        <v>31.2</v>
      </c>
      <c r="F9" s="167"/>
      <c r="G9" s="168">
        <f>ROUND(E9*F9,2)</f>
        <v>0</v>
      </c>
      <c r="H9" s="167"/>
      <c r="I9" s="168">
        <f>ROUND(E9*H9,2)</f>
        <v>0</v>
      </c>
      <c r="J9" s="167"/>
      <c r="K9" s="168">
        <f>ROUND(E9*J9,2)</f>
        <v>0</v>
      </c>
      <c r="L9" s="168">
        <v>21</v>
      </c>
      <c r="M9" s="168">
        <f>G9*(1+L9/100)</f>
        <v>0</v>
      </c>
      <c r="N9" s="160">
        <v>0</v>
      </c>
      <c r="O9" s="160">
        <f>ROUND(E9*N9,5)</f>
        <v>0</v>
      </c>
      <c r="P9" s="160">
        <v>0.22</v>
      </c>
      <c r="Q9" s="160">
        <f>ROUND(E9*P9,5)</f>
        <v>6.8639999999999999</v>
      </c>
      <c r="R9" s="160"/>
      <c r="S9" s="160"/>
      <c r="T9" s="161">
        <v>0.44572000000000001</v>
      </c>
      <c r="U9" s="160">
        <f>ROUND(E9*T9,2)</f>
        <v>13.91</v>
      </c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124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1"/>
      <c r="B10" s="157"/>
      <c r="C10" s="289" t="s">
        <v>125</v>
      </c>
      <c r="D10" s="290"/>
      <c r="E10" s="291"/>
      <c r="F10" s="292"/>
      <c r="G10" s="293"/>
      <c r="H10" s="168"/>
      <c r="I10" s="168"/>
      <c r="J10" s="168"/>
      <c r="K10" s="168"/>
      <c r="L10" s="168"/>
      <c r="M10" s="168"/>
      <c r="N10" s="160"/>
      <c r="O10" s="160"/>
      <c r="P10" s="160"/>
      <c r="Q10" s="160"/>
      <c r="R10" s="160"/>
      <c r="S10" s="160"/>
      <c r="T10" s="161"/>
      <c r="U10" s="160"/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126</v>
      </c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203" t="str">
        <f>C10</f>
        <v>s vybouráním lože</v>
      </c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1"/>
      <c r="B11" s="157"/>
      <c r="C11" s="204" t="s">
        <v>127</v>
      </c>
      <c r="D11" s="205"/>
      <c r="E11" s="206">
        <v>31.2</v>
      </c>
      <c r="F11" s="168"/>
      <c r="G11" s="168"/>
      <c r="H11" s="168"/>
      <c r="I11" s="168"/>
      <c r="J11" s="168"/>
      <c r="K11" s="168"/>
      <c r="L11" s="168"/>
      <c r="M11" s="168"/>
      <c r="N11" s="160"/>
      <c r="O11" s="160"/>
      <c r="P11" s="160"/>
      <c r="Q11" s="160"/>
      <c r="R11" s="160"/>
      <c r="S11" s="160"/>
      <c r="T11" s="161"/>
      <c r="U11" s="160"/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128</v>
      </c>
      <c r="AF11" s="150">
        <v>0</v>
      </c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22.5" outlineLevel="1" x14ac:dyDescent="0.2">
      <c r="A12" s="151">
        <v>2</v>
      </c>
      <c r="B12" s="157" t="s">
        <v>129</v>
      </c>
      <c r="C12" s="191" t="s">
        <v>130</v>
      </c>
      <c r="D12" s="160" t="s">
        <v>123</v>
      </c>
      <c r="E12" s="165">
        <v>122</v>
      </c>
      <c r="F12" s="167"/>
      <c r="G12" s="168">
        <f>ROUND(E12*F12,2)</f>
        <v>0</v>
      </c>
      <c r="H12" s="167"/>
      <c r="I12" s="168">
        <f>ROUND(E12*H12,2)</f>
        <v>0</v>
      </c>
      <c r="J12" s="167"/>
      <c r="K12" s="168">
        <f>ROUND(E12*J12,2)</f>
        <v>0</v>
      </c>
      <c r="L12" s="168">
        <v>21</v>
      </c>
      <c r="M12" s="168">
        <f>G12*(1+L12/100)</f>
        <v>0</v>
      </c>
      <c r="N12" s="160">
        <v>0</v>
      </c>
      <c r="O12" s="160">
        <f>ROUND(E12*N12,5)</f>
        <v>0</v>
      </c>
      <c r="P12" s="160">
        <v>1.1931400000000001</v>
      </c>
      <c r="Q12" s="160">
        <f>ROUND(E12*P12,5)</f>
        <v>145.56308000000001</v>
      </c>
      <c r="R12" s="160"/>
      <c r="S12" s="160"/>
      <c r="T12" s="161">
        <v>2.7165499999999998</v>
      </c>
      <c r="U12" s="160">
        <f>ROUND(E12*T12,2)</f>
        <v>331.42</v>
      </c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124</v>
      </c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1"/>
      <c r="B13" s="157"/>
      <c r="C13" s="289" t="s">
        <v>131</v>
      </c>
      <c r="D13" s="290"/>
      <c r="E13" s="291"/>
      <c r="F13" s="292"/>
      <c r="G13" s="293"/>
      <c r="H13" s="168"/>
      <c r="I13" s="168"/>
      <c r="J13" s="168"/>
      <c r="K13" s="168"/>
      <c r="L13" s="168"/>
      <c r="M13" s="168"/>
      <c r="N13" s="160"/>
      <c r="O13" s="160"/>
      <c r="P13" s="160"/>
      <c r="Q13" s="160"/>
      <c r="R13" s="160"/>
      <c r="S13" s="160"/>
      <c r="T13" s="161"/>
      <c r="U13" s="160"/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126</v>
      </c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203" t="str">
        <f>C13</f>
        <v>Odstranění vozovek včetně podkladních vrstev</v>
      </c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1"/>
      <c r="B14" s="157"/>
      <c r="C14" s="204" t="s">
        <v>132</v>
      </c>
      <c r="D14" s="205"/>
      <c r="E14" s="206">
        <v>122</v>
      </c>
      <c r="F14" s="168"/>
      <c r="G14" s="168"/>
      <c r="H14" s="168"/>
      <c r="I14" s="168"/>
      <c r="J14" s="168"/>
      <c r="K14" s="168"/>
      <c r="L14" s="168"/>
      <c r="M14" s="168"/>
      <c r="N14" s="160"/>
      <c r="O14" s="160"/>
      <c r="P14" s="160"/>
      <c r="Q14" s="160"/>
      <c r="R14" s="160"/>
      <c r="S14" s="160"/>
      <c r="T14" s="161"/>
      <c r="U14" s="160"/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128</v>
      </c>
      <c r="AF14" s="150">
        <v>0</v>
      </c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1">
        <v>3</v>
      </c>
      <c r="B15" s="157" t="s">
        <v>133</v>
      </c>
      <c r="C15" s="191" t="s">
        <v>134</v>
      </c>
      <c r="D15" s="160" t="s">
        <v>123</v>
      </c>
      <c r="E15" s="165">
        <v>12</v>
      </c>
      <c r="F15" s="167"/>
      <c r="G15" s="168">
        <f>ROUND(E15*F15,2)</f>
        <v>0</v>
      </c>
      <c r="H15" s="167"/>
      <c r="I15" s="168">
        <f>ROUND(E15*H15,2)</f>
        <v>0</v>
      </c>
      <c r="J15" s="167"/>
      <c r="K15" s="168">
        <f>ROUND(E15*J15,2)</f>
        <v>0</v>
      </c>
      <c r="L15" s="168">
        <v>21</v>
      </c>
      <c r="M15" s="168">
        <f>G15*(1+L15/100)</f>
        <v>0</v>
      </c>
      <c r="N15" s="160">
        <v>0</v>
      </c>
      <c r="O15" s="160">
        <f>ROUND(E15*N15,5)</f>
        <v>0</v>
      </c>
      <c r="P15" s="160">
        <v>0.66</v>
      </c>
      <c r="Q15" s="160">
        <f>ROUND(E15*P15,5)</f>
        <v>7.92</v>
      </c>
      <c r="R15" s="160"/>
      <c r="S15" s="160"/>
      <c r="T15" s="161">
        <v>0.627</v>
      </c>
      <c r="U15" s="160">
        <f>ROUND(E15*T15,2)</f>
        <v>7.52</v>
      </c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91</v>
      </c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1"/>
      <c r="B16" s="157"/>
      <c r="C16" s="289" t="s">
        <v>135</v>
      </c>
      <c r="D16" s="290"/>
      <c r="E16" s="291"/>
      <c r="F16" s="292"/>
      <c r="G16" s="293"/>
      <c r="H16" s="168"/>
      <c r="I16" s="168"/>
      <c r="J16" s="168"/>
      <c r="K16" s="168"/>
      <c r="L16" s="168"/>
      <c r="M16" s="168"/>
      <c r="N16" s="160"/>
      <c r="O16" s="160"/>
      <c r="P16" s="160"/>
      <c r="Q16" s="160"/>
      <c r="R16" s="160"/>
      <c r="S16" s="160"/>
      <c r="T16" s="161"/>
      <c r="U16" s="160"/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126</v>
      </c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203" t="str">
        <f>C16</f>
        <v>odstranění písku z pískoviště</v>
      </c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1"/>
      <c r="B17" s="157"/>
      <c r="C17" s="204" t="s">
        <v>136</v>
      </c>
      <c r="D17" s="205"/>
      <c r="E17" s="206">
        <v>42.7</v>
      </c>
      <c r="F17" s="168"/>
      <c r="G17" s="168"/>
      <c r="H17" s="168"/>
      <c r="I17" s="168"/>
      <c r="J17" s="168"/>
      <c r="K17" s="168"/>
      <c r="L17" s="168"/>
      <c r="M17" s="168"/>
      <c r="N17" s="160"/>
      <c r="O17" s="160"/>
      <c r="P17" s="160"/>
      <c r="Q17" s="160"/>
      <c r="R17" s="160"/>
      <c r="S17" s="160"/>
      <c r="T17" s="161"/>
      <c r="U17" s="160"/>
      <c r="V17" s="150"/>
      <c r="W17" s="150"/>
      <c r="X17" s="150"/>
      <c r="Y17" s="150"/>
      <c r="Z17" s="150"/>
      <c r="AA17" s="150"/>
      <c r="AB17" s="150"/>
      <c r="AC17" s="150"/>
      <c r="AD17" s="150"/>
      <c r="AE17" s="150" t="s">
        <v>128</v>
      </c>
      <c r="AF17" s="150">
        <v>0</v>
      </c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1"/>
      <c r="B18" s="157"/>
      <c r="C18" s="204" t="s">
        <v>137</v>
      </c>
      <c r="D18" s="205"/>
      <c r="E18" s="206">
        <v>3.6</v>
      </c>
      <c r="F18" s="168"/>
      <c r="G18" s="168"/>
      <c r="H18" s="168"/>
      <c r="I18" s="168"/>
      <c r="J18" s="168"/>
      <c r="K18" s="168"/>
      <c r="L18" s="168"/>
      <c r="M18" s="168"/>
      <c r="N18" s="160"/>
      <c r="O18" s="160"/>
      <c r="P18" s="160"/>
      <c r="Q18" s="160"/>
      <c r="R18" s="160"/>
      <c r="S18" s="160"/>
      <c r="T18" s="161"/>
      <c r="U18" s="160"/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128</v>
      </c>
      <c r="AF18" s="150">
        <v>0</v>
      </c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ht="22.5" outlineLevel="1" x14ac:dyDescent="0.2">
      <c r="A19" s="151">
        <v>4</v>
      </c>
      <c r="B19" s="157" t="s">
        <v>138</v>
      </c>
      <c r="C19" s="191" t="s">
        <v>139</v>
      </c>
      <c r="D19" s="160" t="s">
        <v>140</v>
      </c>
      <c r="E19" s="165">
        <v>46.3</v>
      </c>
      <c r="F19" s="167"/>
      <c r="G19" s="168">
        <f>ROUND(E19*F19,2)</f>
        <v>0</v>
      </c>
      <c r="H19" s="167"/>
      <c r="I19" s="168">
        <f>ROUND(E19*H19,2)</f>
        <v>0</v>
      </c>
      <c r="J19" s="167"/>
      <c r="K19" s="168">
        <f>ROUND(E19*J19,2)</f>
        <v>0</v>
      </c>
      <c r="L19" s="168">
        <v>21</v>
      </c>
      <c r="M19" s="168">
        <f>G19*(1+L19/100)</f>
        <v>0</v>
      </c>
      <c r="N19" s="160">
        <v>0</v>
      </c>
      <c r="O19" s="160">
        <f>ROUND(E19*N19,5)</f>
        <v>0</v>
      </c>
      <c r="P19" s="160">
        <v>0</v>
      </c>
      <c r="Q19" s="160">
        <f>ROUND(E19*P19,5)</f>
        <v>0</v>
      </c>
      <c r="R19" s="160"/>
      <c r="S19" s="160"/>
      <c r="T19" s="161">
        <v>0</v>
      </c>
      <c r="U19" s="160">
        <f>ROUND(E19*T19,2)</f>
        <v>0</v>
      </c>
      <c r="V19" s="150"/>
      <c r="W19" s="150"/>
      <c r="X19" s="150"/>
      <c r="Y19" s="150"/>
      <c r="Z19" s="150"/>
      <c r="AA19" s="150"/>
      <c r="AB19" s="150"/>
      <c r="AC19" s="150"/>
      <c r="AD19" s="150"/>
      <c r="AE19" s="150" t="s">
        <v>91</v>
      </c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ht="22.5" outlineLevel="1" x14ac:dyDescent="0.2">
      <c r="A20" s="151"/>
      <c r="B20" s="157"/>
      <c r="C20" s="289" t="s">
        <v>141</v>
      </c>
      <c r="D20" s="290"/>
      <c r="E20" s="291"/>
      <c r="F20" s="292"/>
      <c r="G20" s="293"/>
      <c r="H20" s="168"/>
      <c r="I20" s="168"/>
      <c r="J20" s="168"/>
      <c r="K20" s="168"/>
      <c r="L20" s="168"/>
      <c r="M20" s="168"/>
      <c r="N20" s="160"/>
      <c r="O20" s="160"/>
      <c r="P20" s="160"/>
      <c r="Q20" s="160"/>
      <c r="R20" s="160"/>
      <c r="S20" s="160"/>
      <c r="T20" s="161"/>
      <c r="U20" s="160"/>
      <c r="V20" s="150"/>
      <c r="W20" s="150"/>
      <c r="X20" s="150"/>
      <c r="Y20" s="150"/>
      <c r="Z20" s="150"/>
      <c r="AA20" s="150"/>
      <c r="AB20" s="150"/>
      <c r="AC20" s="150"/>
      <c r="AD20" s="150"/>
      <c r="AE20" s="150" t="s">
        <v>126</v>
      </c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203" t="str">
        <f>C20</f>
        <v>Příplatek za vodorovné přemístění přes vymezenou dopravní vzdálenost uvedenou u jednotlivých položek.</v>
      </c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1"/>
      <c r="B21" s="157"/>
      <c r="C21" s="204" t="s">
        <v>137</v>
      </c>
      <c r="D21" s="205"/>
      <c r="E21" s="206">
        <v>3.6</v>
      </c>
      <c r="F21" s="168"/>
      <c r="G21" s="168"/>
      <c r="H21" s="168"/>
      <c r="I21" s="168"/>
      <c r="J21" s="168"/>
      <c r="K21" s="168"/>
      <c r="L21" s="168"/>
      <c r="M21" s="168"/>
      <c r="N21" s="160"/>
      <c r="O21" s="160"/>
      <c r="P21" s="160"/>
      <c r="Q21" s="160"/>
      <c r="R21" s="160"/>
      <c r="S21" s="160"/>
      <c r="T21" s="161"/>
      <c r="U21" s="160"/>
      <c r="V21" s="150"/>
      <c r="W21" s="150"/>
      <c r="X21" s="150"/>
      <c r="Y21" s="150"/>
      <c r="Z21" s="150"/>
      <c r="AA21" s="150"/>
      <c r="AB21" s="150"/>
      <c r="AC21" s="150"/>
      <c r="AD21" s="150"/>
      <c r="AE21" s="150" t="s">
        <v>128</v>
      </c>
      <c r="AF21" s="150">
        <v>0</v>
      </c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1"/>
      <c r="B22" s="157"/>
      <c r="C22" s="204" t="s">
        <v>136</v>
      </c>
      <c r="D22" s="205"/>
      <c r="E22" s="206">
        <v>42.7</v>
      </c>
      <c r="F22" s="168"/>
      <c r="G22" s="168"/>
      <c r="H22" s="168"/>
      <c r="I22" s="168"/>
      <c r="J22" s="168"/>
      <c r="K22" s="168"/>
      <c r="L22" s="168"/>
      <c r="M22" s="168"/>
      <c r="N22" s="160"/>
      <c r="O22" s="160"/>
      <c r="P22" s="160"/>
      <c r="Q22" s="160"/>
      <c r="R22" s="160"/>
      <c r="S22" s="160"/>
      <c r="T22" s="161"/>
      <c r="U22" s="160"/>
      <c r="V22" s="150"/>
      <c r="W22" s="150"/>
      <c r="X22" s="150"/>
      <c r="Y22" s="150"/>
      <c r="Z22" s="150"/>
      <c r="AA22" s="150"/>
      <c r="AB22" s="150"/>
      <c r="AC22" s="150"/>
      <c r="AD22" s="150"/>
      <c r="AE22" s="150" t="s">
        <v>128</v>
      </c>
      <c r="AF22" s="150">
        <v>0</v>
      </c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1">
        <v>5</v>
      </c>
      <c r="B23" s="157" t="s">
        <v>142</v>
      </c>
      <c r="C23" s="191" t="s">
        <v>143</v>
      </c>
      <c r="D23" s="160" t="s">
        <v>140</v>
      </c>
      <c r="E23" s="165">
        <v>5.44</v>
      </c>
      <c r="F23" s="167"/>
      <c r="G23" s="168">
        <f>ROUND(E23*F23,2)</f>
        <v>0</v>
      </c>
      <c r="H23" s="167"/>
      <c r="I23" s="168">
        <f>ROUND(E23*H23,2)</f>
        <v>0</v>
      </c>
      <c r="J23" s="167"/>
      <c r="K23" s="168">
        <f>ROUND(E23*J23,2)</f>
        <v>0</v>
      </c>
      <c r="L23" s="168">
        <v>21</v>
      </c>
      <c r="M23" s="168">
        <f>G23*(1+L23/100)</f>
        <v>0</v>
      </c>
      <c r="N23" s="160">
        <v>0</v>
      </c>
      <c r="O23" s="160">
        <f>ROUND(E23*N23,5)</f>
        <v>0</v>
      </c>
      <c r="P23" s="160">
        <v>0</v>
      </c>
      <c r="Q23" s="160">
        <f>ROUND(E23*P23,5)</f>
        <v>0</v>
      </c>
      <c r="R23" s="160"/>
      <c r="S23" s="160"/>
      <c r="T23" s="161">
        <v>16.54</v>
      </c>
      <c r="U23" s="160">
        <f>ROUND(E23*T23,2)</f>
        <v>89.98</v>
      </c>
      <c r="V23" s="150"/>
      <c r="W23" s="150"/>
      <c r="X23" s="150"/>
      <c r="Y23" s="150"/>
      <c r="Z23" s="150"/>
      <c r="AA23" s="150"/>
      <c r="AB23" s="150"/>
      <c r="AC23" s="150"/>
      <c r="AD23" s="150"/>
      <c r="AE23" s="150" t="s">
        <v>91</v>
      </c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1"/>
      <c r="B24" s="157"/>
      <c r="C24" s="204" t="s">
        <v>144</v>
      </c>
      <c r="D24" s="205"/>
      <c r="E24" s="206">
        <v>5.04</v>
      </c>
      <c r="F24" s="168"/>
      <c r="G24" s="168"/>
      <c r="H24" s="168"/>
      <c r="I24" s="168"/>
      <c r="J24" s="168"/>
      <c r="K24" s="168"/>
      <c r="L24" s="168"/>
      <c r="M24" s="168"/>
      <c r="N24" s="160"/>
      <c r="O24" s="160"/>
      <c r="P24" s="160"/>
      <c r="Q24" s="160"/>
      <c r="R24" s="160"/>
      <c r="S24" s="160"/>
      <c r="T24" s="161"/>
      <c r="U24" s="160"/>
      <c r="V24" s="150"/>
      <c r="W24" s="150"/>
      <c r="X24" s="150"/>
      <c r="Y24" s="150"/>
      <c r="Z24" s="150"/>
      <c r="AA24" s="150"/>
      <c r="AB24" s="150"/>
      <c r="AC24" s="150"/>
      <c r="AD24" s="150"/>
      <c r="AE24" s="150" t="s">
        <v>128</v>
      </c>
      <c r="AF24" s="150">
        <v>0</v>
      </c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1"/>
      <c r="B25" s="157"/>
      <c r="C25" s="204" t="s">
        <v>145</v>
      </c>
      <c r="D25" s="205"/>
      <c r="E25" s="206">
        <v>0.4</v>
      </c>
      <c r="F25" s="168"/>
      <c r="G25" s="168"/>
      <c r="H25" s="168"/>
      <c r="I25" s="168"/>
      <c r="J25" s="168"/>
      <c r="K25" s="168"/>
      <c r="L25" s="168"/>
      <c r="M25" s="168"/>
      <c r="N25" s="160"/>
      <c r="O25" s="160"/>
      <c r="P25" s="160"/>
      <c r="Q25" s="160"/>
      <c r="R25" s="160"/>
      <c r="S25" s="160"/>
      <c r="T25" s="161"/>
      <c r="U25" s="160"/>
      <c r="V25" s="150"/>
      <c r="W25" s="150"/>
      <c r="X25" s="150"/>
      <c r="Y25" s="150"/>
      <c r="Z25" s="150"/>
      <c r="AA25" s="150"/>
      <c r="AB25" s="150"/>
      <c r="AC25" s="150"/>
      <c r="AD25" s="150"/>
      <c r="AE25" s="150" t="s">
        <v>128</v>
      </c>
      <c r="AF25" s="150">
        <v>0</v>
      </c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1">
        <v>6</v>
      </c>
      <c r="B26" s="157" t="s">
        <v>146</v>
      </c>
      <c r="C26" s="191" t="s">
        <v>147</v>
      </c>
      <c r="D26" s="160" t="s">
        <v>123</v>
      </c>
      <c r="E26" s="165">
        <v>30</v>
      </c>
      <c r="F26" s="167"/>
      <c r="G26" s="168">
        <f>ROUND(E26*F26,2)</f>
        <v>0</v>
      </c>
      <c r="H26" s="167"/>
      <c r="I26" s="168">
        <f>ROUND(E26*H26,2)</f>
        <v>0</v>
      </c>
      <c r="J26" s="167"/>
      <c r="K26" s="168">
        <f>ROUND(E26*J26,2)</f>
        <v>0</v>
      </c>
      <c r="L26" s="168">
        <v>21</v>
      </c>
      <c r="M26" s="168">
        <f>G26*(1+L26/100)</f>
        <v>0</v>
      </c>
      <c r="N26" s="160">
        <v>0</v>
      </c>
      <c r="O26" s="160">
        <f>ROUND(E26*N26,5)</f>
        <v>0</v>
      </c>
      <c r="P26" s="160">
        <v>0</v>
      </c>
      <c r="Q26" s="160">
        <f>ROUND(E26*P26,5)</f>
        <v>0</v>
      </c>
      <c r="R26" s="160"/>
      <c r="S26" s="160"/>
      <c r="T26" s="161">
        <v>0.14199999999999999</v>
      </c>
      <c r="U26" s="160">
        <f>ROUND(E26*T26,2)</f>
        <v>4.26</v>
      </c>
      <c r="V26" s="150"/>
      <c r="W26" s="150"/>
      <c r="X26" s="150"/>
      <c r="Y26" s="150"/>
      <c r="Z26" s="150"/>
      <c r="AA26" s="150"/>
      <c r="AB26" s="150"/>
      <c r="AC26" s="150"/>
      <c r="AD26" s="150"/>
      <c r="AE26" s="150" t="s">
        <v>91</v>
      </c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1"/>
      <c r="B27" s="157"/>
      <c r="C27" s="289" t="s">
        <v>148</v>
      </c>
      <c r="D27" s="290"/>
      <c r="E27" s="291"/>
      <c r="F27" s="292"/>
      <c r="G27" s="293"/>
      <c r="H27" s="168"/>
      <c r="I27" s="168"/>
      <c r="J27" s="168"/>
      <c r="K27" s="168"/>
      <c r="L27" s="168"/>
      <c r="M27" s="168"/>
      <c r="N27" s="160"/>
      <c r="O27" s="160"/>
      <c r="P27" s="160"/>
      <c r="Q27" s="160"/>
      <c r="R27" s="160"/>
      <c r="S27" s="160"/>
      <c r="T27" s="161"/>
      <c r="U27" s="160"/>
      <c r="V27" s="150"/>
      <c r="W27" s="150"/>
      <c r="X27" s="150"/>
      <c r="Y27" s="150"/>
      <c r="Z27" s="150"/>
      <c r="AA27" s="150"/>
      <c r="AB27" s="150"/>
      <c r="AC27" s="150"/>
      <c r="AD27" s="150"/>
      <c r="AE27" s="150" t="s">
        <v>126</v>
      </c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203" t="str">
        <f>C27</f>
        <v>Nařezání a sejmutí drnu s uložením do hromad nebo naložením na kolečko.</v>
      </c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1"/>
      <c r="B28" s="157"/>
      <c r="C28" s="204" t="s">
        <v>149</v>
      </c>
      <c r="D28" s="205"/>
      <c r="E28" s="206">
        <v>66</v>
      </c>
      <c r="F28" s="168"/>
      <c r="G28" s="168"/>
      <c r="H28" s="168"/>
      <c r="I28" s="168"/>
      <c r="J28" s="168"/>
      <c r="K28" s="168"/>
      <c r="L28" s="168"/>
      <c r="M28" s="168"/>
      <c r="N28" s="160"/>
      <c r="O28" s="160"/>
      <c r="P28" s="160"/>
      <c r="Q28" s="160"/>
      <c r="R28" s="160"/>
      <c r="S28" s="160"/>
      <c r="T28" s="161"/>
      <c r="U28" s="160"/>
      <c r="V28" s="150"/>
      <c r="W28" s="150"/>
      <c r="X28" s="150"/>
      <c r="Y28" s="150"/>
      <c r="Z28" s="150"/>
      <c r="AA28" s="150"/>
      <c r="AB28" s="150"/>
      <c r="AC28" s="150"/>
      <c r="AD28" s="150"/>
      <c r="AE28" s="150" t="s">
        <v>128</v>
      </c>
      <c r="AF28" s="150">
        <v>0</v>
      </c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1">
        <v>7</v>
      </c>
      <c r="B29" s="157" t="s">
        <v>150</v>
      </c>
      <c r="C29" s="191" t="s">
        <v>151</v>
      </c>
      <c r="D29" s="160" t="s">
        <v>152</v>
      </c>
      <c r="E29" s="165">
        <v>2</v>
      </c>
      <c r="F29" s="167"/>
      <c r="G29" s="168">
        <f>ROUND(E29*F29,2)</f>
        <v>0</v>
      </c>
      <c r="H29" s="167"/>
      <c r="I29" s="168">
        <f>ROUND(E29*H29,2)</f>
        <v>0</v>
      </c>
      <c r="J29" s="167"/>
      <c r="K29" s="168">
        <f>ROUND(E29*J29,2)</f>
        <v>0</v>
      </c>
      <c r="L29" s="168">
        <v>21</v>
      </c>
      <c r="M29" s="168">
        <f>G29*(1+L29/100)</f>
        <v>0</v>
      </c>
      <c r="N29" s="160">
        <v>0</v>
      </c>
      <c r="O29" s="160">
        <f>ROUND(E29*N29,5)</f>
        <v>0</v>
      </c>
      <c r="P29" s="160">
        <v>0</v>
      </c>
      <c r="Q29" s="160">
        <f>ROUND(E29*P29,5)</f>
        <v>0</v>
      </c>
      <c r="R29" s="160"/>
      <c r="S29" s="160"/>
      <c r="T29" s="161">
        <v>0</v>
      </c>
      <c r="U29" s="160">
        <f>ROUND(E29*T29,2)</f>
        <v>0</v>
      </c>
      <c r="V29" s="150"/>
      <c r="W29" s="150"/>
      <c r="X29" s="150"/>
      <c r="Y29" s="150"/>
      <c r="Z29" s="150"/>
      <c r="AA29" s="150"/>
      <c r="AB29" s="150"/>
      <c r="AC29" s="150"/>
      <c r="AD29" s="150"/>
      <c r="AE29" s="150" t="s">
        <v>91</v>
      </c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1"/>
      <c r="B30" s="157"/>
      <c r="C30" s="289" t="s">
        <v>153</v>
      </c>
      <c r="D30" s="290"/>
      <c r="E30" s="291"/>
      <c r="F30" s="292"/>
      <c r="G30" s="293"/>
      <c r="H30" s="168"/>
      <c r="I30" s="168"/>
      <c r="J30" s="168"/>
      <c r="K30" s="168"/>
      <c r="L30" s="168"/>
      <c r="M30" s="168"/>
      <c r="N30" s="160"/>
      <c r="O30" s="160"/>
      <c r="P30" s="160"/>
      <c r="Q30" s="160"/>
      <c r="R30" s="160"/>
      <c r="S30" s="160"/>
      <c r="T30" s="161"/>
      <c r="U30" s="160"/>
      <c r="V30" s="150"/>
      <c r="W30" s="150"/>
      <c r="X30" s="150"/>
      <c r="Y30" s="150"/>
      <c r="Z30" s="150"/>
      <c r="AA30" s="150"/>
      <c r="AB30" s="150"/>
      <c r="AC30" s="150"/>
      <c r="AD30" s="150"/>
      <c r="AE30" s="150" t="s">
        <v>126</v>
      </c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203" t="str">
        <f>C30</f>
        <v>včetně naložení, odvozu do 10 km a uložení</v>
      </c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1">
        <v>8</v>
      </c>
      <c r="B31" s="157" t="s">
        <v>150</v>
      </c>
      <c r="C31" s="191" t="s">
        <v>154</v>
      </c>
      <c r="D31" s="160" t="s">
        <v>152</v>
      </c>
      <c r="E31" s="165">
        <v>3</v>
      </c>
      <c r="F31" s="167"/>
      <c r="G31" s="168">
        <f>ROUND(E31*F31,2)</f>
        <v>0</v>
      </c>
      <c r="H31" s="167"/>
      <c r="I31" s="168">
        <f>ROUND(E31*H31,2)</f>
        <v>0</v>
      </c>
      <c r="J31" s="167"/>
      <c r="K31" s="168">
        <f>ROUND(E31*J31,2)</f>
        <v>0</v>
      </c>
      <c r="L31" s="168">
        <v>21</v>
      </c>
      <c r="M31" s="168">
        <f>G31*(1+L31/100)</f>
        <v>0</v>
      </c>
      <c r="N31" s="160">
        <v>0</v>
      </c>
      <c r="O31" s="160">
        <f>ROUND(E31*N31,5)</f>
        <v>0</v>
      </c>
      <c r="P31" s="160">
        <v>0</v>
      </c>
      <c r="Q31" s="160">
        <f>ROUND(E31*P31,5)</f>
        <v>0</v>
      </c>
      <c r="R31" s="160"/>
      <c r="S31" s="160"/>
      <c r="T31" s="161">
        <v>0</v>
      </c>
      <c r="U31" s="160">
        <f>ROUND(E31*T31,2)</f>
        <v>0</v>
      </c>
      <c r="V31" s="150"/>
      <c r="W31" s="150"/>
      <c r="X31" s="150"/>
      <c r="Y31" s="150"/>
      <c r="Z31" s="150"/>
      <c r="AA31" s="150"/>
      <c r="AB31" s="150"/>
      <c r="AC31" s="150"/>
      <c r="AD31" s="150"/>
      <c r="AE31" s="150" t="s">
        <v>91</v>
      </c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1"/>
      <c r="B32" s="157"/>
      <c r="C32" s="289" t="s">
        <v>155</v>
      </c>
      <c r="D32" s="290"/>
      <c r="E32" s="291"/>
      <c r="F32" s="292"/>
      <c r="G32" s="293"/>
      <c r="H32" s="168"/>
      <c r="I32" s="168"/>
      <c r="J32" s="168"/>
      <c r="K32" s="168"/>
      <c r="L32" s="168"/>
      <c r="M32" s="168"/>
      <c r="N32" s="160"/>
      <c r="O32" s="160"/>
      <c r="P32" s="160"/>
      <c r="Q32" s="160"/>
      <c r="R32" s="160"/>
      <c r="S32" s="160"/>
      <c r="T32" s="161"/>
      <c r="U32" s="160"/>
      <c r="V32" s="150"/>
      <c r="W32" s="150"/>
      <c r="X32" s="150"/>
      <c r="Y32" s="150"/>
      <c r="Z32" s="150"/>
      <c r="AA32" s="150"/>
      <c r="AB32" s="150"/>
      <c r="AC32" s="150"/>
      <c r="AD32" s="150"/>
      <c r="AE32" s="150" t="s">
        <v>126</v>
      </c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203" t="str">
        <f>C32</f>
        <v>včetně naložení, odvozu do 10 km, uložení</v>
      </c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1">
        <v>9</v>
      </c>
      <c r="B33" s="157" t="s">
        <v>150</v>
      </c>
      <c r="C33" s="191" t="s">
        <v>156</v>
      </c>
      <c r="D33" s="160" t="s">
        <v>152</v>
      </c>
      <c r="E33" s="165">
        <v>1</v>
      </c>
      <c r="F33" s="167"/>
      <c r="G33" s="168">
        <f>ROUND(E33*F33,2)</f>
        <v>0</v>
      </c>
      <c r="H33" s="167"/>
      <c r="I33" s="168">
        <f>ROUND(E33*H33,2)</f>
        <v>0</v>
      </c>
      <c r="J33" s="167"/>
      <c r="K33" s="168">
        <f>ROUND(E33*J33,2)</f>
        <v>0</v>
      </c>
      <c r="L33" s="168">
        <v>21</v>
      </c>
      <c r="M33" s="168">
        <f>G33*(1+L33/100)</f>
        <v>0</v>
      </c>
      <c r="N33" s="160">
        <v>0</v>
      </c>
      <c r="O33" s="160">
        <f>ROUND(E33*N33,5)</f>
        <v>0</v>
      </c>
      <c r="P33" s="160">
        <v>0</v>
      </c>
      <c r="Q33" s="160">
        <f>ROUND(E33*P33,5)</f>
        <v>0</v>
      </c>
      <c r="R33" s="160"/>
      <c r="S33" s="160"/>
      <c r="T33" s="161">
        <v>0</v>
      </c>
      <c r="U33" s="160">
        <f>ROUND(E33*T33,2)</f>
        <v>0</v>
      </c>
      <c r="V33" s="150"/>
      <c r="W33" s="150"/>
      <c r="X33" s="150"/>
      <c r="Y33" s="150"/>
      <c r="Z33" s="150"/>
      <c r="AA33" s="150"/>
      <c r="AB33" s="150"/>
      <c r="AC33" s="150"/>
      <c r="AD33" s="150"/>
      <c r="AE33" s="150" t="s">
        <v>91</v>
      </c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1"/>
      <c r="B34" s="157"/>
      <c r="C34" s="289" t="s">
        <v>157</v>
      </c>
      <c r="D34" s="290"/>
      <c r="E34" s="291"/>
      <c r="F34" s="292"/>
      <c r="G34" s="293"/>
      <c r="H34" s="168"/>
      <c r="I34" s="168"/>
      <c r="J34" s="168"/>
      <c r="K34" s="168"/>
      <c r="L34" s="168"/>
      <c r="M34" s="168"/>
      <c r="N34" s="160"/>
      <c r="O34" s="160"/>
      <c r="P34" s="160"/>
      <c r="Q34" s="160"/>
      <c r="R34" s="160"/>
      <c r="S34" s="160"/>
      <c r="T34" s="161"/>
      <c r="U34" s="160"/>
      <c r="V34" s="150"/>
      <c r="W34" s="150"/>
      <c r="X34" s="150"/>
      <c r="Y34" s="150"/>
      <c r="Z34" s="150"/>
      <c r="AA34" s="150"/>
      <c r="AB34" s="150"/>
      <c r="AC34" s="150"/>
      <c r="AD34" s="150"/>
      <c r="AE34" s="150" t="s">
        <v>126</v>
      </c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203" t="str">
        <f>C34</f>
        <v>včetně  naložení, odvozu do 10 km a uložení</v>
      </c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1">
        <v>10</v>
      </c>
      <c r="B35" s="157" t="s">
        <v>158</v>
      </c>
      <c r="C35" s="191" t="s">
        <v>159</v>
      </c>
      <c r="D35" s="160" t="s">
        <v>123</v>
      </c>
      <c r="E35" s="165">
        <v>113</v>
      </c>
      <c r="F35" s="167"/>
      <c r="G35" s="168">
        <f>ROUND(E35*F35,2)</f>
        <v>0</v>
      </c>
      <c r="H35" s="167"/>
      <c r="I35" s="168">
        <f>ROUND(E35*H35,2)</f>
        <v>0</v>
      </c>
      <c r="J35" s="167"/>
      <c r="K35" s="168">
        <f>ROUND(E35*J35,2)</f>
        <v>0</v>
      </c>
      <c r="L35" s="168">
        <v>21</v>
      </c>
      <c r="M35" s="168">
        <f>G35*(1+L35/100)</f>
        <v>0</v>
      </c>
      <c r="N35" s="160">
        <v>0</v>
      </c>
      <c r="O35" s="160">
        <f>ROUND(E35*N35,5)</f>
        <v>0</v>
      </c>
      <c r="P35" s="160">
        <v>0</v>
      </c>
      <c r="Q35" s="160">
        <f>ROUND(E35*P35,5)</f>
        <v>0</v>
      </c>
      <c r="R35" s="160"/>
      <c r="S35" s="160"/>
      <c r="T35" s="161">
        <v>1.7999999999999999E-2</v>
      </c>
      <c r="U35" s="160">
        <f>ROUND(E35*T35,2)</f>
        <v>2.0299999999999998</v>
      </c>
      <c r="V35" s="150"/>
      <c r="W35" s="150"/>
      <c r="X35" s="150"/>
      <c r="Y35" s="150"/>
      <c r="Z35" s="150"/>
      <c r="AA35" s="150"/>
      <c r="AB35" s="150"/>
      <c r="AC35" s="150"/>
      <c r="AD35" s="150"/>
      <c r="AE35" s="150" t="s">
        <v>91</v>
      </c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1"/>
      <c r="B36" s="157"/>
      <c r="C36" s="204" t="s">
        <v>160</v>
      </c>
      <c r="D36" s="205"/>
      <c r="E36" s="206">
        <v>113</v>
      </c>
      <c r="F36" s="168"/>
      <c r="G36" s="168"/>
      <c r="H36" s="168"/>
      <c r="I36" s="168"/>
      <c r="J36" s="168"/>
      <c r="K36" s="168"/>
      <c r="L36" s="168"/>
      <c r="M36" s="168"/>
      <c r="N36" s="160"/>
      <c r="O36" s="160"/>
      <c r="P36" s="160"/>
      <c r="Q36" s="160"/>
      <c r="R36" s="160"/>
      <c r="S36" s="160"/>
      <c r="T36" s="161"/>
      <c r="U36" s="160"/>
      <c r="V36" s="150"/>
      <c r="W36" s="150"/>
      <c r="X36" s="150"/>
      <c r="Y36" s="150"/>
      <c r="Z36" s="150"/>
      <c r="AA36" s="150"/>
      <c r="AB36" s="150"/>
      <c r="AC36" s="150"/>
      <c r="AD36" s="150"/>
      <c r="AE36" s="150" t="s">
        <v>128</v>
      </c>
      <c r="AF36" s="150">
        <v>0</v>
      </c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x14ac:dyDescent="0.2">
      <c r="A37" s="152" t="s">
        <v>86</v>
      </c>
      <c r="B37" s="158" t="s">
        <v>161</v>
      </c>
      <c r="C37" s="192" t="s">
        <v>162</v>
      </c>
      <c r="D37" s="163"/>
      <c r="E37" s="166"/>
      <c r="F37" s="169"/>
      <c r="G37" s="169">
        <f>SUMIF(AE38:AE48,"&lt;&gt;NOR",G38:G48)</f>
        <v>0</v>
      </c>
      <c r="H37" s="169"/>
      <c r="I37" s="169">
        <f>SUM(I38:I48)</f>
        <v>0</v>
      </c>
      <c r="J37" s="169"/>
      <c r="K37" s="169">
        <f>SUM(K38:K48)</f>
        <v>0</v>
      </c>
      <c r="L37" s="169"/>
      <c r="M37" s="169">
        <f>SUM(M38:M48)</f>
        <v>0</v>
      </c>
      <c r="N37" s="163"/>
      <c r="O37" s="163">
        <f>SUM(O38:O48)</f>
        <v>72.863020000000006</v>
      </c>
      <c r="P37" s="163"/>
      <c r="Q37" s="163">
        <f>SUM(Q38:Q48)</f>
        <v>0</v>
      </c>
      <c r="R37" s="163"/>
      <c r="S37" s="163"/>
      <c r="T37" s="164"/>
      <c r="U37" s="163">
        <f>SUM(U38:U48)</f>
        <v>82.71</v>
      </c>
      <c r="AE37" t="s">
        <v>87</v>
      </c>
    </row>
    <row r="38" spans="1:60" outlineLevel="1" x14ac:dyDescent="0.2">
      <c r="A38" s="151">
        <v>11</v>
      </c>
      <c r="B38" s="157" t="s">
        <v>163</v>
      </c>
      <c r="C38" s="191" t="s">
        <v>164</v>
      </c>
      <c r="D38" s="160" t="s">
        <v>123</v>
      </c>
      <c r="E38" s="165">
        <v>88</v>
      </c>
      <c r="F38" s="167"/>
      <c r="G38" s="168">
        <f>ROUND(E38*F38,2)</f>
        <v>0</v>
      </c>
      <c r="H38" s="167"/>
      <c r="I38" s="168">
        <f>ROUND(E38*H38,2)</f>
        <v>0</v>
      </c>
      <c r="J38" s="167"/>
      <c r="K38" s="168">
        <f>ROUND(E38*J38,2)</f>
        <v>0</v>
      </c>
      <c r="L38" s="168">
        <v>21</v>
      </c>
      <c r="M38" s="168">
        <f>G38*(1+L38/100)</f>
        <v>0</v>
      </c>
      <c r="N38" s="160">
        <v>0.63253999999999999</v>
      </c>
      <c r="O38" s="160">
        <f>ROUND(E38*N38,5)</f>
        <v>55.663519999999998</v>
      </c>
      <c r="P38" s="160">
        <v>0</v>
      </c>
      <c r="Q38" s="160">
        <f>ROUND(E38*P38,5)</f>
        <v>0</v>
      </c>
      <c r="R38" s="160"/>
      <c r="S38" s="160"/>
      <c r="T38" s="161">
        <v>0.81147000000000002</v>
      </c>
      <c r="U38" s="160">
        <f>ROUND(E38*T38,2)</f>
        <v>71.41</v>
      </c>
      <c r="V38" s="150"/>
      <c r="W38" s="150"/>
      <c r="X38" s="150"/>
      <c r="Y38" s="150"/>
      <c r="Z38" s="150"/>
      <c r="AA38" s="150"/>
      <c r="AB38" s="150"/>
      <c r="AC38" s="150"/>
      <c r="AD38" s="150"/>
      <c r="AE38" s="150" t="s">
        <v>124</v>
      </c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67.5" outlineLevel="1" x14ac:dyDescent="0.2">
      <c r="A39" s="151"/>
      <c r="B39" s="157"/>
      <c r="C39" s="289" t="s">
        <v>165</v>
      </c>
      <c r="D39" s="290"/>
      <c r="E39" s="291"/>
      <c r="F39" s="292"/>
      <c r="G39" s="293"/>
      <c r="H39" s="168"/>
      <c r="I39" s="168"/>
      <c r="J39" s="168"/>
      <c r="K39" s="168"/>
      <c r="L39" s="168"/>
      <c r="M39" s="168"/>
      <c r="N39" s="160"/>
      <c r="O39" s="160"/>
      <c r="P39" s="160"/>
      <c r="Q39" s="160"/>
      <c r="R39" s="160"/>
      <c r="S39" s="160"/>
      <c r="T39" s="161"/>
      <c r="U39" s="160"/>
      <c r="V39" s="150"/>
      <c r="W39" s="150"/>
      <c r="X39" s="150"/>
      <c r="Y39" s="150"/>
      <c r="Z39" s="150"/>
      <c r="AA39" s="150"/>
      <c r="AB39" s="150"/>
      <c r="AC39" s="150"/>
      <c r="AD39" s="150"/>
      <c r="AE39" s="150" t="s">
        <v>126</v>
      </c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203" t="str">
        <f>C39</f>
        <v>Odkopávka s přemístěním výkopku v příčných profilech, s naložením na dopravní prostředek a odvozem do 1 km, s uložením výkopku na skládku a úpravou plán. Podklad ze štěrkodrtis rozprostřením, vlhčením a zkutněním tl. 15 cm. Dodávka a položení dlažby do lože z těženého kameniva (drť(0-4 mm), s vyplněním spár, s dvojím beraněním a se smetením přebytečného materiálu na krajinici.Osazení a dodávka zahradních obrbníků do ložes opěrkou z betonu prostého tl. 8-10 cm se zalitím a zatřením spár maltou</v>
      </c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1"/>
      <c r="B40" s="157"/>
      <c r="C40" s="289" t="s">
        <v>166</v>
      </c>
      <c r="D40" s="290"/>
      <c r="E40" s="291"/>
      <c r="F40" s="292"/>
      <c r="G40" s="293"/>
      <c r="H40" s="168"/>
      <c r="I40" s="168"/>
      <c r="J40" s="168"/>
      <c r="K40" s="168"/>
      <c r="L40" s="168"/>
      <c r="M40" s="168"/>
      <c r="N40" s="160"/>
      <c r="O40" s="160"/>
      <c r="P40" s="160"/>
      <c r="Q40" s="160"/>
      <c r="R40" s="160"/>
      <c r="S40" s="160"/>
      <c r="T40" s="161"/>
      <c r="U40" s="160"/>
      <c r="V40" s="150"/>
      <c r="W40" s="150"/>
      <c r="X40" s="150"/>
      <c r="Y40" s="150"/>
      <c r="Z40" s="150"/>
      <c r="AA40" s="150"/>
      <c r="AB40" s="150"/>
      <c r="AC40" s="150"/>
      <c r="AD40" s="150"/>
      <c r="AE40" s="150" t="s">
        <v>126</v>
      </c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203" t="str">
        <f>C40</f>
        <v>88 m2, obruba 67 bm</v>
      </c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1"/>
      <c r="B41" s="157"/>
      <c r="C41" s="289" t="s">
        <v>167</v>
      </c>
      <c r="D41" s="290"/>
      <c r="E41" s="291"/>
      <c r="F41" s="292"/>
      <c r="G41" s="293"/>
      <c r="H41" s="168"/>
      <c r="I41" s="168"/>
      <c r="J41" s="168"/>
      <c r="K41" s="168"/>
      <c r="L41" s="168"/>
      <c r="M41" s="168"/>
      <c r="N41" s="160"/>
      <c r="O41" s="160"/>
      <c r="P41" s="160"/>
      <c r="Q41" s="160"/>
      <c r="R41" s="160"/>
      <c r="S41" s="160"/>
      <c r="T41" s="161"/>
      <c r="U41" s="160"/>
      <c r="V41" s="150"/>
      <c r="W41" s="150"/>
      <c r="X41" s="150"/>
      <c r="Y41" s="150"/>
      <c r="Z41" s="150"/>
      <c r="AA41" s="150"/>
      <c r="AB41" s="150"/>
      <c r="AC41" s="150"/>
      <c r="AD41" s="150"/>
      <c r="AE41" s="150" t="s">
        <v>126</v>
      </c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203" t="str">
        <f>C41</f>
        <v>dlažba barva bílá, povrch tryskaný</v>
      </c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1">
        <v>12</v>
      </c>
      <c r="B42" s="157" t="s">
        <v>168</v>
      </c>
      <c r="C42" s="191" t="s">
        <v>169</v>
      </c>
      <c r="D42" s="160" t="s">
        <v>123</v>
      </c>
      <c r="E42" s="165">
        <v>25</v>
      </c>
      <c r="F42" s="167"/>
      <c r="G42" s="168">
        <f>ROUND(E42*F42,2)</f>
        <v>0</v>
      </c>
      <c r="H42" s="167"/>
      <c r="I42" s="168">
        <f>ROUND(E42*H42,2)</f>
        <v>0</v>
      </c>
      <c r="J42" s="167"/>
      <c r="K42" s="168">
        <f>ROUND(E42*J42,2)</f>
        <v>0</v>
      </c>
      <c r="L42" s="168">
        <v>21</v>
      </c>
      <c r="M42" s="168">
        <f>G42*(1+L42/100)</f>
        <v>0</v>
      </c>
      <c r="N42" s="160">
        <v>0.68798000000000004</v>
      </c>
      <c r="O42" s="160">
        <f>ROUND(E42*N42,5)</f>
        <v>17.1995</v>
      </c>
      <c r="P42" s="160">
        <v>0</v>
      </c>
      <c r="Q42" s="160">
        <f>ROUND(E42*P42,5)</f>
        <v>0</v>
      </c>
      <c r="R42" s="160"/>
      <c r="S42" s="160"/>
      <c r="T42" s="161">
        <v>0.45201000000000002</v>
      </c>
      <c r="U42" s="160">
        <f>ROUND(E42*T42,2)</f>
        <v>11.3</v>
      </c>
      <c r="V42" s="150"/>
      <c r="W42" s="150"/>
      <c r="X42" s="150"/>
      <c r="Y42" s="150"/>
      <c r="Z42" s="150"/>
      <c r="AA42" s="150"/>
      <c r="AB42" s="150"/>
      <c r="AC42" s="150"/>
      <c r="AD42" s="150"/>
      <c r="AE42" s="150" t="s">
        <v>124</v>
      </c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1"/>
      <c r="B43" s="157"/>
      <c r="C43" s="289" t="s">
        <v>170</v>
      </c>
      <c r="D43" s="290"/>
      <c r="E43" s="291"/>
      <c r="F43" s="292"/>
      <c r="G43" s="293"/>
      <c r="H43" s="168"/>
      <c r="I43" s="168"/>
      <c r="J43" s="168"/>
      <c r="K43" s="168"/>
      <c r="L43" s="168"/>
      <c r="M43" s="168"/>
      <c r="N43" s="160"/>
      <c r="O43" s="160"/>
      <c r="P43" s="160"/>
      <c r="Q43" s="160"/>
      <c r="R43" s="160"/>
      <c r="S43" s="160"/>
      <c r="T43" s="161"/>
      <c r="U43" s="160"/>
      <c r="V43" s="150"/>
      <c r="W43" s="150"/>
      <c r="X43" s="150"/>
      <c r="Y43" s="150"/>
      <c r="Z43" s="150"/>
      <c r="AA43" s="150"/>
      <c r="AB43" s="150"/>
      <c r="AC43" s="150"/>
      <c r="AD43" s="150"/>
      <c r="AE43" s="150" t="s">
        <v>126</v>
      </c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203" t="str">
        <f t="shared" ref="BA43:BA48" si="0">C43</f>
        <v>S provedením potřebných zemních prací, s osazením zahradního obrubníku betonového</v>
      </c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51"/>
      <c r="B44" s="157"/>
      <c r="C44" s="289" t="s">
        <v>171</v>
      </c>
      <c r="D44" s="290"/>
      <c r="E44" s="291"/>
      <c r="F44" s="292"/>
      <c r="G44" s="293"/>
      <c r="H44" s="168"/>
      <c r="I44" s="168"/>
      <c r="J44" s="168"/>
      <c r="K44" s="168"/>
      <c r="L44" s="168"/>
      <c r="M44" s="168"/>
      <c r="N44" s="160"/>
      <c r="O44" s="160"/>
      <c r="P44" s="160"/>
      <c r="Q44" s="160"/>
      <c r="R44" s="160"/>
      <c r="S44" s="160"/>
      <c r="T44" s="161"/>
      <c r="U44" s="160"/>
      <c r="V44" s="150"/>
      <c r="W44" s="150"/>
      <c r="X44" s="150"/>
      <c r="Y44" s="150"/>
      <c r="Z44" s="150"/>
      <c r="AA44" s="150"/>
      <c r="AB44" s="150"/>
      <c r="AC44" s="150"/>
      <c r="AD44" s="150"/>
      <c r="AE44" s="150" t="s">
        <v>126</v>
      </c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203" t="str">
        <f t="shared" si="0"/>
        <v>Skladba</v>
      </c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1"/>
      <c r="B45" s="157"/>
      <c r="C45" s="289" t="s">
        <v>172</v>
      </c>
      <c r="D45" s="290"/>
      <c r="E45" s="291"/>
      <c r="F45" s="292"/>
      <c r="G45" s="293"/>
      <c r="H45" s="168"/>
      <c r="I45" s="168"/>
      <c r="J45" s="168"/>
      <c r="K45" s="168"/>
      <c r="L45" s="168"/>
      <c r="M45" s="168"/>
      <c r="N45" s="160"/>
      <c r="O45" s="160"/>
      <c r="P45" s="160"/>
      <c r="Q45" s="160"/>
      <c r="R45" s="160"/>
      <c r="S45" s="160"/>
      <c r="T45" s="161"/>
      <c r="U45" s="160"/>
      <c r="V45" s="150"/>
      <c r="W45" s="150"/>
      <c r="X45" s="150"/>
      <c r="Y45" s="150"/>
      <c r="Z45" s="150"/>
      <c r="AA45" s="150"/>
      <c r="AB45" s="150"/>
      <c r="AC45" s="150"/>
      <c r="AD45" s="150"/>
      <c r="AE45" s="150" t="s">
        <v>126</v>
      </c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203" t="str">
        <f t="shared" si="0"/>
        <v>Asfaltový beton         ACO 8CH 40 mm</v>
      </c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1"/>
      <c r="B46" s="157"/>
      <c r="C46" s="289" t="s">
        <v>173</v>
      </c>
      <c r="D46" s="290"/>
      <c r="E46" s="291"/>
      <c r="F46" s="292"/>
      <c r="G46" s="293"/>
      <c r="H46" s="168"/>
      <c r="I46" s="168"/>
      <c r="J46" s="168"/>
      <c r="K46" s="168"/>
      <c r="L46" s="168"/>
      <c r="M46" s="168"/>
      <c r="N46" s="160"/>
      <c r="O46" s="160"/>
      <c r="P46" s="160"/>
      <c r="Q46" s="160"/>
      <c r="R46" s="160"/>
      <c r="S46" s="160"/>
      <c r="T46" s="161"/>
      <c r="U46" s="160"/>
      <c r="V46" s="150"/>
      <c r="W46" s="150"/>
      <c r="X46" s="150"/>
      <c r="Y46" s="150"/>
      <c r="Z46" s="150"/>
      <c r="AA46" s="150"/>
      <c r="AB46" s="150"/>
      <c r="AC46" s="150"/>
      <c r="AD46" s="150"/>
      <c r="AE46" s="150" t="s">
        <v>126</v>
      </c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203" t="str">
        <f t="shared" si="0"/>
        <v>recyklovaný materiál  R-mat      60 mm</v>
      </c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1"/>
      <c r="B47" s="157"/>
      <c r="C47" s="289" t="s">
        <v>174</v>
      </c>
      <c r="D47" s="290"/>
      <c r="E47" s="291"/>
      <c r="F47" s="292"/>
      <c r="G47" s="293"/>
      <c r="H47" s="168"/>
      <c r="I47" s="168"/>
      <c r="J47" s="168"/>
      <c r="K47" s="168"/>
      <c r="L47" s="168"/>
      <c r="M47" s="168"/>
      <c r="N47" s="160"/>
      <c r="O47" s="160"/>
      <c r="P47" s="160"/>
      <c r="Q47" s="160"/>
      <c r="R47" s="160"/>
      <c r="S47" s="160"/>
      <c r="T47" s="161"/>
      <c r="U47" s="160"/>
      <c r="V47" s="150"/>
      <c r="W47" s="150"/>
      <c r="X47" s="150"/>
      <c r="Y47" s="150"/>
      <c r="Z47" s="150"/>
      <c r="AA47" s="150"/>
      <c r="AB47" s="150"/>
      <c r="AC47" s="150"/>
      <c r="AD47" s="150"/>
      <c r="AE47" s="150" t="s">
        <v>126</v>
      </c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203" t="str">
        <f t="shared" si="0"/>
        <v>štěrkopísek                ŠP            150 mm</v>
      </c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1"/>
      <c r="B48" s="157"/>
      <c r="C48" s="289" t="s">
        <v>175</v>
      </c>
      <c r="D48" s="290"/>
      <c r="E48" s="291"/>
      <c r="F48" s="292"/>
      <c r="G48" s="293"/>
      <c r="H48" s="168"/>
      <c r="I48" s="168"/>
      <c r="J48" s="168"/>
      <c r="K48" s="168"/>
      <c r="L48" s="168"/>
      <c r="M48" s="168"/>
      <c r="N48" s="160"/>
      <c r="O48" s="160"/>
      <c r="P48" s="160"/>
      <c r="Q48" s="160"/>
      <c r="R48" s="160"/>
      <c r="S48" s="160"/>
      <c r="T48" s="161"/>
      <c r="U48" s="160"/>
      <c r="V48" s="150"/>
      <c r="W48" s="150"/>
      <c r="X48" s="150"/>
      <c r="Y48" s="150"/>
      <c r="Z48" s="150"/>
      <c r="AA48" s="150"/>
      <c r="AB48" s="150"/>
      <c r="AC48" s="150"/>
      <c r="AD48" s="150"/>
      <c r="AE48" s="150" t="s">
        <v>126</v>
      </c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203" t="str">
        <f t="shared" si="0"/>
        <v>25 m2, obruba 28 bm</v>
      </c>
      <c r="BB48" s="150"/>
      <c r="BC48" s="150"/>
      <c r="BD48" s="150"/>
      <c r="BE48" s="150"/>
      <c r="BF48" s="150"/>
      <c r="BG48" s="150"/>
      <c r="BH48" s="150"/>
    </row>
    <row r="49" spans="1:60" x14ac:dyDescent="0.2">
      <c r="A49" s="152" t="s">
        <v>86</v>
      </c>
      <c r="B49" s="158" t="s">
        <v>176</v>
      </c>
      <c r="C49" s="192" t="s">
        <v>177</v>
      </c>
      <c r="D49" s="163"/>
      <c r="E49" s="166"/>
      <c r="F49" s="169"/>
      <c r="G49" s="169">
        <f>SUMIF(AE50:AE55,"&lt;&gt;NOR",G50:G55)</f>
        <v>0</v>
      </c>
      <c r="H49" s="169"/>
      <c r="I49" s="169">
        <f>SUM(I50:I55)</f>
        <v>0</v>
      </c>
      <c r="J49" s="169"/>
      <c r="K49" s="169">
        <f>SUM(K50:K55)</f>
        <v>0</v>
      </c>
      <c r="L49" s="169"/>
      <c r="M49" s="169">
        <f>SUM(M50:M55)</f>
        <v>0</v>
      </c>
      <c r="N49" s="163"/>
      <c r="O49" s="163">
        <f>SUM(O50:O55)</f>
        <v>0.94364000000000003</v>
      </c>
      <c r="P49" s="163"/>
      <c r="Q49" s="163">
        <f>SUM(Q50:Q55)</f>
        <v>0</v>
      </c>
      <c r="R49" s="163"/>
      <c r="S49" s="163"/>
      <c r="T49" s="164"/>
      <c r="U49" s="163">
        <f>SUM(U50:U55)</f>
        <v>9.98</v>
      </c>
      <c r="AE49" t="s">
        <v>87</v>
      </c>
    </row>
    <row r="50" spans="1:60" outlineLevel="1" x14ac:dyDescent="0.2">
      <c r="A50" s="151">
        <v>13</v>
      </c>
      <c r="B50" s="157" t="s">
        <v>178</v>
      </c>
      <c r="C50" s="191" t="s">
        <v>179</v>
      </c>
      <c r="D50" s="160" t="s">
        <v>123</v>
      </c>
      <c r="E50" s="165">
        <v>15.5</v>
      </c>
      <c r="F50" s="167"/>
      <c r="G50" s="168">
        <f>ROUND(E50*F50,2)</f>
        <v>0</v>
      </c>
      <c r="H50" s="167"/>
      <c r="I50" s="168">
        <f>ROUND(E50*H50,2)</f>
        <v>0</v>
      </c>
      <c r="J50" s="167"/>
      <c r="K50" s="168">
        <f>ROUND(E50*J50,2)</f>
        <v>0</v>
      </c>
      <c r="L50" s="168">
        <v>21</v>
      </c>
      <c r="M50" s="168">
        <f>G50*(1+L50/100)</f>
        <v>0</v>
      </c>
      <c r="N50" s="160">
        <v>0</v>
      </c>
      <c r="O50" s="160">
        <f>ROUND(E50*N50,5)</f>
        <v>0</v>
      </c>
      <c r="P50" s="160">
        <v>0</v>
      </c>
      <c r="Q50" s="160">
        <f>ROUND(E50*P50,5)</f>
        <v>0</v>
      </c>
      <c r="R50" s="160"/>
      <c r="S50" s="160"/>
      <c r="T50" s="161">
        <v>0.20699999999999999</v>
      </c>
      <c r="U50" s="160">
        <f>ROUND(E50*T50,2)</f>
        <v>3.21</v>
      </c>
      <c r="V50" s="150"/>
      <c r="W50" s="150"/>
      <c r="X50" s="150"/>
      <c r="Y50" s="150"/>
      <c r="Z50" s="150"/>
      <c r="AA50" s="150"/>
      <c r="AB50" s="150"/>
      <c r="AC50" s="150"/>
      <c r="AD50" s="150"/>
      <c r="AE50" s="150" t="s">
        <v>91</v>
      </c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1"/>
      <c r="B51" s="157"/>
      <c r="C51" s="289" t="s">
        <v>180</v>
      </c>
      <c r="D51" s="290"/>
      <c r="E51" s="291"/>
      <c r="F51" s="292"/>
      <c r="G51" s="293"/>
      <c r="H51" s="168"/>
      <c r="I51" s="168"/>
      <c r="J51" s="168"/>
      <c r="K51" s="168"/>
      <c r="L51" s="168"/>
      <c r="M51" s="168"/>
      <c r="N51" s="160"/>
      <c r="O51" s="160"/>
      <c r="P51" s="160"/>
      <c r="Q51" s="160"/>
      <c r="R51" s="160"/>
      <c r="S51" s="160"/>
      <c r="T51" s="161"/>
      <c r="U51" s="160"/>
      <c r="V51" s="150"/>
      <c r="W51" s="150"/>
      <c r="X51" s="150"/>
      <c r="Y51" s="150"/>
      <c r="Z51" s="150"/>
      <c r="AA51" s="150"/>
      <c r="AB51" s="150"/>
      <c r="AC51" s="150"/>
      <c r="AD51" s="150"/>
      <c r="AE51" s="150" t="s">
        <v>126</v>
      </c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203" t="str">
        <f>C51</f>
        <v>vysprávka betonového schodiště</v>
      </c>
      <c r="BB51" s="150"/>
      <c r="BC51" s="150"/>
      <c r="BD51" s="150"/>
      <c r="BE51" s="150"/>
      <c r="BF51" s="150"/>
      <c r="BG51" s="150"/>
      <c r="BH51" s="150"/>
    </row>
    <row r="52" spans="1:60" ht="22.5" outlineLevel="1" x14ac:dyDescent="0.2">
      <c r="A52" s="151">
        <v>14</v>
      </c>
      <c r="B52" s="157" t="s">
        <v>181</v>
      </c>
      <c r="C52" s="191" t="s">
        <v>182</v>
      </c>
      <c r="D52" s="160" t="s">
        <v>123</v>
      </c>
      <c r="E52" s="165">
        <v>15.5</v>
      </c>
      <c r="F52" s="167"/>
      <c r="G52" s="168">
        <f>ROUND(E52*F52,2)</f>
        <v>0</v>
      </c>
      <c r="H52" s="167"/>
      <c r="I52" s="168">
        <f>ROUND(E52*H52,2)</f>
        <v>0</v>
      </c>
      <c r="J52" s="167"/>
      <c r="K52" s="168">
        <f>ROUND(E52*J52,2)</f>
        <v>0</v>
      </c>
      <c r="L52" s="168">
        <v>21</v>
      </c>
      <c r="M52" s="168">
        <f>G52*(1+L52/100)</f>
        <v>0</v>
      </c>
      <c r="N52" s="160">
        <v>6.0659999999999999E-2</v>
      </c>
      <c r="O52" s="160">
        <f>ROUND(E52*N52,5)</f>
        <v>0.94023000000000001</v>
      </c>
      <c r="P52" s="160">
        <v>0</v>
      </c>
      <c r="Q52" s="160">
        <f>ROUND(E52*P52,5)</f>
        <v>0</v>
      </c>
      <c r="R52" s="160"/>
      <c r="S52" s="160"/>
      <c r="T52" s="161">
        <v>0.34221000000000001</v>
      </c>
      <c r="U52" s="160">
        <f>ROUND(E52*T52,2)</f>
        <v>5.3</v>
      </c>
      <c r="V52" s="150"/>
      <c r="W52" s="150"/>
      <c r="X52" s="150"/>
      <c r="Y52" s="150"/>
      <c r="Z52" s="150"/>
      <c r="AA52" s="150"/>
      <c r="AB52" s="150"/>
      <c r="AC52" s="150"/>
      <c r="AD52" s="150"/>
      <c r="AE52" s="150" t="s">
        <v>91</v>
      </c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1"/>
      <c r="B53" s="157"/>
      <c r="C53" s="289" t="s">
        <v>180</v>
      </c>
      <c r="D53" s="290"/>
      <c r="E53" s="291"/>
      <c r="F53" s="292"/>
      <c r="G53" s="293"/>
      <c r="H53" s="168"/>
      <c r="I53" s="168"/>
      <c r="J53" s="168"/>
      <c r="K53" s="168"/>
      <c r="L53" s="168"/>
      <c r="M53" s="168"/>
      <c r="N53" s="160"/>
      <c r="O53" s="160"/>
      <c r="P53" s="160"/>
      <c r="Q53" s="160"/>
      <c r="R53" s="160"/>
      <c r="S53" s="160"/>
      <c r="T53" s="161"/>
      <c r="U53" s="160"/>
      <c r="V53" s="150"/>
      <c r="W53" s="150"/>
      <c r="X53" s="150"/>
      <c r="Y53" s="150"/>
      <c r="Z53" s="150"/>
      <c r="AA53" s="150"/>
      <c r="AB53" s="150"/>
      <c r="AC53" s="150"/>
      <c r="AD53" s="150"/>
      <c r="AE53" s="150" t="s">
        <v>126</v>
      </c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203" t="str">
        <f>C53</f>
        <v>vysprávka betonového schodiště</v>
      </c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51">
        <v>15</v>
      </c>
      <c r="B54" s="157" t="s">
        <v>183</v>
      </c>
      <c r="C54" s="191" t="s">
        <v>184</v>
      </c>
      <c r="D54" s="160" t="s">
        <v>123</v>
      </c>
      <c r="E54" s="165">
        <v>15.5</v>
      </c>
      <c r="F54" s="167"/>
      <c r="G54" s="168">
        <f>ROUND(E54*F54,2)</f>
        <v>0</v>
      </c>
      <c r="H54" s="167"/>
      <c r="I54" s="168">
        <f>ROUND(E54*H54,2)</f>
        <v>0</v>
      </c>
      <c r="J54" s="167"/>
      <c r="K54" s="168">
        <f>ROUND(E54*J54,2)</f>
        <v>0</v>
      </c>
      <c r="L54" s="168">
        <v>21</v>
      </c>
      <c r="M54" s="168">
        <f>G54*(1+L54/100)</f>
        <v>0</v>
      </c>
      <c r="N54" s="160">
        <v>2.2000000000000001E-4</v>
      </c>
      <c r="O54" s="160">
        <f>ROUND(E54*N54,5)</f>
        <v>3.4099999999999998E-3</v>
      </c>
      <c r="P54" s="160">
        <v>0</v>
      </c>
      <c r="Q54" s="160">
        <f>ROUND(E54*P54,5)</f>
        <v>0</v>
      </c>
      <c r="R54" s="160"/>
      <c r="S54" s="160"/>
      <c r="T54" s="161">
        <v>9.5000000000000001E-2</v>
      </c>
      <c r="U54" s="160">
        <f>ROUND(E54*T54,2)</f>
        <v>1.47</v>
      </c>
      <c r="V54" s="150"/>
      <c r="W54" s="150"/>
      <c r="X54" s="150"/>
      <c r="Y54" s="150"/>
      <c r="Z54" s="150"/>
      <c r="AA54" s="150"/>
      <c r="AB54" s="150"/>
      <c r="AC54" s="150"/>
      <c r="AD54" s="150"/>
      <c r="AE54" s="150" t="s">
        <v>91</v>
      </c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1"/>
      <c r="B55" s="157"/>
      <c r="C55" s="289" t="s">
        <v>180</v>
      </c>
      <c r="D55" s="290"/>
      <c r="E55" s="291"/>
      <c r="F55" s="292"/>
      <c r="G55" s="293"/>
      <c r="H55" s="168"/>
      <c r="I55" s="168"/>
      <c r="J55" s="168"/>
      <c r="K55" s="168"/>
      <c r="L55" s="168"/>
      <c r="M55" s="168"/>
      <c r="N55" s="160"/>
      <c r="O55" s="160"/>
      <c r="P55" s="160"/>
      <c r="Q55" s="160"/>
      <c r="R55" s="160"/>
      <c r="S55" s="160"/>
      <c r="T55" s="161"/>
      <c r="U55" s="160"/>
      <c r="V55" s="150"/>
      <c r="W55" s="150"/>
      <c r="X55" s="150"/>
      <c r="Y55" s="150"/>
      <c r="Z55" s="150"/>
      <c r="AA55" s="150"/>
      <c r="AB55" s="150"/>
      <c r="AC55" s="150"/>
      <c r="AD55" s="150"/>
      <c r="AE55" s="150" t="s">
        <v>126</v>
      </c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203" t="str">
        <f>C55</f>
        <v>vysprávka betonového schodiště</v>
      </c>
      <c r="BB55" s="150"/>
      <c r="BC55" s="150"/>
      <c r="BD55" s="150"/>
      <c r="BE55" s="150"/>
      <c r="BF55" s="150"/>
      <c r="BG55" s="150"/>
      <c r="BH55" s="150"/>
    </row>
    <row r="56" spans="1:60" x14ac:dyDescent="0.2">
      <c r="A56" s="152" t="s">
        <v>86</v>
      </c>
      <c r="B56" s="158" t="s">
        <v>185</v>
      </c>
      <c r="C56" s="192" t="s">
        <v>186</v>
      </c>
      <c r="D56" s="163"/>
      <c r="E56" s="166"/>
      <c r="F56" s="169"/>
      <c r="G56" s="169">
        <f>SUMIF(AE57:AE59,"&lt;&gt;NOR",G57:G59)</f>
        <v>0</v>
      </c>
      <c r="H56" s="169"/>
      <c r="I56" s="169">
        <f>SUM(I57:I59)</f>
        <v>0</v>
      </c>
      <c r="J56" s="169"/>
      <c r="K56" s="169">
        <f>SUM(K57:K59)</f>
        <v>0</v>
      </c>
      <c r="L56" s="169"/>
      <c r="M56" s="169">
        <f>SUM(M57:M59)</f>
        <v>0</v>
      </c>
      <c r="N56" s="163"/>
      <c r="O56" s="163">
        <f>SUM(O57:O59)</f>
        <v>0.1053</v>
      </c>
      <c r="P56" s="163"/>
      <c r="Q56" s="163">
        <f>SUM(Q57:Q59)</f>
        <v>0</v>
      </c>
      <c r="R56" s="163"/>
      <c r="S56" s="163"/>
      <c r="T56" s="164"/>
      <c r="U56" s="163">
        <f>SUM(U57:U59)</f>
        <v>6.9</v>
      </c>
      <c r="AE56" t="s">
        <v>87</v>
      </c>
    </row>
    <row r="57" spans="1:60" outlineLevel="1" x14ac:dyDescent="0.2">
      <c r="A57" s="151">
        <v>16</v>
      </c>
      <c r="B57" s="157" t="s">
        <v>187</v>
      </c>
      <c r="C57" s="191" t="s">
        <v>188</v>
      </c>
      <c r="D57" s="160" t="s">
        <v>189</v>
      </c>
      <c r="E57" s="165">
        <v>7.5</v>
      </c>
      <c r="F57" s="167"/>
      <c r="G57" s="168">
        <f>ROUND(E57*F57,2)</f>
        <v>0</v>
      </c>
      <c r="H57" s="167"/>
      <c r="I57" s="168">
        <f>ROUND(E57*H57,2)</f>
        <v>0</v>
      </c>
      <c r="J57" s="167"/>
      <c r="K57" s="168">
        <f>ROUND(E57*J57,2)</f>
        <v>0</v>
      </c>
      <c r="L57" s="168">
        <v>21</v>
      </c>
      <c r="M57" s="168">
        <f>G57*(1+L57/100)</f>
        <v>0</v>
      </c>
      <c r="N57" s="160">
        <v>1.404E-2</v>
      </c>
      <c r="O57" s="160">
        <f>ROUND(E57*N57,5)</f>
        <v>0.1053</v>
      </c>
      <c r="P57" s="160">
        <v>0</v>
      </c>
      <c r="Q57" s="160">
        <f>ROUND(E57*P57,5)</f>
        <v>0</v>
      </c>
      <c r="R57" s="160"/>
      <c r="S57" s="160"/>
      <c r="T57" s="161">
        <v>0.92</v>
      </c>
      <c r="U57" s="160">
        <f>ROUND(E57*T57,2)</f>
        <v>6.9</v>
      </c>
      <c r="V57" s="150"/>
      <c r="W57" s="150"/>
      <c r="X57" s="150"/>
      <c r="Y57" s="150"/>
      <c r="Z57" s="150"/>
      <c r="AA57" s="150"/>
      <c r="AB57" s="150"/>
      <c r="AC57" s="150"/>
      <c r="AD57" s="150"/>
      <c r="AE57" s="150" t="s">
        <v>91</v>
      </c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ht="22.5" outlineLevel="1" x14ac:dyDescent="0.2">
      <c r="A58" s="151"/>
      <c r="B58" s="157"/>
      <c r="C58" s="289" t="s">
        <v>190</v>
      </c>
      <c r="D58" s="290"/>
      <c r="E58" s="291"/>
      <c r="F58" s="292"/>
      <c r="G58" s="293"/>
      <c r="H58" s="168"/>
      <c r="I58" s="168"/>
      <c r="J58" s="168"/>
      <c r="K58" s="168"/>
      <c r="L58" s="168"/>
      <c r="M58" s="168"/>
      <c r="N58" s="160"/>
      <c r="O58" s="160"/>
      <c r="P58" s="160"/>
      <c r="Q58" s="160"/>
      <c r="R58" s="160"/>
      <c r="S58" s="160"/>
      <c r="T58" s="161"/>
      <c r="U58" s="160"/>
      <c r="V58" s="150"/>
      <c r="W58" s="150"/>
      <c r="X58" s="150"/>
      <c r="Y58" s="150"/>
      <c r="Z58" s="150"/>
      <c r="AA58" s="150"/>
      <c r="AB58" s="150"/>
      <c r="AC58" s="150"/>
      <c r="AD58" s="150"/>
      <c r="AE58" s="150" t="s">
        <v>126</v>
      </c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203" t="str">
        <f>C58</f>
        <v>bez jejich dodání ale s vysekáním kapes pro upevňovací prvky a s jejich zazděním, zabetonováním nebo zalitím</v>
      </c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1">
        <v>17</v>
      </c>
      <c r="B59" s="157" t="s">
        <v>150</v>
      </c>
      <c r="C59" s="191" t="s">
        <v>191</v>
      </c>
      <c r="D59" s="160" t="s">
        <v>189</v>
      </c>
      <c r="E59" s="165">
        <v>7.5</v>
      </c>
      <c r="F59" s="167"/>
      <c r="G59" s="168">
        <f>ROUND(E59*F59,2)</f>
        <v>0</v>
      </c>
      <c r="H59" s="167"/>
      <c r="I59" s="168">
        <f>ROUND(E59*H59,2)</f>
        <v>0</v>
      </c>
      <c r="J59" s="167"/>
      <c r="K59" s="168">
        <f>ROUND(E59*J59,2)</f>
        <v>0</v>
      </c>
      <c r="L59" s="168">
        <v>21</v>
      </c>
      <c r="M59" s="168">
        <f>G59*(1+L59/100)</f>
        <v>0</v>
      </c>
      <c r="N59" s="160">
        <v>0</v>
      </c>
      <c r="O59" s="160">
        <f>ROUND(E59*N59,5)</f>
        <v>0</v>
      </c>
      <c r="P59" s="160">
        <v>0</v>
      </c>
      <c r="Q59" s="160">
        <f>ROUND(E59*P59,5)</f>
        <v>0</v>
      </c>
      <c r="R59" s="160"/>
      <c r="S59" s="160"/>
      <c r="T59" s="161">
        <v>0</v>
      </c>
      <c r="U59" s="160">
        <f>ROUND(E59*T59,2)</f>
        <v>0</v>
      </c>
      <c r="V59" s="150"/>
      <c r="W59" s="150"/>
      <c r="X59" s="150"/>
      <c r="Y59" s="150"/>
      <c r="Z59" s="150"/>
      <c r="AA59" s="150"/>
      <c r="AB59" s="150"/>
      <c r="AC59" s="150"/>
      <c r="AD59" s="150"/>
      <c r="AE59" s="150" t="s">
        <v>91</v>
      </c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x14ac:dyDescent="0.2">
      <c r="A60" s="152" t="s">
        <v>86</v>
      </c>
      <c r="B60" s="158" t="s">
        <v>192</v>
      </c>
      <c r="C60" s="192" t="s">
        <v>193</v>
      </c>
      <c r="D60" s="163"/>
      <c r="E60" s="166"/>
      <c r="F60" s="169"/>
      <c r="G60" s="169">
        <f>SUMIF(AE61:AE69,"&lt;&gt;NOR",G61:G69)</f>
        <v>0</v>
      </c>
      <c r="H60" s="169"/>
      <c r="I60" s="169">
        <f>SUM(I61:I69)</f>
        <v>0</v>
      </c>
      <c r="J60" s="169"/>
      <c r="K60" s="169">
        <f>SUM(K61:K69)</f>
        <v>0</v>
      </c>
      <c r="L60" s="169"/>
      <c r="M60" s="169">
        <f>SUM(M61:M69)</f>
        <v>0</v>
      </c>
      <c r="N60" s="163"/>
      <c r="O60" s="163">
        <f>SUM(O61:O69)</f>
        <v>0</v>
      </c>
      <c r="P60" s="163"/>
      <c r="Q60" s="163">
        <f>SUM(Q61:Q69)</f>
        <v>0</v>
      </c>
      <c r="R60" s="163"/>
      <c r="S60" s="163"/>
      <c r="T60" s="164"/>
      <c r="U60" s="163">
        <f>SUM(U61:U69)</f>
        <v>641.54000000000008</v>
      </c>
      <c r="AE60" t="s">
        <v>87</v>
      </c>
    </row>
    <row r="61" spans="1:60" outlineLevel="1" x14ac:dyDescent="0.2">
      <c r="A61" s="151">
        <v>18</v>
      </c>
      <c r="B61" s="157" t="s">
        <v>194</v>
      </c>
      <c r="C61" s="191" t="s">
        <v>195</v>
      </c>
      <c r="D61" s="160" t="s">
        <v>196</v>
      </c>
      <c r="E61" s="165">
        <v>72.95</v>
      </c>
      <c r="F61" s="167"/>
      <c r="G61" s="168">
        <f>ROUND(E61*F61,2)</f>
        <v>0</v>
      </c>
      <c r="H61" s="167"/>
      <c r="I61" s="168">
        <f>ROUND(E61*H61,2)</f>
        <v>0</v>
      </c>
      <c r="J61" s="167"/>
      <c r="K61" s="168">
        <f>ROUND(E61*J61,2)</f>
        <v>0</v>
      </c>
      <c r="L61" s="168">
        <v>21</v>
      </c>
      <c r="M61" s="168">
        <f>G61*(1+L61/100)</f>
        <v>0</v>
      </c>
      <c r="N61" s="160">
        <v>0</v>
      </c>
      <c r="O61" s="160">
        <f>ROUND(E61*N61,5)</f>
        <v>0</v>
      </c>
      <c r="P61" s="160">
        <v>0</v>
      </c>
      <c r="Q61" s="160">
        <f>ROUND(E61*P61,5)</f>
        <v>0</v>
      </c>
      <c r="R61" s="160"/>
      <c r="S61" s="160"/>
      <c r="T61" s="161">
        <v>0.02</v>
      </c>
      <c r="U61" s="160">
        <f>ROUND(E61*T61,2)</f>
        <v>1.46</v>
      </c>
      <c r="V61" s="150"/>
      <c r="W61" s="150"/>
      <c r="X61" s="150"/>
      <c r="Y61" s="150"/>
      <c r="Z61" s="150"/>
      <c r="AA61" s="150"/>
      <c r="AB61" s="150"/>
      <c r="AC61" s="150"/>
      <c r="AD61" s="150"/>
      <c r="AE61" s="150" t="s">
        <v>91</v>
      </c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1">
        <v>19</v>
      </c>
      <c r="B62" s="157" t="s">
        <v>197</v>
      </c>
      <c r="C62" s="191" t="s">
        <v>198</v>
      </c>
      <c r="D62" s="160" t="s">
        <v>196</v>
      </c>
      <c r="E62" s="165">
        <v>160.38</v>
      </c>
      <c r="F62" s="167"/>
      <c r="G62" s="168">
        <f>ROUND(E62*F62,2)</f>
        <v>0</v>
      </c>
      <c r="H62" s="167"/>
      <c r="I62" s="168">
        <f>ROUND(E62*H62,2)</f>
        <v>0</v>
      </c>
      <c r="J62" s="167"/>
      <c r="K62" s="168">
        <f>ROUND(E62*J62,2)</f>
        <v>0</v>
      </c>
      <c r="L62" s="168">
        <v>21</v>
      </c>
      <c r="M62" s="168">
        <f>G62*(1+L62/100)</f>
        <v>0</v>
      </c>
      <c r="N62" s="160">
        <v>0</v>
      </c>
      <c r="O62" s="160">
        <f>ROUND(E62*N62,5)</f>
        <v>0</v>
      </c>
      <c r="P62" s="160">
        <v>0</v>
      </c>
      <c r="Q62" s="160">
        <f>ROUND(E62*P62,5)</f>
        <v>0</v>
      </c>
      <c r="R62" s="160"/>
      <c r="S62" s="160"/>
      <c r="T62" s="161">
        <v>3.9910000000000001</v>
      </c>
      <c r="U62" s="160">
        <f>ROUND(E62*T62,2)</f>
        <v>640.08000000000004</v>
      </c>
      <c r="V62" s="150"/>
      <c r="W62" s="150"/>
      <c r="X62" s="150"/>
      <c r="Y62" s="150"/>
      <c r="Z62" s="150"/>
      <c r="AA62" s="150"/>
      <c r="AB62" s="150"/>
      <c r="AC62" s="150"/>
      <c r="AD62" s="150"/>
      <c r="AE62" s="150" t="s">
        <v>91</v>
      </c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51">
        <v>20</v>
      </c>
      <c r="B63" s="157" t="s">
        <v>150</v>
      </c>
      <c r="C63" s="191" t="s">
        <v>199</v>
      </c>
      <c r="D63" s="160" t="s">
        <v>200</v>
      </c>
      <c r="E63" s="165">
        <v>1</v>
      </c>
      <c r="F63" s="167"/>
      <c r="G63" s="168">
        <f>ROUND(E63*F63,2)</f>
        <v>0</v>
      </c>
      <c r="H63" s="167"/>
      <c r="I63" s="168">
        <f>ROUND(E63*H63,2)</f>
        <v>0</v>
      </c>
      <c r="J63" s="167"/>
      <c r="K63" s="168">
        <f>ROUND(E63*J63,2)</f>
        <v>0</v>
      </c>
      <c r="L63" s="168">
        <v>21</v>
      </c>
      <c r="M63" s="168">
        <f>G63*(1+L63/100)</f>
        <v>0</v>
      </c>
      <c r="N63" s="160">
        <v>0</v>
      </c>
      <c r="O63" s="160">
        <f>ROUND(E63*N63,5)</f>
        <v>0</v>
      </c>
      <c r="P63" s="160">
        <v>0</v>
      </c>
      <c r="Q63" s="160">
        <f>ROUND(E63*P63,5)</f>
        <v>0</v>
      </c>
      <c r="R63" s="160"/>
      <c r="S63" s="160"/>
      <c r="T63" s="161">
        <v>0</v>
      </c>
      <c r="U63" s="160">
        <f>ROUND(E63*T63,2)</f>
        <v>0</v>
      </c>
      <c r="V63" s="150"/>
      <c r="W63" s="150"/>
      <c r="X63" s="150"/>
      <c r="Y63" s="150"/>
      <c r="Z63" s="150"/>
      <c r="AA63" s="150"/>
      <c r="AB63" s="150"/>
      <c r="AC63" s="150"/>
      <c r="AD63" s="150"/>
      <c r="AE63" s="150" t="s">
        <v>91</v>
      </c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1"/>
      <c r="B64" s="157"/>
      <c r="C64" s="289" t="s">
        <v>201</v>
      </c>
      <c r="D64" s="290"/>
      <c r="E64" s="291"/>
      <c r="F64" s="292"/>
      <c r="G64" s="293"/>
      <c r="H64" s="168"/>
      <c r="I64" s="168"/>
      <c r="J64" s="168"/>
      <c r="K64" s="168"/>
      <c r="L64" s="168"/>
      <c r="M64" s="168"/>
      <c r="N64" s="160"/>
      <c r="O64" s="160"/>
      <c r="P64" s="160"/>
      <c r="Q64" s="160"/>
      <c r="R64" s="160"/>
      <c r="S64" s="160"/>
      <c r="T64" s="161"/>
      <c r="U64" s="160"/>
      <c r="V64" s="150"/>
      <c r="W64" s="150"/>
      <c r="X64" s="150"/>
      <c r="Y64" s="150"/>
      <c r="Z64" s="150"/>
      <c r="AA64" s="150"/>
      <c r="AB64" s="150"/>
      <c r="AC64" s="150"/>
      <c r="AD64" s="150"/>
      <c r="AE64" s="150" t="s">
        <v>126</v>
      </c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203" t="str">
        <f>C64</f>
        <v>včetně přesunu, naložní a složení, 13t</v>
      </c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1">
        <v>21</v>
      </c>
      <c r="B65" s="157" t="s">
        <v>150</v>
      </c>
      <c r="C65" s="191" t="s">
        <v>202</v>
      </c>
      <c r="D65" s="160" t="s">
        <v>196</v>
      </c>
      <c r="E65" s="165">
        <v>160.38</v>
      </c>
      <c r="F65" s="167"/>
      <c r="G65" s="168">
        <f>ROUND(E65*F65,2)</f>
        <v>0</v>
      </c>
      <c r="H65" s="167"/>
      <c r="I65" s="168">
        <f>ROUND(E65*H65,2)</f>
        <v>0</v>
      </c>
      <c r="J65" s="167"/>
      <c r="K65" s="168">
        <f>ROUND(E65*J65,2)</f>
        <v>0</v>
      </c>
      <c r="L65" s="168">
        <v>21</v>
      </c>
      <c r="M65" s="168">
        <f>G65*(1+L65/100)</f>
        <v>0</v>
      </c>
      <c r="N65" s="160">
        <v>0</v>
      </c>
      <c r="O65" s="160">
        <f>ROUND(E65*N65,5)</f>
        <v>0</v>
      </c>
      <c r="P65" s="160">
        <v>0</v>
      </c>
      <c r="Q65" s="160">
        <f>ROUND(E65*P65,5)</f>
        <v>0</v>
      </c>
      <c r="R65" s="160"/>
      <c r="S65" s="160"/>
      <c r="T65" s="161">
        <v>0</v>
      </c>
      <c r="U65" s="160">
        <f>ROUND(E65*T65,2)</f>
        <v>0</v>
      </c>
      <c r="V65" s="150"/>
      <c r="W65" s="150"/>
      <c r="X65" s="150"/>
      <c r="Y65" s="150"/>
      <c r="Z65" s="150"/>
      <c r="AA65" s="150"/>
      <c r="AB65" s="150"/>
      <c r="AC65" s="150"/>
      <c r="AD65" s="150"/>
      <c r="AE65" s="150" t="s">
        <v>91</v>
      </c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1">
        <v>22</v>
      </c>
      <c r="B66" s="157" t="s">
        <v>150</v>
      </c>
      <c r="C66" s="191" t="s">
        <v>203</v>
      </c>
      <c r="D66" s="160" t="s">
        <v>200</v>
      </c>
      <c r="E66" s="165">
        <v>1</v>
      </c>
      <c r="F66" s="167"/>
      <c r="G66" s="168">
        <f>ROUND(E66*F66,2)</f>
        <v>0</v>
      </c>
      <c r="H66" s="167"/>
      <c r="I66" s="168">
        <f>ROUND(E66*H66,2)</f>
        <v>0</v>
      </c>
      <c r="J66" s="167"/>
      <c r="K66" s="168">
        <f>ROUND(E66*J66,2)</f>
        <v>0</v>
      </c>
      <c r="L66" s="168">
        <v>21</v>
      </c>
      <c r="M66" s="168">
        <f>G66*(1+L66/100)</f>
        <v>0</v>
      </c>
      <c r="N66" s="160">
        <v>0</v>
      </c>
      <c r="O66" s="160">
        <f>ROUND(E66*N66,5)</f>
        <v>0</v>
      </c>
      <c r="P66" s="160">
        <v>0</v>
      </c>
      <c r="Q66" s="160">
        <f>ROUND(E66*P66,5)</f>
        <v>0</v>
      </c>
      <c r="R66" s="160"/>
      <c r="S66" s="160"/>
      <c r="T66" s="161">
        <v>0</v>
      </c>
      <c r="U66" s="160">
        <f>ROUND(E66*T66,2)</f>
        <v>0</v>
      </c>
      <c r="V66" s="150"/>
      <c r="W66" s="150"/>
      <c r="X66" s="150"/>
      <c r="Y66" s="150"/>
      <c r="Z66" s="150"/>
      <c r="AA66" s="150"/>
      <c r="AB66" s="150"/>
      <c r="AC66" s="150"/>
      <c r="AD66" s="150"/>
      <c r="AE66" s="150" t="s">
        <v>91</v>
      </c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1"/>
      <c r="B67" s="157"/>
      <c r="C67" s="289" t="s">
        <v>204</v>
      </c>
      <c r="D67" s="290"/>
      <c r="E67" s="291"/>
      <c r="F67" s="292"/>
      <c r="G67" s="293"/>
      <c r="H67" s="168"/>
      <c r="I67" s="168"/>
      <c r="J67" s="168"/>
      <c r="K67" s="168"/>
      <c r="L67" s="168"/>
      <c r="M67" s="168"/>
      <c r="N67" s="160"/>
      <c r="O67" s="160"/>
      <c r="P67" s="160"/>
      <c r="Q67" s="160"/>
      <c r="R67" s="160"/>
      <c r="S67" s="160"/>
      <c r="T67" s="161"/>
      <c r="U67" s="160"/>
      <c r="V67" s="150"/>
      <c r="W67" s="150"/>
      <c r="X67" s="150"/>
      <c r="Y67" s="150"/>
      <c r="Z67" s="150"/>
      <c r="AA67" s="150"/>
      <c r="AB67" s="150"/>
      <c r="AC67" s="150"/>
      <c r="AD67" s="150"/>
      <c r="AE67" s="150" t="s">
        <v>126</v>
      </c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203" t="str">
        <f>C67</f>
        <v>včetně přesunu a naložení</v>
      </c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1">
        <v>23</v>
      </c>
      <c r="B68" s="157" t="s">
        <v>205</v>
      </c>
      <c r="C68" s="191" t="s">
        <v>206</v>
      </c>
      <c r="D68" s="160" t="s">
        <v>140</v>
      </c>
      <c r="E68" s="165">
        <v>3</v>
      </c>
      <c r="F68" s="167"/>
      <c r="G68" s="168">
        <f>ROUND(E68*F68,2)</f>
        <v>0</v>
      </c>
      <c r="H68" s="167"/>
      <c r="I68" s="168">
        <f>ROUND(E68*H68,2)</f>
        <v>0</v>
      </c>
      <c r="J68" s="167"/>
      <c r="K68" s="168">
        <f>ROUND(E68*J68,2)</f>
        <v>0</v>
      </c>
      <c r="L68" s="168">
        <v>21</v>
      </c>
      <c r="M68" s="168">
        <f>G68*(1+L68/100)</f>
        <v>0</v>
      </c>
      <c r="N68" s="160">
        <v>0</v>
      </c>
      <c r="O68" s="160">
        <f>ROUND(E68*N68,5)</f>
        <v>0</v>
      </c>
      <c r="P68" s="160">
        <v>0</v>
      </c>
      <c r="Q68" s="160">
        <f>ROUND(E68*P68,5)</f>
        <v>0</v>
      </c>
      <c r="R68" s="160"/>
      <c r="S68" s="160"/>
      <c r="T68" s="161">
        <v>0</v>
      </c>
      <c r="U68" s="160">
        <f>ROUND(E68*T68,2)</f>
        <v>0</v>
      </c>
      <c r="V68" s="150"/>
      <c r="W68" s="150"/>
      <c r="X68" s="150"/>
      <c r="Y68" s="150"/>
      <c r="Z68" s="150"/>
      <c r="AA68" s="150"/>
      <c r="AB68" s="150"/>
      <c r="AC68" s="150"/>
      <c r="AD68" s="150"/>
      <c r="AE68" s="150" t="s">
        <v>91</v>
      </c>
      <c r="AF68" s="150"/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78"/>
      <c r="B69" s="179"/>
      <c r="C69" s="207" t="s">
        <v>207</v>
      </c>
      <c r="D69" s="208"/>
      <c r="E69" s="209">
        <v>3</v>
      </c>
      <c r="F69" s="183"/>
      <c r="G69" s="183"/>
      <c r="H69" s="183"/>
      <c r="I69" s="183"/>
      <c r="J69" s="183"/>
      <c r="K69" s="183"/>
      <c r="L69" s="183"/>
      <c r="M69" s="183"/>
      <c r="N69" s="184"/>
      <c r="O69" s="184"/>
      <c r="P69" s="184"/>
      <c r="Q69" s="184"/>
      <c r="R69" s="184"/>
      <c r="S69" s="184"/>
      <c r="T69" s="185"/>
      <c r="U69" s="184"/>
      <c r="V69" s="150"/>
      <c r="W69" s="150"/>
      <c r="X69" s="150"/>
      <c r="Y69" s="150"/>
      <c r="Z69" s="150"/>
      <c r="AA69" s="150"/>
      <c r="AB69" s="150"/>
      <c r="AC69" s="150"/>
      <c r="AD69" s="150"/>
      <c r="AE69" s="150" t="s">
        <v>128</v>
      </c>
      <c r="AF69" s="150">
        <v>0</v>
      </c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x14ac:dyDescent="0.2">
      <c r="A70" s="189"/>
      <c r="B70" s="7" t="s">
        <v>114</v>
      </c>
      <c r="C70" s="194" t="s">
        <v>114</v>
      </c>
      <c r="D70" s="189"/>
      <c r="E70" s="189"/>
      <c r="F70" s="189"/>
      <c r="G70" s="189"/>
      <c r="H70" s="189"/>
      <c r="I70" s="189"/>
      <c r="J70" s="189"/>
      <c r="K70" s="189"/>
      <c r="L70" s="189"/>
      <c r="M70" s="189"/>
      <c r="N70" s="189"/>
      <c r="O70" s="189"/>
      <c r="P70" s="189"/>
      <c r="Q70" s="189"/>
      <c r="R70" s="189"/>
      <c r="S70" s="189"/>
      <c r="T70" s="189"/>
      <c r="U70" s="189"/>
      <c r="AC70">
        <v>15</v>
      </c>
      <c r="AD70">
        <v>21</v>
      </c>
    </row>
    <row r="71" spans="1:60" x14ac:dyDescent="0.2">
      <c r="A71" s="210"/>
      <c r="B71" s="211">
        <v>26</v>
      </c>
      <c r="C71" s="212" t="s">
        <v>114</v>
      </c>
      <c r="D71" s="213"/>
      <c r="E71" s="213"/>
      <c r="F71" s="213"/>
      <c r="G71" s="214">
        <f>G8+G37+G49+G56+G60</f>
        <v>0</v>
      </c>
      <c r="H71" s="189"/>
      <c r="I71" s="189"/>
      <c r="J71" s="189"/>
      <c r="K71" s="189"/>
      <c r="L71" s="189"/>
      <c r="M71" s="189"/>
      <c r="N71" s="189"/>
      <c r="O71" s="189"/>
      <c r="P71" s="189"/>
      <c r="Q71" s="189"/>
      <c r="R71" s="189"/>
      <c r="S71" s="189"/>
      <c r="T71" s="189"/>
      <c r="U71" s="189"/>
      <c r="AC71">
        <f>SUMIF(L7:L69,AC70,G7:G69)</f>
        <v>0</v>
      </c>
      <c r="AD71">
        <f>SUMIF(L7:L69,AD70,G7:G69)</f>
        <v>0</v>
      </c>
      <c r="AE71" t="s">
        <v>115</v>
      </c>
    </row>
    <row r="72" spans="1:60" x14ac:dyDescent="0.2">
      <c r="A72" s="189"/>
      <c r="B72" s="7" t="s">
        <v>114</v>
      </c>
      <c r="C72" s="194" t="s">
        <v>114</v>
      </c>
      <c r="D72" s="189"/>
      <c r="E72" s="189"/>
      <c r="F72" s="189"/>
      <c r="G72" s="189"/>
      <c r="H72" s="189"/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89"/>
    </row>
    <row r="73" spans="1:60" x14ac:dyDescent="0.2">
      <c r="A73" s="189"/>
      <c r="B73" s="7" t="s">
        <v>114</v>
      </c>
      <c r="C73" s="194" t="s">
        <v>114</v>
      </c>
      <c r="D73" s="189"/>
      <c r="E73" s="189"/>
      <c r="F73" s="189"/>
      <c r="G73" s="189"/>
      <c r="H73" s="189"/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89"/>
      <c r="U73" s="189"/>
    </row>
    <row r="74" spans="1:60" x14ac:dyDescent="0.2">
      <c r="A74" s="287"/>
      <c r="B74" s="287"/>
      <c r="C74" s="288"/>
      <c r="D74" s="189"/>
      <c r="E74" s="189"/>
      <c r="F74" s="189"/>
      <c r="G74" s="189"/>
      <c r="H74" s="189"/>
      <c r="I74" s="189"/>
      <c r="J74" s="189"/>
      <c r="K74" s="189"/>
      <c r="L74" s="189"/>
      <c r="M74" s="189"/>
      <c r="N74" s="189"/>
      <c r="O74" s="189"/>
      <c r="P74" s="189"/>
      <c r="Q74" s="189"/>
      <c r="R74" s="189"/>
      <c r="S74" s="189"/>
      <c r="T74" s="189"/>
      <c r="U74" s="189"/>
    </row>
    <row r="75" spans="1:60" x14ac:dyDescent="0.2">
      <c r="A75" s="268"/>
      <c r="B75" s="269"/>
      <c r="C75" s="270"/>
      <c r="D75" s="269"/>
      <c r="E75" s="269"/>
      <c r="F75" s="269"/>
      <c r="G75" s="271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AE75" t="s">
        <v>116</v>
      </c>
    </row>
    <row r="76" spans="1:60" x14ac:dyDescent="0.2">
      <c r="A76" s="272"/>
      <c r="B76" s="273"/>
      <c r="C76" s="274"/>
      <c r="D76" s="273"/>
      <c r="E76" s="273"/>
      <c r="F76" s="273"/>
      <c r="G76" s="275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</row>
    <row r="77" spans="1:60" x14ac:dyDescent="0.2">
      <c r="A77" s="272"/>
      <c r="B77" s="273"/>
      <c r="C77" s="274"/>
      <c r="D77" s="273"/>
      <c r="E77" s="273"/>
      <c r="F77" s="273"/>
      <c r="G77" s="275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89"/>
      <c r="T77" s="189"/>
      <c r="U77" s="189"/>
    </row>
    <row r="78" spans="1:60" x14ac:dyDescent="0.2">
      <c r="A78" s="272"/>
      <c r="B78" s="273"/>
      <c r="C78" s="274"/>
      <c r="D78" s="273"/>
      <c r="E78" s="273"/>
      <c r="F78" s="273"/>
      <c r="G78" s="275"/>
      <c r="H78" s="189"/>
      <c r="I78" s="189"/>
      <c r="J78" s="189"/>
      <c r="K78" s="189"/>
      <c r="L78" s="189"/>
      <c r="M78" s="189"/>
      <c r="N78" s="189"/>
      <c r="O78" s="189"/>
      <c r="P78" s="189"/>
      <c r="Q78" s="189"/>
      <c r="R78" s="189"/>
      <c r="S78" s="189"/>
      <c r="T78" s="189"/>
      <c r="U78" s="189"/>
    </row>
    <row r="79" spans="1:60" x14ac:dyDescent="0.2">
      <c r="A79" s="276"/>
      <c r="B79" s="277"/>
      <c r="C79" s="278"/>
      <c r="D79" s="277"/>
      <c r="E79" s="277"/>
      <c r="F79" s="277"/>
      <c r="G79" s="279"/>
      <c r="H79" s="189"/>
      <c r="I79" s="189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89"/>
      <c r="U79" s="189"/>
    </row>
    <row r="80" spans="1:60" x14ac:dyDescent="0.2">
      <c r="A80" s="189"/>
      <c r="B80" s="7" t="s">
        <v>114</v>
      </c>
      <c r="C80" s="194" t="s">
        <v>114</v>
      </c>
      <c r="D80" s="189"/>
      <c r="E80" s="189"/>
      <c r="F80" s="189"/>
      <c r="G80" s="189"/>
      <c r="H80" s="189"/>
      <c r="I80" s="189"/>
      <c r="J80" s="189"/>
      <c r="K80" s="189"/>
      <c r="L80" s="189"/>
      <c r="M80" s="189"/>
      <c r="N80" s="189"/>
      <c r="O80" s="189"/>
      <c r="P80" s="189"/>
      <c r="Q80" s="189"/>
      <c r="R80" s="189"/>
      <c r="S80" s="189"/>
      <c r="T80" s="189"/>
      <c r="U80" s="189"/>
    </row>
    <row r="81" spans="3:31" x14ac:dyDescent="0.2">
      <c r="C81" s="196"/>
      <c r="AE81" t="s">
        <v>117</v>
      </c>
    </row>
  </sheetData>
  <sheetProtection algorithmName="SHA-512" hashValue="bVaqGA2hx8lx9hlyWC70QwRdxACs62mdbXTK5Lg5CNj6yp7+eCSp/xvhLsWi7FtyJCLbIVsqSdFUNVF8p+Xi+A==" saltValue="yHQ5BFnriHg7qpEjaKd6FQ==" spinCount="100000" sheet="1" objects="1" scenarios="1"/>
  <mergeCells count="29">
    <mergeCell ref="C34:G34"/>
    <mergeCell ref="A1:G1"/>
    <mergeCell ref="C2:G2"/>
    <mergeCell ref="C3:G3"/>
    <mergeCell ref="C4:G4"/>
    <mergeCell ref="C10:G10"/>
    <mergeCell ref="C13:G13"/>
    <mergeCell ref="C16:G16"/>
    <mergeCell ref="C20:G20"/>
    <mergeCell ref="C27:G27"/>
    <mergeCell ref="C30:G30"/>
    <mergeCell ref="C32:G32"/>
    <mergeCell ref="C55:G55"/>
    <mergeCell ref="C39:G39"/>
    <mergeCell ref="C40:G40"/>
    <mergeCell ref="C41:G41"/>
    <mergeCell ref="C43:G43"/>
    <mergeCell ref="C44:G44"/>
    <mergeCell ref="C45:G45"/>
    <mergeCell ref="C46:G46"/>
    <mergeCell ref="C47:G47"/>
    <mergeCell ref="C48:G48"/>
    <mergeCell ref="C51:G51"/>
    <mergeCell ref="C53:G53"/>
    <mergeCell ref="C58:G58"/>
    <mergeCell ref="C64:G64"/>
    <mergeCell ref="C67:G67"/>
    <mergeCell ref="A74:C74"/>
    <mergeCell ref="A75:G79"/>
  </mergeCells>
  <pageMargins left="0.7" right="0.7" top="0.78740157499999996" bottom="0.78740157499999996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56"/>
  <sheetViews>
    <sheetView view="pageBreakPreview" topLeftCell="A205" zoomScaleNormal="100" zoomScaleSheetLayoutView="100" workbookViewId="0">
      <selection activeCell="A249" sqref="A249:C249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80" t="s">
        <v>6</v>
      </c>
      <c r="B1" s="280"/>
      <c r="C1" s="280"/>
      <c r="D1" s="280"/>
      <c r="E1" s="280"/>
      <c r="F1" s="280"/>
      <c r="G1" s="280"/>
      <c r="AE1" t="s">
        <v>62</v>
      </c>
    </row>
    <row r="2" spans="1:60" ht="24.95" customHeight="1" x14ac:dyDescent="0.2">
      <c r="A2" s="197" t="s">
        <v>61</v>
      </c>
      <c r="B2" s="198"/>
      <c r="C2" s="294" t="s">
        <v>46</v>
      </c>
      <c r="D2" s="295"/>
      <c r="E2" s="295"/>
      <c r="F2" s="295"/>
      <c r="G2" s="296"/>
      <c r="AE2" t="s">
        <v>63</v>
      </c>
    </row>
    <row r="3" spans="1:60" ht="24.95" customHeight="1" x14ac:dyDescent="0.2">
      <c r="A3" s="197" t="s">
        <v>7</v>
      </c>
      <c r="B3" s="198"/>
      <c r="C3" s="294" t="s">
        <v>109</v>
      </c>
      <c r="D3" s="295"/>
      <c r="E3" s="295"/>
      <c r="F3" s="295"/>
      <c r="G3" s="296"/>
      <c r="AE3" t="s">
        <v>64</v>
      </c>
    </row>
    <row r="4" spans="1:60" ht="24.95" hidden="1" customHeight="1" x14ac:dyDescent="0.2">
      <c r="A4" s="197" t="s">
        <v>8</v>
      </c>
      <c r="B4" s="198"/>
      <c r="C4" s="294"/>
      <c r="D4" s="295"/>
      <c r="E4" s="295"/>
      <c r="F4" s="295"/>
      <c r="G4" s="296"/>
      <c r="AE4" t="s">
        <v>65</v>
      </c>
    </row>
    <row r="5" spans="1:60" hidden="1" x14ac:dyDescent="0.2">
      <c r="A5" s="199" t="s">
        <v>66</v>
      </c>
      <c r="B5" s="145"/>
      <c r="C5" s="146"/>
      <c r="D5" s="147"/>
      <c r="E5" s="147"/>
      <c r="F5" s="147"/>
      <c r="G5" s="200"/>
      <c r="AE5" t="s">
        <v>67</v>
      </c>
    </row>
    <row r="7" spans="1:60" ht="38.25" x14ac:dyDescent="0.2">
      <c r="A7" s="201" t="s">
        <v>68</v>
      </c>
      <c r="B7" s="202" t="s">
        <v>69</v>
      </c>
      <c r="C7" s="202" t="s">
        <v>70</v>
      </c>
      <c r="D7" s="201" t="s">
        <v>71</v>
      </c>
      <c r="E7" s="201" t="s">
        <v>72</v>
      </c>
      <c r="F7" s="149" t="s">
        <v>73</v>
      </c>
      <c r="G7" s="201" t="s">
        <v>28</v>
      </c>
      <c r="H7" s="171" t="s">
        <v>29</v>
      </c>
      <c r="I7" s="171" t="s">
        <v>74</v>
      </c>
      <c r="J7" s="171" t="s">
        <v>30</v>
      </c>
      <c r="K7" s="171" t="s">
        <v>75</v>
      </c>
      <c r="L7" s="171" t="s">
        <v>76</v>
      </c>
      <c r="M7" s="171" t="s">
        <v>77</v>
      </c>
      <c r="N7" s="171" t="s">
        <v>78</v>
      </c>
      <c r="O7" s="171" t="s">
        <v>79</v>
      </c>
      <c r="P7" s="171" t="s">
        <v>80</v>
      </c>
      <c r="Q7" s="171" t="s">
        <v>81</v>
      </c>
      <c r="R7" s="171" t="s">
        <v>82</v>
      </c>
      <c r="S7" s="171" t="s">
        <v>83</v>
      </c>
      <c r="T7" s="171" t="s">
        <v>84</v>
      </c>
      <c r="U7" s="171" t="s">
        <v>85</v>
      </c>
    </row>
    <row r="8" spans="1:60" x14ac:dyDescent="0.2">
      <c r="A8" s="172" t="s">
        <v>86</v>
      </c>
      <c r="B8" s="173" t="s">
        <v>119</v>
      </c>
      <c r="C8" s="174" t="s">
        <v>120</v>
      </c>
      <c r="D8" s="155"/>
      <c r="E8" s="176"/>
      <c r="F8" s="177"/>
      <c r="G8" s="177">
        <f>SUMIF(AE9:AE238,"&lt;&gt;NOR",G9:G238)</f>
        <v>0</v>
      </c>
      <c r="H8" s="177"/>
      <c r="I8" s="177">
        <f>SUM(I9:I238)</f>
        <v>0</v>
      </c>
      <c r="J8" s="177"/>
      <c r="K8" s="177">
        <f>SUM(K9:K238)</f>
        <v>0</v>
      </c>
      <c r="L8" s="177"/>
      <c r="M8" s="177">
        <f>SUM(M9:M238)</f>
        <v>0</v>
      </c>
      <c r="N8" s="155"/>
      <c r="O8" s="155">
        <f>SUM(O9:O238)</f>
        <v>140.20247000000001</v>
      </c>
      <c r="P8" s="155"/>
      <c r="Q8" s="155">
        <f>SUM(Q9:Q238)</f>
        <v>0</v>
      </c>
      <c r="R8" s="155"/>
      <c r="S8" s="155"/>
      <c r="T8" s="172"/>
      <c r="U8" s="155">
        <f>SUM(U9:U238)</f>
        <v>1456.2800000000002</v>
      </c>
      <c r="AE8" t="s">
        <v>87</v>
      </c>
    </row>
    <row r="9" spans="1:60" outlineLevel="1" x14ac:dyDescent="0.2">
      <c r="A9" s="151">
        <v>1</v>
      </c>
      <c r="B9" s="157" t="s">
        <v>208</v>
      </c>
      <c r="C9" s="191" t="s">
        <v>209</v>
      </c>
      <c r="D9" s="160" t="s">
        <v>123</v>
      </c>
      <c r="E9" s="165">
        <v>379</v>
      </c>
      <c r="F9" s="167"/>
      <c r="G9" s="168">
        <f>ROUND(E9*F9,2)</f>
        <v>0</v>
      </c>
      <c r="H9" s="167"/>
      <c r="I9" s="168">
        <f>ROUND(E9*H9,2)</f>
        <v>0</v>
      </c>
      <c r="J9" s="167"/>
      <c r="K9" s="168">
        <f>ROUND(E9*J9,2)</f>
        <v>0</v>
      </c>
      <c r="L9" s="168">
        <v>21</v>
      </c>
      <c r="M9" s="168">
        <f>G9*(1+L9/100)</f>
        <v>0</v>
      </c>
      <c r="N9" s="160">
        <v>0</v>
      </c>
      <c r="O9" s="160">
        <f>ROUND(E9*N9,5)</f>
        <v>0</v>
      </c>
      <c r="P9" s="160">
        <v>0</v>
      </c>
      <c r="Q9" s="160">
        <f>ROUND(E9*P9,5)</f>
        <v>0</v>
      </c>
      <c r="R9" s="160"/>
      <c r="S9" s="160"/>
      <c r="T9" s="161">
        <v>0.20899999999999999</v>
      </c>
      <c r="U9" s="160">
        <f>ROUND(E9*T9,2)</f>
        <v>79.209999999999994</v>
      </c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91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1"/>
      <c r="B10" s="157"/>
      <c r="C10" s="204" t="s">
        <v>210</v>
      </c>
      <c r="D10" s="205"/>
      <c r="E10" s="206">
        <v>379</v>
      </c>
      <c r="F10" s="168"/>
      <c r="G10" s="168"/>
      <c r="H10" s="168"/>
      <c r="I10" s="168"/>
      <c r="J10" s="168"/>
      <c r="K10" s="168"/>
      <c r="L10" s="168"/>
      <c r="M10" s="168"/>
      <c r="N10" s="160"/>
      <c r="O10" s="160"/>
      <c r="P10" s="160"/>
      <c r="Q10" s="160"/>
      <c r="R10" s="160"/>
      <c r="S10" s="160"/>
      <c r="T10" s="161"/>
      <c r="U10" s="160"/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128</v>
      </c>
      <c r="AF10" s="150">
        <v>0</v>
      </c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2.5" outlineLevel="1" x14ac:dyDescent="0.2">
      <c r="A11" s="151">
        <v>2</v>
      </c>
      <c r="B11" s="157" t="s">
        <v>211</v>
      </c>
      <c r="C11" s="191" t="s">
        <v>212</v>
      </c>
      <c r="D11" s="160" t="s">
        <v>140</v>
      </c>
      <c r="E11" s="165">
        <v>30.32</v>
      </c>
      <c r="F11" s="167"/>
      <c r="G11" s="168">
        <f>ROUND(E11*F11,2)</f>
        <v>0</v>
      </c>
      <c r="H11" s="167"/>
      <c r="I11" s="168">
        <f>ROUND(E11*H11,2)</f>
        <v>0</v>
      </c>
      <c r="J11" s="167"/>
      <c r="K11" s="168">
        <f>ROUND(E11*J11,2)</f>
        <v>0</v>
      </c>
      <c r="L11" s="168">
        <v>21</v>
      </c>
      <c r="M11" s="168">
        <f>G11*(1+L11/100)</f>
        <v>0</v>
      </c>
      <c r="N11" s="160">
        <v>0</v>
      </c>
      <c r="O11" s="160">
        <f>ROUND(E11*N11,5)</f>
        <v>0</v>
      </c>
      <c r="P11" s="160">
        <v>0</v>
      </c>
      <c r="Q11" s="160">
        <f>ROUND(E11*P11,5)</f>
        <v>0</v>
      </c>
      <c r="R11" s="160"/>
      <c r="S11" s="160"/>
      <c r="T11" s="161">
        <v>0.29525000000000001</v>
      </c>
      <c r="U11" s="160">
        <f>ROUND(E11*T11,2)</f>
        <v>8.9499999999999993</v>
      </c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124</v>
      </c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1"/>
      <c r="B12" s="157"/>
      <c r="C12" s="204" t="s">
        <v>213</v>
      </c>
      <c r="D12" s="205"/>
      <c r="E12" s="206">
        <v>30.32</v>
      </c>
      <c r="F12" s="168"/>
      <c r="G12" s="168"/>
      <c r="H12" s="168"/>
      <c r="I12" s="168"/>
      <c r="J12" s="168"/>
      <c r="K12" s="168"/>
      <c r="L12" s="168"/>
      <c r="M12" s="168"/>
      <c r="N12" s="160"/>
      <c r="O12" s="160"/>
      <c r="P12" s="160"/>
      <c r="Q12" s="160"/>
      <c r="R12" s="160"/>
      <c r="S12" s="160"/>
      <c r="T12" s="161"/>
      <c r="U12" s="160"/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128</v>
      </c>
      <c r="AF12" s="150">
        <v>0</v>
      </c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1">
        <v>3</v>
      </c>
      <c r="B13" s="157" t="s">
        <v>214</v>
      </c>
      <c r="C13" s="191" t="s">
        <v>215</v>
      </c>
      <c r="D13" s="160" t="s">
        <v>123</v>
      </c>
      <c r="E13" s="165">
        <v>600</v>
      </c>
      <c r="F13" s="167"/>
      <c r="G13" s="168">
        <f>ROUND(E13*F13,2)</f>
        <v>0</v>
      </c>
      <c r="H13" s="167"/>
      <c r="I13" s="168">
        <f>ROUND(E13*H13,2)</f>
        <v>0</v>
      </c>
      <c r="J13" s="167"/>
      <c r="K13" s="168">
        <f>ROUND(E13*J13,2)</f>
        <v>0</v>
      </c>
      <c r="L13" s="168">
        <v>21</v>
      </c>
      <c r="M13" s="168">
        <f>G13*(1+L13/100)</f>
        <v>0</v>
      </c>
      <c r="N13" s="160">
        <v>0</v>
      </c>
      <c r="O13" s="160">
        <f>ROUND(E13*N13,5)</f>
        <v>0</v>
      </c>
      <c r="P13" s="160">
        <v>0</v>
      </c>
      <c r="Q13" s="160">
        <f>ROUND(E13*P13,5)</f>
        <v>0</v>
      </c>
      <c r="R13" s="160"/>
      <c r="S13" s="160"/>
      <c r="T13" s="161">
        <v>6.7000000000000004E-2</v>
      </c>
      <c r="U13" s="160">
        <f>ROUND(E13*T13,2)</f>
        <v>40.200000000000003</v>
      </c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91</v>
      </c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1"/>
      <c r="B14" s="157"/>
      <c r="C14" s="204" t="s">
        <v>216</v>
      </c>
      <c r="D14" s="205"/>
      <c r="E14" s="206">
        <v>350</v>
      </c>
      <c r="F14" s="168"/>
      <c r="G14" s="168"/>
      <c r="H14" s="168"/>
      <c r="I14" s="168"/>
      <c r="J14" s="168"/>
      <c r="K14" s="168"/>
      <c r="L14" s="168"/>
      <c r="M14" s="168"/>
      <c r="N14" s="160"/>
      <c r="O14" s="160"/>
      <c r="P14" s="160"/>
      <c r="Q14" s="160"/>
      <c r="R14" s="160"/>
      <c r="S14" s="160"/>
      <c r="T14" s="161"/>
      <c r="U14" s="160"/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128</v>
      </c>
      <c r="AF14" s="150">
        <v>0</v>
      </c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1"/>
      <c r="B15" s="157"/>
      <c r="C15" s="204" t="s">
        <v>217</v>
      </c>
      <c r="D15" s="205"/>
      <c r="E15" s="206">
        <v>250</v>
      </c>
      <c r="F15" s="168"/>
      <c r="G15" s="168"/>
      <c r="H15" s="168"/>
      <c r="I15" s="168"/>
      <c r="J15" s="168"/>
      <c r="K15" s="168"/>
      <c r="L15" s="168"/>
      <c r="M15" s="168"/>
      <c r="N15" s="160"/>
      <c r="O15" s="160"/>
      <c r="P15" s="160"/>
      <c r="Q15" s="160"/>
      <c r="R15" s="160"/>
      <c r="S15" s="160"/>
      <c r="T15" s="161"/>
      <c r="U15" s="160"/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128</v>
      </c>
      <c r="AF15" s="150">
        <v>0</v>
      </c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1">
        <v>4</v>
      </c>
      <c r="B16" s="157" t="s">
        <v>218</v>
      </c>
      <c r="C16" s="191" t="s">
        <v>219</v>
      </c>
      <c r="D16" s="160" t="s">
        <v>123</v>
      </c>
      <c r="E16" s="165">
        <v>600</v>
      </c>
      <c r="F16" s="167"/>
      <c r="G16" s="168">
        <f>ROUND(E16*F16,2)</f>
        <v>0</v>
      </c>
      <c r="H16" s="167"/>
      <c r="I16" s="168">
        <f>ROUND(E16*H16,2)</f>
        <v>0</v>
      </c>
      <c r="J16" s="167"/>
      <c r="K16" s="168">
        <f>ROUND(E16*J16,2)</f>
        <v>0</v>
      </c>
      <c r="L16" s="168">
        <v>21</v>
      </c>
      <c r="M16" s="168">
        <f>G16*(1+L16/100)</f>
        <v>0</v>
      </c>
      <c r="N16" s="160">
        <v>0</v>
      </c>
      <c r="O16" s="160">
        <f>ROUND(E16*N16,5)</f>
        <v>0</v>
      </c>
      <c r="P16" s="160">
        <v>0</v>
      </c>
      <c r="Q16" s="160">
        <f>ROUND(E16*P16,5)</f>
        <v>0</v>
      </c>
      <c r="R16" s="160"/>
      <c r="S16" s="160"/>
      <c r="T16" s="161">
        <v>0.09</v>
      </c>
      <c r="U16" s="160">
        <f>ROUND(E16*T16,2)</f>
        <v>54</v>
      </c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91</v>
      </c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1"/>
      <c r="B17" s="157"/>
      <c r="C17" s="204" t="s">
        <v>216</v>
      </c>
      <c r="D17" s="205"/>
      <c r="E17" s="206">
        <v>350</v>
      </c>
      <c r="F17" s="168"/>
      <c r="G17" s="168"/>
      <c r="H17" s="168"/>
      <c r="I17" s="168"/>
      <c r="J17" s="168"/>
      <c r="K17" s="168"/>
      <c r="L17" s="168"/>
      <c r="M17" s="168"/>
      <c r="N17" s="160"/>
      <c r="O17" s="160"/>
      <c r="P17" s="160"/>
      <c r="Q17" s="160"/>
      <c r="R17" s="160"/>
      <c r="S17" s="160"/>
      <c r="T17" s="161"/>
      <c r="U17" s="160"/>
      <c r="V17" s="150"/>
      <c r="W17" s="150"/>
      <c r="X17" s="150"/>
      <c r="Y17" s="150"/>
      <c r="Z17" s="150"/>
      <c r="AA17" s="150"/>
      <c r="AB17" s="150"/>
      <c r="AC17" s="150"/>
      <c r="AD17" s="150"/>
      <c r="AE17" s="150" t="s">
        <v>128</v>
      </c>
      <c r="AF17" s="150">
        <v>0</v>
      </c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1"/>
      <c r="B18" s="157"/>
      <c r="C18" s="204" t="s">
        <v>217</v>
      </c>
      <c r="D18" s="205"/>
      <c r="E18" s="206">
        <v>250</v>
      </c>
      <c r="F18" s="168"/>
      <c r="G18" s="168"/>
      <c r="H18" s="168"/>
      <c r="I18" s="168"/>
      <c r="J18" s="168"/>
      <c r="K18" s="168"/>
      <c r="L18" s="168"/>
      <c r="M18" s="168"/>
      <c r="N18" s="160"/>
      <c r="O18" s="160"/>
      <c r="P18" s="160"/>
      <c r="Q18" s="160"/>
      <c r="R18" s="160"/>
      <c r="S18" s="160"/>
      <c r="T18" s="161"/>
      <c r="U18" s="160"/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128</v>
      </c>
      <c r="AF18" s="150">
        <v>0</v>
      </c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1">
        <v>5</v>
      </c>
      <c r="B19" s="157" t="s">
        <v>220</v>
      </c>
      <c r="C19" s="191" t="s">
        <v>221</v>
      </c>
      <c r="D19" s="160" t="s">
        <v>123</v>
      </c>
      <c r="E19" s="165">
        <v>600</v>
      </c>
      <c r="F19" s="167"/>
      <c r="G19" s="168">
        <f>ROUND(E19*F19,2)</f>
        <v>0</v>
      </c>
      <c r="H19" s="167"/>
      <c r="I19" s="168">
        <f>ROUND(E19*H19,2)</f>
        <v>0</v>
      </c>
      <c r="J19" s="167"/>
      <c r="K19" s="168">
        <f>ROUND(E19*J19,2)</f>
        <v>0</v>
      </c>
      <c r="L19" s="168">
        <v>21</v>
      </c>
      <c r="M19" s="168">
        <f>G19*(1+L19/100)</f>
        <v>0</v>
      </c>
      <c r="N19" s="160">
        <v>0</v>
      </c>
      <c r="O19" s="160">
        <f>ROUND(E19*N19,5)</f>
        <v>0</v>
      </c>
      <c r="P19" s="160">
        <v>0</v>
      </c>
      <c r="Q19" s="160">
        <f>ROUND(E19*P19,5)</f>
        <v>0</v>
      </c>
      <c r="R19" s="160"/>
      <c r="S19" s="160"/>
      <c r="T19" s="161">
        <v>0.13</v>
      </c>
      <c r="U19" s="160">
        <f>ROUND(E19*T19,2)</f>
        <v>78</v>
      </c>
      <c r="V19" s="150"/>
      <c r="W19" s="150"/>
      <c r="X19" s="150"/>
      <c r="Y19" s="150"/>
      <c r="Z19" s="150"/>
      <c r="AA19" s="150"/>
      <c r="AB19" s="150"/>
      <c r="AC19" s="150"/>
      <c r="AD19" s="150"/>
      <c r="AE19" s="150" t="s">
        <v>91</v>
      </c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1"/>
      <c r="B20" s="157"/>
      <c r="C20" s="204" t="s">
        <v>216</v>
      </c>
      <c r="D20" s="205"/>
      <c r="E20" s="206">
        <v>350</v>
      </c>
      <c r="F20" s="168"/>
      <c r="G20" s="168"/>
      <c r="H20" s="168"/>
      <c r="I20" s="168"/>
      <c r="J20" s="168"/>
      <c r="K20" s="168"/>
      <c r="L20" s="168"/>
      <c r="M20" s="168"/>
      <c r="N20" s="160"/>
      <c r="O20" s="160"/>
      <c r="P20" s="160"/>
      <c r="Q20" s="160"/>
      <c r="R20" s="160"/>
      <c r="S20" s="160"/>
      <c r="T20" s="161"/>
      <c r="U20" s="160"/>
      <c r="V20" s="150"/>
      <c r="W20" s="150"/>
      <c r="X20" s="150"/>
      <c r="Y20" s="150"/>
      <c r="Z20" s="150"/>
      <c r="AA20" s="150"/>
      <c r="AB20" s="150"/>
      <c r="AC20" s="150"/>
      <c r="AD20" s="150"/>
      <c r="AE20" s="150" t="s">
        <v>128</v>
      </c>
      <c r="AF20" s="150">
        <v>0</v>
      </c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1"/>
      <c r="B21" s="157"/>
      <c r="C21" s="204" t="s">
        <v>217</v>
      </c>
      <c r="D21" s="205"/>
      <c r="E21" s="206">
        <v>250</v>
      </c>
      <c r="F21" s="168"/>
      <c r="G21" s="168"/>
      <c r="H21" s="168"/>
      <c r="I21" s="168"/>
      <c r="J21" s="168"/>
      <c r="K21" s="168"/>
      <c r="L21" s="168"/>
      <c r="M21" s="168"/>
      <c r="N21" s="160"/>
      <c r="O21" s="160"/>
      <c r="P21" s="160"/>
      <c r="Q21" s="160"/>
      <c r="R21" s="160"/>
      <c r="S21" s="160"/>
      <c r="T21" s="161"/>
      <c r="U21" s="160"/>
      <c r="V21" s="150"/>
      <c r="W21" s="150"/>
      <c r="X21" s="150"/>
      <c r="Y21" s="150"/>
      <c r="Z21" s="150"/>
      <c r="AA21" s="150"/>
      <c r="AB21" s="150"/>
      <c r="AC21" s="150"/>
      <c r="AD21" s="150"/>
      <c r="AE21" s="150" t="s">
        <v>128</v>
      </c>
      <c r="AF21" s="150">
        <v>0</v>
      </c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1">
        <v>6</v>
      </c>
      <c r="B22" s="157" t="s">
        <v>222</v>
      </c>
      <c r="C22" s="191" t="s">
        <v>223</v>
      </c>
      <c r="D22" s="160" t="s">
        <v>140</v>
      </c>
      <c r="E22" s="165">
        <v>48</v>
      </c>
      <c r="F22" s="167"/>
      <c r="G22" s="168">
        <f>ROUND(E22*F22,2)</f>
        <v>0</v>
      </c>
      <c r="H22" s="167"/>
      <c r="I22" s="168">
        <f>ROUND(E22*H22,2)</f>
        <v>0</v>
      </c>
      <c r="J22" s="167"/>
      <c r="K22" s="168">
        <f>ROUND(E22*J22,2)</f>
        <v>0</v>
      </c>
      <c r="L22" s="168">
        <v>21</v>
      </c>
      <c r="M22" s="168">
        <f>G22*(1+L22/100)</f>
        <v>0</v>
      </c>
      <c r="N22" s="160">
        <v>1.67</v>
      </c>
      <c r="O22" s="160">
        <f>ROUND(E22*N22,5)</f>
        <v>80.16</v>
      </c>
      <c r="P22" s="160">
        <v>0</v>
      </c>
      <c r="Q22" s="160">
        <f>ROUND(E22*P22,5)</f>
        <v>0</v>
      </c>
      <c r="R22" s="160"/>
      <c r="S22" s="160"/>
      <c r="T22" s="161">
        <v>0</v>
      </c>
      <c r="U22" s="160">
        <f>ROUND(E22*T22,2)</f>
        <v>0</v>
      </c>
      <c r="V22" s="150"/>
      <c r="W22" s="150"/>
      <c r="X22" s="150"/>
      <c r="Y22" s="150"/>
      <c r="Z22" s="150"/>
      <c r="AA22" s="150"/>
      <c r="AB22" s="150"/>
      <c r="AC22" s="150"/>
      <c r="AD22" s="150"/>
      <c r="AE22" s="150" t="s">
        <v>224</v>
      </c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1"/>
      <c r="B23" s="157"/>
      <c r="C23" s="289" t="s">
        <v>225</v>
      </c>
      <c r="D23" s="290"/>
      <c r="E23" s="291"/>
      <c r="F23" s="292"/>
      <c r="G23" s="293"/>
      <c r="H23" s="168"/>
      <c r="I23" s="168"/>
      <c r="J23" s="168"/>
      <c r="K23" s="168"/>
      <c r="L23" s="168"/>
      <c r="M23" s="168"/>
      <c r="N23" s="160"/>
      <c r="O23" s="160"/>
      <c r="P23" s="160"/>
      <c r="Q23" s="160"/>
      <c r="R23" s="160"/>
      <c r="S23" s="160"/>
      <c r="T23" s="161"/>
      <c r="U23" s="160"/>
      <c r="V23" s="150"/>
      <c r="W23" s="150"/>
      <c r="X23" s="150"/>
      <c r="Y23" s="150"/>
      <c r="Z23" s="150"/>
      <c r="AA23" s="150"/>
      <c r="AB23" s="150"/>
      <c r="AC23" s="150"/>
      <c r="AD23" s="150"/>
      <c r="AE23" s="150" t="s">
        <v>126</v>
      </c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203" t="str">
        <f>C23</f>
        <v>včetně doprvních nákladů</v>
      </c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1"/>
      <c r="B24" s="157"/>
      <c r="C24" s="204" t="s">
        <v>226</v>
      </c>
      <c r="D24" s="205"/>
      <c r="E24" s="206">
        <v>48</v>
      </c>
      <c r="F24" s="168"/>
      <c r="G24" s="168"/>
      <c r="H24" s="168"/>
      <c r="I24" s="168"/>
      <c r="J24" s="168"/>
      <c r="K24" s="168"/>
      <c r="L24" s="168"/>
      <c r="M24" s="168"/>
      <c r="N24" s="160"/>
      <c r="O24" s="160"/>
      <c r="P24" s="160"/>
      <c r="Q24" s="160"/>
      <c r="R24" s="160"/>
      <c r="S24" s="160"/>
      <c r="T24" s="161"/>
      <c r="U24" s="160"/>
      <c r="V24" s="150"/>
      <c r="W24" s="150"/>
      <c r="X24" s="150"/>
      <c r="Y24" s="150"/>
      <c r="Z24" s="150"/>
      <c r="AA24" s="150"/>
      <c r="AB24" s="150"/>
      <c r="AC24" s="150"/>
      <c r="AD24" s="150"/>
      <c r="AE24" s="150" t="s">
        <v>128</v>
      </c>
      <c r="AF24" s="150">
        <v>0</v>
      </c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ht="22.5" outlineLevel="1" x14ac:dyDescent="0.2">
      <c r="A25" s="151">
        <v>7</v>
      </c>
      <c r="B25" s="157" t="s">
        <v>227</v>
      </c>
      <c r="C25" s="191" t="s">
        <v>228</v>
      </c>
      <c r="D25" s="160" t="s">
        <v>123</v>
      </c>
      <c r="E25" s="165">
        <v>900</v>
      </c>
      <c r="F25" s="167"/>
      <c r="G25" s="168">
        <f>ROUND(E25*F25,2)</f>
        <v>0</v>
      </c>
      <c r="H25" s="167"/>
      <c r="I25" s="168">
        <f>ROUND(E25*H25,2)</f>
        <v>0</v>
      </c>
      <c r="J25" s="167"/>
      <c r="K25" s="168">
        <f>ROUND(E25*J25,2)</f>
        <v>0</v>
      </c>
      <c r="L25" s="168">
        <v>21</v>
      </c>
      <c r="M25" s="168">
        <f>G25*(1+L25/100)</f>
        <v>0</v>
      </c>
      <c r="N25" s="160">
        <v>0</v>
      </c>
      <c r="O25" s="160">
        <f>ROUND(E25*N25,5)</f>
        <v>0</v>
      </c>
      <c r="P25" s="160">
        <v>0</v>
      </c>
      <c r="Q25" s="160">
        <f>ROUND(E25*P25,5)</f>
        <v>0</v>
      </c>
      <c r="R25" s="160"/>
      <c r="S25" s="160"/>
      <c r="T25" s="161">
        <v>3.0000000000000001E-3</v>
      </c>
      <c r="U25" s="160">
        <f>ROUND(E25*T25,2)</f>
        <v>2.7</v>
      </c>
      <c r="V25" s="150"/>
      <c r="W25" s="150"/>
      <c r="X25" s="150"/>
      <c r="Y25" s="150"/>
      <c r="Z25" s="150"/>
      <c r="AA25" s="150"/>
      <c r="AB25" s="150"/>
      <c r="AC25" s="150"/>
      <c r="AD25" s="150"/>
      <c r="AE25" s="150" t="s">
        <v>91</v>
      </c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1"/>
      <c r="B26" s="157"/>
      <c r="C26" s="204" t="s">
        <v>229</v>
      </c>
      <c r="D26" s="205"/>
      <c r="E26" s="206">
        <v>525</v>
      </c>
      <c r="F26" s="168"/>
      <c r="G26" s="168"/>
      <c r="H26" s="168"/>
      <c r="I26" s="168"/>
      <c r="J26" s="168"/>
      <c r="K26" s="168"/>
      <c r="L26" s="168"/>
      <c r="M26" s="168"/>
      <c r="N26" s="160"/>
      <c r="O26" s="160"/>
      <c r="P26" s="160"/>
      <c r="Q26" s="160"/>
      <c r="R26" s="160"/>
      <c r="S26" s="160"/>
      <c r="T26" s="161"/>
      <c r="U26" s="160"/>
      <c r="V26" s="150"/>
      <c r="W26" s="150"/>
      <c r="X26" s="150"/>
      <c r="Y26" s="150"/>
      <c r="Z26" s="150"/>
      <c r="AA26" s="150"/>
      <c r="AB26" s="150"/>
      <c r="AC26" s="150"/>
      <c r="AD26" s="150"/>
      <c r="AE26" s="150" t="s">
        <v>128</v>
      </c>
      <c r="AF26" s="150">
        <v>0</v>
      </c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1"/>
      <c r="B27" s="157"/>
      <c r="C27" s="204" t="s">
        <v>230</v>
      </c>
      <c r="D27" s="205"/>
      <c r="E27" s="206">
        <v>375</v>
      </c>
      <c r="F27" s="168"/>
      <c r="G27" s="168"/>
      <c r="H27" s="168"/>
      <c r="I27" s="168"/>
      <c r="J27" s="168"/>
      <c r="K27" s="168"/>
      <c r="L27" s="168"/>
      <c r="M27" s="168"/>
      <c r="N27" s="160"/>
      <c r="O27" s="160"/>
      <c r="P27" s="160"/>
      <c r="Q27" s="160"/>
      <c r="R27" s="160"/>
      <c r="S27" s="160"/>
      <c r="T27" s="161"/>
      <c r="U27" s="160"/>
      <c r="V27" s="150"/>
      <c r="W27" s="150"/>
      <c r="X27" s="150"/>
      <c r="Y27" s="150"/>
      <c r="Z27" s="150"/>
      <c r="AA27" s="150"/>
      <c r="AB27" s="150"/>
      <c r="AC27" s="150"/>
      <c r="AD27" s="150"/>
      <c r="AE27" s="150" t="s">
        <v>128</v>
      </c>
      <c r="AF27" s="150">
        <v>0</v>
      </c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1">
        <v>8</v>
      </c>
      <c r="B28" s="157" t="s">
        <v>231</v>
      </c>
      <c r="C28" s="191" t="s">
        <v>232</v>
      </c>
      <c r="D28" s="160" t="s">
        <v>233</v>
      </c>
      <c r="E28" s="165">
        <v>0.45</v>
      </c>
      <c r="F28" s="167"/>
      <c r="G28" s="168">
        <f>ROUND(E28*F28,2)</f>
        <v>0</v>
      </c>
      <c r="H28" s="167"/>
      <c r="I28" s="168">
        <f>ROUND(E28*H28,2)</f>
        <v>0</v>
      </c>
      <c r="J28" s="167"/>
      <c r="K28" s="168">
        <f>ROUND(E28*J28,2)</f>
        <v>0</v>
      </c>
      <c r="L28" s="168">
        <v>21</v>
      </c>
      <c r="M28" s="168">
        <f>G28*(1+L28/100)</f>
        <v>0</v>
      </c>
      <c r="N28" s="160">
        <v>1E-3</v>
      </c>
      <c r="O28" s="160">
        <f>ROUND(E28*N28,5)</f>
        <v>4.4999999999999999E-4</v>
      </c>
      <c r="P28" s="160">
        <v>0</v>
      </c>
      <c r="Q28" s="160">
        <f>ROUND(E28*P28,5)</f>
        <v>0</v>
      </c>
      <c r="R28" s="160"/>
      <c r="S28" s="160"/>
      <c r="T28" s="161">
        <v>0</v>
      </c>
      <c r="U28" s="160">
        <f>ROUND(E28*T28,2)</f>
        <v>0</v>
      </c>
      <c r="V28" s="150"/>
      <c r="W28" s="150"/>
      <c r="X28" s="150"/>
      <c r="Y28" s="150"/>
      <c r="Z28" s="150"/>
      <c r="AA28" s="150"/>
      <c r="AB28" s="150"/>
      <c r="AC28" s="150"/>
      <c r="AD28" s="150"/>
      <c r="AE28" s="150" t="s">
        <v>224</v>
      </c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1"/>
      <c r="B29" s="157"/>
      <c r="C29" s="204" t="s">
        <v>234</v>
      </c>
      <c r="D29" s="205"/>
      <c r="E29" s="206">
        <v>0.45</v>
      </c>
      <c r="F29" s="168"/>
      <c r="G29" s="168"/>
      <c r="H29" s="168"/>
      <c r="I29" s="168"/>
      <c r="J29" s="168"/>
      <c r="K29" s="168"/>
      <c r="L29" s="168"/>
      <c r="M29" s="168"/>
      <c r="N29" s="160"/>
      <c r="O29" s="160"/>
      <c r="P29" s="160"/>
      <c r="Q29" s="160"/>
      <c r="R29" s="160"/>
      <c r="S29" s="160"/>
      <c r="T29" s="161"/>
      <c r="U29" s="160"/>
      <c r="V29" s="150"/>
      <c r="W29" s="150"/>
      <c r="X29" s="150"/>
      <c r="Y29" s="150"/>
      <c r="Z29" s="150"/>
      <c r="AA29" s="150"/>
      <c r="AB29" s="150"/>
      <c r="AC29" s="150"/>
      <c r="AD29" s="150"/>
      <c r="AE29" s="150" t="s">
        <v>128</v>
      </c>
      <c r="AF29" s="150">
        <v>0</v>
      </c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1">
        <v>9</v>
      </c>
      <c r="B30" s="157" t="s">
        <v>150</v>
      </c>
      <c r="C30" s="191" t="s">
        <v>235</v>
      </c>
      <c r="D30" s="160" t="s">
        <v>200</v>
      </c>
      <c r="E30" s="165">
        <v>1</v>
      </c>
      <c r="F30" s="167"/>
      <c r="G30" s="168">
        <f>ROUND(E30*F30,2)</f>
        <v>0</v>
      </c>
      <c r="H30" s="167"/>
      <c r="I30" s="168">
        <f>ROUND(E30*H30,2)</f>
        <v>0</v>
      </c>
      <c r="J30" s="167"/>
      <c r="K30" s="168">
        <f>ROUND(E30*J30,2)</f>
        <v>0</v>
      </c>
      <c r="L30" s="168">
        <v>21</v>
      </c>
      <c r="M30" s="168">
        <f>G30*(1+L30/100)</f>
        <v>0</v>
      </c>
      <c r="N30" s="160">
        <v>0</v>
      </c>
      <c r="O30" s="160">
        <f>ROUND(E30*N30,5)</f>
        <v>0</v>
      </c>
      <c r="P30" s="160">
        <v>0</v>
      </c>
      <c r="Q30" s="160">
        <f>ROUND(E30*P30,5)</f>
        <v>0</v>
      </c>
      <c r="R30" s="160"/>
      <c r="S30" s="160"/>
      <c r="T30" s="161">
        <v>0</v>
      </c>
      <c r="U30" s="160">
        <f>ROUND(E30*T30,2)</f>
        <v>0</v>
      </c>
      <c r="V30" s="150"/>
      <c r="W30" s="150"/>
      <c r="X30" s="150"/>
      <c r="Y30" s="150"/>
      <c r="Z30" s="150"/>
      <c r="AA30" s="150"/>
      <c r="AB30" s="150"/>
      <c r="AC30" s="150"/>
      <c r="AD30" s="150"/>
      <c r="AE30" s="150" t="s">
        <v>91</v>
      </c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1">
        <v>10</v>
      </c>
      <c r="B31" s="157" t="s">
        <v>236</v>
      </c>
      <c r="C31" s="191" t="s">
        <v>237</v>
      </c>
      <c r="D31" s="160" t="s">
        <v>238</v>
      </c>
      <c r="E31" s="165">
        <v>18</v>
      </c>
      <c r="F31" s="167"/>
      <c r="G31" s="168">
        <f>ROUND(E31*F31,2)</f>
        <v>0</v>
      </c>
      <c r="H31" s="167"/>
      <c r="I31" s="168">
        <f>ROUND(E31*H31,2)</f>
        <v>0</v>
      </c>
      <c r="J31" s="167"/>
      <c r="K31" s="168">
        <f>ROUND(E31*J31,2)</f>
        <v>0</v>
      </c>
      <c r="L31" s="168">
        <v>21</v>
      </c>
      <c r="M31" s="168">
        <f>G31*(1+L31/100)</f>
        <v>0</v>
      </c>
      <c r="N31" s="160">
        <v>0</v>
      </c>
      <c r="O31" s="160">
        <f>ROUND(E31*N31,5)</f>
        <v>0</v>
      </c>
      <c r="P31" s="160">
        <v>0</v>
      </c>
      <c r="Q31" s="160">
        <f>ROUND(E31*P31,5)</f>
        <v>0</v>
      </c>
      <c r="R31" s="160"/>
      <c r="S31" s="160"/>
      <c r="T31" s="161">
        <v>3.4780000000000002</v>
      </c>
      <c r="U31" s="160">
        <f>ROUND(E31*T31,2)</f>
        <v>62.6</v>
      </c>
      <c r="V31" s="150"/>
      <c r="W31" s="150"/>
      <c r="X31" s="150"/>
      <c r="Y31" s="150"/>
      <c r="Z31" s="150"/>
      <c r="AA31" s="150"/>
      <c r="AB31" s="150"/>
      <c r="AC31" s="150"/>
      <c r="AD31" s="150"/>
      <c r="AE31" s="150" t="s">
        <v>91</v>
      </c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ht="22.5" outlineLevel="1" x14ac:dyDescent="0.2">
      <c r="A32" s="151"/>
      <c r="B32" s="157"/>
      <c r="C32" s="289" t="s">
        <v>239</v>
      </c>
      <c r="D32" s="290"/>
      <c r="E32" s="291"/>
      <c r="F32" s="292"/>
      <c r="G32" s="293"/>
      <c r="H32" s="168"/>
      <c r="I32" s="168"/>
      <c r="J32" s="168"/>
      <c r="K32" s="168"/>
      <c r="L32" s="168"/>
      <c r="M32" s="168"/>
      <c r="N32" s="160"/>
      <c r="O32" s="160"/>
      <c r="P32" s="160"/>
      <c r="Q32" s="160"/>
      <c r="R32" s="160"/>
      <c r="S32" s="160"/>
      <c r="T32" s="161"/>
      <c r="U32" s="160"/>
      <c r="V32" s="150"/>
      <c r="W32" s="150"/>
      <c r="X32" s="150"/>
      <c r="Y32" s="150"/>
      <c r="Z32" s="150"/>
      <c r="AA32" s="150"/>
      <c r="AB32" s="150"/>
      <c r="AC32" s="150"/>
      <c r="AD32" s="150"/>
      <c r="AE32" s="150" t="s">
        <v>126</v>
      </c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203" t="str">
        <f>C32</f>
        <v>Hloubení jamek pro vysazování rosltin s výměnou půdy na 50%, s případným naložením přebytečného výkopku na dopravní prostředek, s odvozem na vzdálenost do 20 km a se složením</v>
      </c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1"/>
      <c r="B33" s="157"/>
      <c r="C33" s="204" t="s">
        <v>240</v>
      </c>
      <c r="D33" s="205"/>
      <c r="E33" s="206">
        <v>3</v>
      </c>
      <c r="F33" s="168"/>
      <c r="G33" s="168"/>
      <c r="H33" s="168"/>
      <c r="I33" s="168"/>
      <c r="J33" s="168"/>
      <c r="K33" s="168"/>
      <c r="L33" s="168"/>
      <c r="M33" s="168"/>
      <c r="N33" s="160"/>
      <c r="O33" s="160"/>
      <c r="P33" s="160"/>
      <c r="Q33" s="160"/>
      <c r="R33" s="160"/>
      <c r="S33" s="160"/>
      <c r="T33" s="161"/>
      <c r="U33" s="160"/>
      <c r="V33" s="150"/>
      <c r="W33" s="150"/>
      <c r="X33" s="150"/>
      <c r="Y33" s="150"/>
      <c r="Z33" s="150"/>
      <c r="AA33" s="150"/>
      <c r="AB33" s="150"/>
      <c r="AC33" s="150"/>
      <c r="AD33" s="150"/>
      <c r="AE33" s="150" t="s">
        <v>128</v>
      </c>
      <c r="AF33" s="150">
        <v>0</v>
      </c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1"/>
      <c r="B34" s="157"/>
      <c r="C34" s="204" t="s">
        <v>241</v>
      </c>
      <c r="D34" s="205"/>
      <c r="E34" s="206">
        <v>8</v>
      </c>
      <c r="F34" s="168"/>
      <c r="G34" s="168"/>
      <c r="H34" s="168"/>
      <c r="I34" s="168"/>
      <c r="J34" s="168"/>
      <c r="K34" s="168"/>
      <c r="L34" s="168"/>
      <c r="M34" s="168"/>
      <c r="N34" s="160"/>
      <c r="O34" s="160"/>
      <c r="P34" s="160"/>
      <c r="Q34" s="160"/>
      <c r="R34" s="160"/>
      <c r="S34" s="160"/>
      <c r="T34" s="161"/>
      <c r="U34" s="160"/>
      <c r="V34" s="150"/>
      <c r="W34" s="150"/>
      <c r="X34" s="150"/>
      <c r="Y34" s="150"/>
      <c r="Z34" s="150"/>
      <c r="AA34" s="150"/>
      <c r="AB34" s="150"/>
      <c r="AC34" s="150"/>
      <c r="AD34" s="150"/>
      <c r="AE34" s="150" t="s">
        <v>128</v>
      </c>
      <c r="AF34" s="150">
        <v>0</v>
      </c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1"/>
      <c r="B35" s="157"/>
      <c r="C35" s="204" t="s">
        <v>242</v>
      </c>
      <c r="D35" s="205"/>
      <c r="E35" s="206">
        <v>7</v>
      </c>
      <c r="F35" s="168"/>
      <c r="G35" s="168"/>
      <c r="H35" s="168"/>
      <c r="I35" s="168"/>
      <c r="J35" s="168"/>
      <c r="K35" s="168"/>
      <c r="L35" s="168"/>
      <c r="M35" s="168"/>
      <c r="N35" s="160"/>
      <c r="O35" s="160"/>
      <c r="P35" s="160"/>
      <c r="Q35" s="160"/>
      <c r="R35" s="160"/>
      <c r="S35" s="160"/>
      <c r="T35" s="161"/>
      <c r="U35" s="160"/>
      <c r="V35" s="150"/>
      <c r="W35" s="150"/>
      <c r="X35" s="150"/>
      <c r="Y35" s="150"/>
      <c r="Z35" s="150"/>
      <c r="AA35" s="150"/>
      <c r="AB35" s="150"/>
      <c r="AC35" s="150"/>
      <c r="AD35" s="150"/>
      <c r="AE35" s="150" t="s">
        <v>128</v>
      </c>
      <c r="AF35" s="150">
        <v>0</v>
      </c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1">
        <v>11</v>
      </c>
      <c r="B36" s="157" t="s">
        <v>243</v>
      </c>
      <c r="C36" s="191" t="s">
        <v>244</v>
      </c>
      <c r="D36" s="160" t="s">
        <v>140</v>
      </c>
      <c r="E36" s="165">
        <v>9</v>
      </c>
      <c r="F36" s="167"/>
      <c r="G36" s="168">
        <f>ROUND(E36*F36,2)</f>
        <v>0</v>
      </c>
      <c r="H36" s="167"/>
      <c r="I36" s="168">
        <f>ROUND(E36*H36,2)</f>
        <v>0</v>
      </c>
      <c r="J36" s="167"/>
      <c r="K36" s="168">
        <f>ROUND(E36*J36,2)</f>
        <v>0</v>
      </c>
      <c r="L36" s="168">
        <v>21</v>
      </c>
      <c r="M36" s="168">
        <f>G36*(1+L36/100)</f>
        <v>0</v>
      </c>
      <c r="N36" s="160">
        <v>0.6</v>
      </c>
      <c r="O36" s="160">
        <f>ROUND(E36*N36,5)</f>
        <v>5.4</v>
      </c>
      <c r="P36" s="160">
        <v>0</v>
      </c>
      <c r="Q36" s="160">
        <f>ROUND(E36*P36,5)</f>
        <v>0</v>
      </c>
      <c r="R36" s="160"/>
      <c r="S36" s="160"/>
      <c r="T36" s="161">
        <v>0</v>
      </c>
      <c r="U36" s="160">
        <f>ROUND(E36*T36,2)</f>
        <v>0</v>
      </c>
      <c r="V36" s="150"/>
      <c r="W36" s="150"/>
      <c r="X36" s="150"/>
      <c r="Y36" s="150"/>
      <c r="Z36" s="150"/>
      <c r="AA36" s="150"/>
      <c r="AB36" s="150"/>
      <c r="AC36" s="150"/>
      <c r="AD36" s="150"/>
      <c r="AE36" s="150" t="s">
        <v>224</v>
      </c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1"/>
      <c r="B37" s="157"/>
      <c r="C37" s="204" t="s">
        <v>245</v>
      </c>
      <c r="D37" s="205"/>
      <c r="E37" s="206">
        <v>9</v>
      </c>
      <c r="F37" s="168"/>
      <c r="G37" s="168"/>
      <c r="H37" s="168"/>
      <c r="I37" s="168"/>
      <c r="J37" s="168"/>
      <c r="K37" s="168"/>
      <c r="L37" s="168"/>
      <c r="M37" s="168"/>
      <c r="N37" s="160"/>
      <c r="O37" s="160"/>
      <c r="P37" s="160"/>
      <c r="Q37" s="160"/>
      <c r="R37" s="160"/>
      <c r="S37" s="160"/>
      <c r="T37" s="161"/>
      <c r="U37" s="160"/>
      <c r="V37" s="150"/>
      <c r="W37" s="150"/>
      <c r="X37" s="150"/>
      <c r="Y37" s="150"/>
      <c r="Z37" s="150"/>
      <c r="AA37" s="150"/>
      <c r="AB37" s="150"/>
      <c r="AC37" s="150"/>
      <c r="AD37" s="150"/>
      <c r="AE37" s="150" t="s">
        <v>128</v>
      </c>
      <c r="AF37" s="150">
        <v>0</v>
      </c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1">
        <v>12</v>
      </c>
      <c r="B38" s="157" t="s">
        <v>246</v>
      </c>
      <c r="C38" s="191" t="s">
        <v>247</v>
      </c>
      <c r="D38" s="160" t="s">
        <v>238</v>
      </c>
      <c r="E38" s="165">
        <v>18</v>
      </c>
      <c r="F38" s="167"/>
      <c r="G38" s="168">
        <f>ROUND(E38*F38,2)</f>
        <v>0</v>
      </c>
      <c r="H38" s="167"/>
      <c r="I38" s="168">
        <f>ROUND(E38*H38,2)</f>
        <v>0</v>
      </c>
      <c r="J38" s="167"/>
      <c r="K38" s="168">
        <f>ROUND(E38*J38,2)</f>
        <v>0</v>
      </c>
      <c r="L38" s="168">
        <v>21</v>
      </c>
      <c r="M38" s="168">
        <f>G38*(1+L38/100)</f>
        <v>0</v>
      </c>
      <c r="N38" s="160">
        <v>0</v>
      </c>
      <c r="O38" s="160">
        <f>ROUND(E38*N38,5)</f>
        <v>0</v>
      </c>
      <c r="P38" s="160">
        <v>0</v>
      </c>
      <c r="Q38" s="160">
        <f>ROUND(E38*P38,5)</f>
        <v>0</v>
      </c>
      <c r="R38" s="160"/>
      <c r="S38" s="160"/>
      <c r="T38" s="161">
        <v>1.2070000000000001</v>
      </c>
      <c r="U38" s="160">
        <f>ROUND(E38*T38,2)</f>
        <v>21.73</v>
      </c>
      <c r="V38" s="150"/>
      <c r="W38" s="150"/>
      <c r="X38" s="150"/>
      <c r="Y38" s="150"/>
      <c r="Z38" s="150"/>
      <c r="AA38" s="150"/>
      <c r="AB38" s="150"/>
      <c r="AC38" s="150"/>
      <c r="AD38" s="150"/>
      <c r="AE38" s="150" t="s">
        <v>91</v>
      </c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1"/>
      <c r="B39" s="157"/>
      <c r="C39" s="289" t="s">
        <v>248</v>
      </c>
      <c r="D39" s="290"/>
      <c r="E39" s="291"/>
      <c r="F39" s="292"/>
      <c r="G39" s="293"/>
      <c r="H39" s="168"/>
      <c r="I39" s="168"/>
      <c r="J39" s="168"/>
      <c r="K39" s="168"/>
      <c r="L39" s="168"/>
      <c r="M39" s="168"/>
      <c r="N39" s="160"/>
      <c r="O39" s="160"/>
      <c r="P39" s="160"/>
      <c r="Q39" s="160"/>
      <c r="R39" s="160"/>
      <c r="S39" s="160"/>
      <c r="T39" s="161"/>
      <c r="U39" s="160"/>
      <c r="V39" s="150"/>
      <c r="W39" s="150"/>
      <c r="X39" s="150"/>
      <c r="Y39" s="150"/>
      <c r="Z39" s="150"/>
      <c r="AA39" s="150"/>
      <c r="AB39" s="150"/>
      <c r="AC39" s="150"/>
      <c r="AD39" s="150"/>
      <c r="AE39" s="150" t="s">
        <v>126</v>
      </c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203" t="str">
        <f>C39</f>
        <v>Výsadba dřevin s balem do předem vyhloubené jamky se zalitím</v>
      </c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1">
        <v>13</v>
      </c>
      <c r="B40" s="157" t="s">
        <v>150</v>
      </c>
      <c r="C40" s="191" t="s">
        <v>249</v>
      </c>
      <c r="D40" s="160" t="s">
        <v>152</v>
      </c>
      <c r="E40" s="165">
        <v>2</v>
      </c>
      <c r="F40" s="167"/>
      <c r="G40" s="168">
        <f t="shared" ref="G40:G48" si="0">ROUND(E40*F40,2)</f>
        <v>0</v>
      </c>
      <c r="H40" s="167"/>
      <c r="I40" s="168">
        <f t="shared" ref="I40:I48" si="1">ROUND(E40*H40,2)</f>
        <v>0</v>
      </c>
      <c r="J40" s="167"/>
      <c r="K40" s="168">
        <f t="shared" ref="K40:K48" si="2">ROUND(E40*J40,2)</f>
        <v>0</v>
      </c>
      <c r="L40" s="168">
        <v>21</v>
      </c>
      <c r="M40" s="168">
        <f t="shared" ref="M40:M48" si="3">G40*(1+L40/100)</f>
        <v>0</v>
      </c>
      <c r="N40" s="160">
        <v>0</v>
      </c>
      <c r="O40" s="160">
        <f t="shared" ref="O40:O48" si="4">ROUND(E40*N40,5)</f>
        <v>0</v>
      </c>
      <c r="P40" s="160">
        <v>0</v>
      </c>
      <c r="Q40" s="160">
        <f t="shared" ref="Q40:Q48" si="5">ROUND(E40*P40,5)</f>
        <v>0</v>
      </c>
      <c r="R40" s="160"/>
      <c r="S40" s="160"/>
      <c r="T40" s="161">
        <v>0</v>
      </c>
      <c r="U40" s="160">
        <f t="shared" ref="U40:U48" si="6">ROUND(E40*T40,2)</f>
        <v>0</v>
      </c>
      <c r="V40" s="150"/>
      <c r="W40" s="150"/>
      <c r="X40" s="150"/>
      <c r="Y40" s="150"/>
      <c r="Z40" s="150"/>
      <c r="AA40" s="150"/>
      <c r="AB40" s="150"/>
      <c r="AC40" s="150"/>
      <c r="AD40" s="150"/>
      <c r="AE40" s="150" t="s">
        <v>91</v>
      </c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1">
        <v>14</v>
      </c>
      <c r="B41" s="157" t="s">
        <v>150</v>
      </c>
      <c r="C41" s="191" t="s">
        <v>250</v>
      </c>
      <c r="D41" s="160" t="s">
        <v>152</v>
      </c>
      <c r="E41" s="165">
        <v>1</v>
      </c>
      <c r="F41" s="167"/>
      <c r="G41" s="168">
        <f t="shared" si="0"/>
        <v>0</v>
      </c>
      <c r="H41" s="167"/>
      <c r="I41" s="168">
        <f t="shared" si="1"/>
        <v>0</v>
      </c>
      <c r="J41" s="167"/>
      <c r="K41" s="168">
        <f t="shared" si="2"/>
        <v>0</v>
      </c>
      <c r="L41" s="168">
        <v>21</v>
      </c>
      <c r="M41" s="168">
        <f t="shared" si="3"/>
        <v>0</v>
      </c>
      <c r="N41" s="160">
        <v>0</v>
      </c>
      <c r="O41" s="160">
        <f t="shared" si="4"/>
        <v>0</v>
      </c>
      <c r="P41" s="160">
        <v>0</v>
      </c>
      <c r="Q41" s="160">
        <f t="shared" si="5"/>
        <v>0</v>
      </c>
      <c r="R41" s="160"/>
      <c r="S41" s="160"/>
      <c r="T41" s="161">
        <v>0</v>
      </c>
      <c r="U41" s="160">
        <f t="shared" si="6"/>
        <v>0</v>
      </c>
      <c r="V41" s="150"/>
      <c r="W41" s="150"/>
      <c r="X41" s="150"/>
      <c r="Y41" s="150"/>
      <c r="Z41" s="150"/>
      <c r="AA41" s="150"/>
      <c r="AB41" s="150"/>
      <c r="AC41" s="150"/>
      <c r="AD41" s="150"/>
      <c r="AE41" s="150" t="s">
        <v>91</v>
      </c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1">
        <v>15</v>
      </c>
      <c r="B42" s="157" t="s">
        <v>150</v>
      </c>
      <c r="C42" s="191" t="s">
        <v>251</v>
      </c>
      <c r="D42" s="160" t="s">
        <v>152</v>
      </c>
      <c r="E42" s="165">
        <v>1</v>
      </c>
      <c r="F42" s="167"/>
      <c r="G42" s="168">
        <f t="shared" si="0"/>
        <v>0</v>
      </c>
      <c r="H42" s="167"/>
      <c r="I42" s="168">
        <f t="shared" si="1"/>
        <v>0</v>
      </c>
      <c r="J42" s="167"/>
      <c r="K42" s="168">
        <f t="shared" si="2"/>
        <v>0</v>
      </c>
      <c r="L42" s="168">
        <v>21</v>
      </c>
      <c r="M42" s="168">
        <f t="shared" si="3"/>
        <v>0</v>
      </c>
      <c r="N42" s="160">
        <v>0</v>
      </c>
      <c r="O42" s="160">
        <f t="shared" si="4"/>
        <v>0</v>
      </c>
      <c r="P42" s="160">
        <v>0</v>
      </c>
      <c r="Q42" s="160">
        <f t="shared" si="5"/>
        <v>0</v>
      </c>
      <c r="R42" s="160"/>
      <c r="S42" s="160"/>
      <c r="T42" s="161">
        <v>0</v>
      </c>
      <c r="U42" s="160">
        <f t="shared" si="6"/>
        <v>0</v>
      </c>
      <c r="V42" s="150"/>
      <c r="W42" s="150"/>
      <c r="X42" s="150"/>
      <c r="Y42" s="150"/>
      <c r="Z42" s="150"/>
      <c r="AA42" s="150"/>
      <c r="AB42" s="150"/>
      <c r="AC42" s="150"/>
      <c r="AD42" s="150"/>
      <c r="AE42" s="150" t="s">
        <v>91</v>
      </c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1">
        <v>16</v>
      </c>
      <c r="B43" s="157" t="s">
        <v>150</v>
      </c>
      <c r="C43" s="191" t="s">
        <v>252</v>
      </c>
      <c r="D43" s="160" t="s">
        <v>152</v>
      </c>
      <c r="E43" s="165">
        <v>1</v>
      </c>
      <c r="F43" s="167"/>
      <c r="G43" s="168">
        <f t="shared" si="0"/>
        <v>0</v>
      </c>
      <c r="H43" s="167"/>
      <c r="I43" s="168">
        <f t="shared" si="1"/>
        <v>0</v>
      </c>
      <c r="J43" s="167"/>
      <c r="K43" s="168">
        <f t="shared" si="2"/>
        <v>0</v>
      </c>
      <c r="L43" s="168">
        <v>21</v>
      </c>
      <c r="M43" s="168">
        <f t="shared" si="3"/>
        <v>0</v>
      </c>
      <c r="N43" s="160">
        <v>0</v>
      </c>
      <c r="O43" s="160">
        <f t="shared" si="4"/>
        <v>0</v>
      </c>
      <c r="P43" s="160">
        <v>0</v>
      </c>
      <c r="Q43" s="160">
        <f t="shared" si="5"/>
        <v>0</v>
      </c>
      <c r="R43" s="160"/>
      <c r="S43" s="160"/>
      <c r="T43" s="161">
        <v>0</v>
      </c>
      <c r="U43" s="160">
        <f t="shared" si="6"/>
        <v>0</v>
      </c>
      <c r="V43" s="150"/>
      <c r="W43" s="150"/>
      <c r="X43" s="150"/>
      <c r="Y43" s="150"/>
      <c r="Z43" s="150"/>
      <c r="AA43" s="150"/>
      <c r="AB43" s="150"/>
      <c r="AC43" s="150"/>
      <c r="AD43" s="150"/>
      <c r="AE43" s="150" t="s">
        <v>91</v>
      </c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51">
        <v>17</v>
      </c>
      <c r="B44" s="157" t="s">
        <v>150</v>
      </c>
      <c r="C44" s="191" t="s">
        <v>253</v>
      </c>
      <c r="D44" s="160" t="s">
        <v>152</v>
      </c>
      <c r="E44" s="165">
        <v>4</v>
      </c>
      <c r="F44" s="167"/>
      <c r="G44" s="168">
        <f t="shared" si="0"/>
        <v>0</v>
      </c>
      <c r="H44" s="167"/>
      <c r="I44" s="168">
        <f t="shared" si="1"/>
        <v>0</v>
      </c>
      <c r="J44" s="167"/>
      <c r="K44" s="168">
        <f t="shared" si="2"/>
        <v>0</v>
      </c>
      <c r="L44" s="168">
        <v>21</v>
      </c>
      <c r="M44" s="168">
        <f t="shared" si="3"/>
        <v>0</v>
      </c>
      <c r="N44" s="160">
        <v>0</v>
      </c>
      <c r="O44" s="160">
        <f t="shared" si="4"/>
        <v>0</v>
      </c>
      <c r="P44" s="160">
        <v>0</v>
      </c>
      <c r="Q44" s="160">
        <f t="shared" si="5"/>
        <v>0</v>
      </c>
      <c r="R44" s="160"/>
      <c r="S44" s="160"/>
      <c r="T44" s="161">
        <v>0</v>
      </c>
      <c r="U44" s="160">
        <f t="shared" si="6"/>
        <v>0</v>
      </c>
      <c r="V44" s="150"/>
      <c r="W44" s="150"/>
      <c r="X44" s="150"/>
      <c r="Y44" s="150"/>
      <c r="Z44" s="150"/>
      <c r="AA44" s="150"/>
      <c r="AB44" s="150"/>
      <c r="AC44" s="150"/>
      <c r="AD44" s="150"/>
      <c r="AE44" s="150" t="s">
        <v>91</v>
      </c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1">
        <v>18</v>
      </c>
      <c r="B45" s="157" t="s">
        <v>150</v>
      </c>
      <c r="C45" s="191" t="s">
        <v>254</v>
      </c>
      <c r="D45" s="160" t="s">
        <v>152</v>
      </c>
      <c r="E45" s="165">
        <v>1</v>
      </c>
      <c r="F45" s="167"/>
      <c r="G45" s="168">
        <f t="shared" si="0"/>
        <v>0</v>
      </c>
      <c r="H45" s="167"/>
      <c r="I45" s="168">
        <f t="shared" si="1"/>
        <v>0</v>
      </c>
      <c r="J45" s="167"/>
      <c r="K45" s="168">
        <f t="shared" si="2"/>
        <v>0</v>
      </c>
      <c r="L45" s="168">
        <v>21</v>
      </c>
      <c r="M45" s="168">
        <f t="shared" si="3"/>
        <v>0</v>
      </c>
      <c r="N45" s="160">
        <v>0</v>
      </c>
      <c r="O45" s="160">
        <f t="shared" si="4"/>
        <v>0</v>
      </c>
      <c r="P45" s="160">
        <v>0</v>
      </c>
      <c r="Q45" s="160">
        <f t="shared" si="5"/>
        <v>0</v>
      </c>
      <c r="R45" s="160"/>
      <c r="S45" s="160"/>
      <c r="T45" s="161">
        <v>0</v>
      </c>
      <c r="U45" s="160">
        <f t="shared" si="6"/>
        <v>0</v>
      </c>
      <c r="V45" s="150"/>
      <c r="W45" s="150"/>
      <c r="X45" s="150"/>
      <c r="Y45" s="150"/>
      <c r="Z45" s="150"/>
      <c r="AA45" s="150"/>
      <c r="AB45" s="150"/>
      <c r="AC45" s="150"/>
      <c r="AD45" s="150"/>
      <c r="AE45" s="150" t="s">
        <v>91</v>
      </c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1">
        <v>19</v>
      </c>
      <c r="B46" s="157" t="s">
        <v>150</v>
      </c>
      <c r="C46" s="191" t="s">
        <v>255</v>
      </c>
      <c r="D46" s="160" t="s">
        <v>152</v>
      </c>
      <c r="E46" s="165">
        <v>1</v>
      </c>
      <c r="F46" s="167"/>
      <c r="G46" s="168">
        <f t="shared" si="0"/>
        <v>0</v>
      </c>
      <c r="H46" s="167"/>
      <c r="I46" s="168">
        <f t="shared" si="1"/>
        <v>0</v>
      </c>
      <c r="J46" s="167"/>
      <c r="K46" s="168">
        <f t="shared" si="2"/>
        <v>0</v>
      </c>
      <c r="L46" s="168">
        <v>21</v>
      </c>
      <c r="M46" s="168">
        <f t="shared" si="3"/>
        <v>0</v>
      </c>
      <c r="N46" s="160">
        <v>0</v>
      </c>
      <c r="O46" s="160">
        <f t="shared" si="4"/>
        <v>0</v>
      </c>
      <c r="P46" s="160">
        <v>0</v>
      </c>
      <c r="Q46" s="160">
        <f t="shared" si="5"/>
        <v>0</v>
      </c>
      <c r="R46" s="160"/>
      <c r="S46" s="160"/>
      <c r="T46" s="161">
        <v>0</v>
      </c>
      <c r="U46" s="160">
        <f t="shared" si="6"/>
        <v>0</v>
      </c>
      <c r="V46" s="150"/>
      <c r="W46" s="150"/>
      <c r="X46" s="150"/>
      <c r="Y46" s="150"/>
      <c r="Z46" s="150"/>
      <c r="AA46" s="150"/>
      <c r="AB46" s="150"/>
      <c r="AC46" s="150"/>
      <c r="AD46" s="150"/>
      <c r="AE46" s="150" t="s">
        <v>91</v>
      </c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1">
        <v>20</v>
      </c>
      <c r="B47" s="157" t="s">
        <v>150</v>
      </c>
      <c r="C47" s="191" t="s">
        <v>256</v>
      </c>
      <c r="D47" s="160" t="s">
        <v>152</v>
      </c>
      <c r="E47" s="165">
        <v>7</v>
      </c>
      <c r="F47" s="167"/>
      <c r="G47" s="168">
        <f t="shared" si="0"/>
        <v>0</v>
      </c>
      <c r="H47" s="167"/>
      <c r="I47" s="168">
        <f t="shared" si="1"/>
        <v>0</v>
      </c>
      <c r="J47" s="167"/>
      <c r="K47" s="168">
        <f t="shared" si="2"/>
        <v>0</v>
      </c>
      <c r="L47" s="168">
        <v>21</v>
      </c>
      <c r="M47" s="168">
        <f t="shared" si="3"/>
        <v>0</v>
      </c>
      <c r="N47" s="160">
        <v>0</v>
      </c>
      <c r="O47" s="160">
        <f t="shared" si="4"/>
        <v>0</v>
      </c>
      <c r="P47" s="160">
        <v>0</v>
      </c>
      <c r="Q47" s="160">
        <f t="shared" si="5"/>
        <v>0</v>
      </c>
      <c r="R47" s="160"/>
      <c r="S47" s="160"/>
      <c r="T47" s="161">
        <v>0</v>
      </c>
      <c r="U47" s="160">
        <f t="shared" si="6"/>
        <v>0</v>
      </c>
      <c r="V47" s="150"/>
      <c r="W47" s="150"/>
      <c r="X47" s="150"/>
      <c r="Y47" s="150"/>
      <c r="Z47" s="150"/>
      <c r="AA47" s="150"/>
      <c r="AB47" s="150"/>
      <c r="AC47" s="150"/>
      <c r="AD47" s="150"/>
      <c r="AE47" s="150" t="s">
        <v>91</v>
      </c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1">
        <v>21</v>
      </c>
      <c r="B48" s="157" t="s">
        <v>257</v>
      </c>
      <c r="C48" s="191" t="s">
        <v>258</v>
      </c>
      <c r="D48" s="160" t="s">
        <v>238</v>
      </c>
      <c r="E48" s="165">
        <v>3</v>
      </c>
      <c r="F48" s="167"/>
      <c r="G48" s="168">
        <f t="shared" si="0"/>
        <v>0</v>
      </c>
      <c r="H48" s="167"/>
      <c r="I48" s="168">
        <f t="shared" si="1"/>
        <v>0</v>
      </c>
      <c r="J48" s="167"/>
      <c r="K48" s="168">
        <f t="shared" si="2"/>
        <v>0</v>
      </c>
      <c r="L48" s="168">
        <v>21</v>
      </c>
      <c r="M48" s="168">
        <f t="shared" si="3"/>
        <v>0</v>
      </c>
      <c r="N48" s="160">
        <v>5.5999999999999995E-4</v>
      </c>
      <c r="O48" s="160">
        <f t="shared" si="4"/>
        <v>1.6800000000000001E-3</v>
      </c>
      <c r="P48" s="160">
        <v>0</v>
      </c>
      <c r="Q48" s="160">
        <f t="shared" si="5"/>
        <v>0</v>
      </c>
      <c r="R48" s="160"/>
      <c r="S48" s="160"/>
      <c r="T48" s="161">
        <v>0.874</v>
      </c>
      <c r="U48" s="160">
        <f t="shared" si="6"/>
        <v>2.62</v>
      </c>
      <c r="V48" s="150"/>
      <c r="W48" s="150"/>
      <c r="X48" s="150"/>
      <c r="Y48" s="150"/>
      <c r="Z48" s="150"/>
      <c r="AA48" s="150"/>
      <c r="AB48" s="150"/>
      <c r="AC48" s="150"/>
      <c r="AD48" s="150"/>
      <c r="AE48" s="150" t="s">
        <v>91</v>
      </c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1"/>
      <c r="B49" s="157"/>
      <c r="C49" s="289" t="s">
        <v>259</v>
      </c>
      <c r="D49" s="290"/>
      <c r="E49" s="291"/>
      <c r="F49" s="292"/>
      <c r="G49" s="293"/>
      <c r="H49" s="168"/>
      <c r="I49" s="168"/>
      <c r="J49" s="168"/>
      <c r="K49" s="168"/>
      <c r="L49" s="168"/>
      <c r="M49" s="168"/>
      <c r="N49" s="160"/>
      <c r="O49" s="160"/>
      <c r="P49" s="160"/>
      <c r="Q49" s="160"/>
      <c r="R49" s="160"/>
      <c r="S49" s="160"/>
      <c r="T49" s="161"/>
      <c r="U49" s="160"/>
      <c r="V49" s="150"/>
      <c r="W49" s="150"/>
      <c r="X49" s="150"/>
      <c r="Y49" s="150"/>
      <c r="Z49" s="150"/>
      <c r="AA49" s="150"/>
      <c r="AB49" s="150"/>
      <c r="AC49" s="150"/>
      <c r="AD49" s="150"/>
      <c r="AE49" s="150" t="s">
        <v>126</v>
      </c>
      <c r="AF49" s="150"/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203" t="str">
        <f>C49</f>
        <v>Ukotvení dřeviny třemi kůly, s ochranou proti poškození v místě vzepření,  při průměru kůlů do 10 cm</v>
      </c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1"/>
      <c r="B50" s="157"/>
      <c r="C50" s="204" t="s">
        <v>240</v>
      </c>
      <c r="D50" s="205"/>
      <c r="E50" s="206">
        <v>3</v>
      </c>
      <c r="F50" s="168"/>
      <c r="G50" s="168"/>
      <c r="H50" s="168"/>
      <c r="I50" s="168"/>
      <c r="J50" s="168"/>
      <c r="K50" s="168"/>
      <c r="L50" s="168"/>
      <c r="M50" s="168"/>
      <c r="N50" s="160"/>
      <c r="O50" s="160"/>
      <c r="P50" s="160"/>
      <c r="Q50" s="160"/>
      <c r="R50" s="160"/>
      <c r="S50" s="160"/>
      <c r="T50" s="161"/>
      <c r="U50" s="160"/>
      <c r="V50" s="150"/>
      <c r="W50" s="150"/>
      <c r="X50" s="150"/>
      <c r="Y50" s="150"/>
      <c r="Z50" s="150"/>
      <c r="AA50" s="150"/>
      <c r="AB50" s="150"/>
      <c r="AC50" s="150"/>
      <c r="AD50" s="150"/>
      <c r="AE50" s="150" t="s">
        <v>128</v>
      </c>
      <c r="AF50" s="150">
        <v>0</v>
      </c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1">
        <v>22</v>
      </c>
      <c r="B51" s="157" t="s">
        <v>150</v>
      </c>
      <c r="C51" s="191" t="s">
        <v>260</v>
      </c>
      <c r="D51" s="160" t="s">
        <v>238</v>
      </c>
      <c r="E51" s="165">
        <v>15</v>
      </c>
      <c r="F51" s="167"/>
      <c r="G51" s="168">
        <f>ROUND(E51*F51,2)</f>
        <v>0</v>
      </c>
      <c r="H51" s="167"/>
      <c r="I51" s="168">
        <f>ROUND(E51*H51,2)</f>
        <v>0</v>
      </c>
      <c r="J51" s="167"/>
      <c r="K51" s="168">
        <f>ROUND(E51*J51,2)</f>
        <v>0</v>
      </c>
      <c r="L51" s="168">
        <v>21</v>
      </c>
      <c r="M51" s="168">
        <f>G51*(1+L51/100)</f>
        <v>0</v>
      </c>
      <c r="N51" s="160">
        <v>5.5999999999999995E-4</v>
      </c>
      <c r="O51" s="160">
        <f>ROUND(E51*N51,5)</f>
        <v>8.3999999999999995E-3</v>
      </c>
      <c r="P51" s="160">
        <v>0</v>
      </c>
      <c r="Q51" s="160">
        <f>ROUND(E51*P51,5)</f>
        <v>0</v>
      </c>
      <c r="R51" s="160"/>
      <c r="S51" s="160"/>
      <c r="T51" s="161">
        <v>0.874</v>
      </c>
      <c r="U51" s="160">
        <f>ROUND(E51*T51,2)</f>
        <v>13.11</v>
      </c>
      <c r="V51" s="150"/>
      <c r="W51" s="150"/>
      <c r="X51" s="150"/>
      <c r="Y51" s="150"/>
      <c r="Z51" s="150"/>
      <c r="AA51" s="150"/>
      <c r="AB51" s="150"/>
      <c r="AC51" s="150"/>
      <c r="AD51" s="150"/>
      <c r="AE51" s="150" t="s">
        <v>91</v>
      </c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51"/>
      <c r="B52" s="157"/>
      <c r="C52" s="204" t="s">
        <v>241</v>
      </c>
      <c r="D52" s="205"/>
      <c r="E52" s="206">
        <v>8</v>
      </c>
      <c r="F52" s="168"/>
      <c r="G52" s="168"/>
      <c r="H52" s="168"/>
      <c r="I52" s="168"/>
      <c r="J52" s="168"/>
      <c r="K52" s="168"/>
      <c r="L52" s="168"/>
      <c r="M52" s="168"/>
      <c r="N52" s="160"/>
      <c r="O52" s="160"/>
      <c r="P52" s="160"/>
      <c r="Q52" s="160"/>
      <c r="R52" s="160"/>
      <c r="S52" s="160"/>
      <c r="T52" s="161"/>
      <c r="U52" s="160"/>
      <c r="V52" s="150"/>
      <c r="W52" s="150"/>
      <c r="X52" s="150"/>
      <c r="Y52" s="150"/>
      <c r="Z52" s="150"/>
      <c r="AA52" s="150"/>
      <c r="AB52" s="150"/>
      <c r="AC52" s="150"/>
      <c r="AD52" s="150"/>
      <c r="AE52" s="150" t="s">
        <v>128</v>
      </c>
      <c r="AF52" s="150">
        <v>0</v>
      </c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1"/>
      <c r="B53" s="157"/>
      <c r="C53" s="204" t="s">
        <v>242</v>
      </c>
      <c r="D53" s="205"/>
      <c r="E53" s="206">
        <v>7</v>
      </c>
      <c r="F53" s="168"/>
      <c r="G53" s="168"/>
      <c r="H53" s="168"/>
      <c r="I53" s="168"/>
      <c r="J53" s="168"/>
      <c r="K53" s="168"/>
      <c r="L53" s="168"/>
      <c r="M53" s="168"/>
      <c r="N53" s="160"/>
      <c r="O53" s="160"/>
      <c r="P53" s="160"/>
      <c r="Q53" s="160"/>
      <c r="R53" s="160"/>
      <c r="S53" s="160"/>
      <c r="T53" s="161"/>
      <c r="U53" s="160"/>
      <c r="V53" s="150"/>
      <c r="W53" s="150"/>
      <c r="X53" s="150"/>
      <c r="Y53" s="150"/>
      <c r="Z53" s="150"/>
      <c r="AA53" s="150"/>
      <c r="AB53" s="150"/>
      <c r="AC53" s="150"/>
      <c r="AD53" s="150"/>
      <c r="AE53" s="150" t="s">
        <v>128</v>
      </c>
      <c r="AF53" s="150">
        <v>0</v>
      </c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51">
        <v>23</v>
      </c>
      <c r="B54" s="157" t="s">
        <v>261</v>
      </c>
      <c r="C54" s="191" t="s">
        <v>262</v>
      </c>
      <c r="D54" s="160" t="s">
        <v>238</v>
      </c>
      <c r="E54" s="165">
        <v>24</v>
      </c>
      <c r="F54" s="167"/>
      <c r="G54" s="168">
        <f>ROUND(E54*F54,2)</f>
        <v>0</v>
      </c>
      <c r="H54" s="167"/>
      <c r="I54" s="168">
        <f>ROUND(E54*H54,2)</f>
        <v>0</v>
      </c>
      <c r="J54" s="167"/>
      <c r="K54" s="168">
        <f>ROUND(E54*J54,2)</f>
        <v>0</v>
      </c>
      <c r="L54" s="168">
        <v>21</v>
      </c>
      <c r="M54" s="168">
        <f>G54*(1+L54/100)</f>
        <v>0</v>
      </c>
      <c r="N54" s="160">
        <v>6.0000000000000001E-3</v>
      </c>
      <c r="O54" s="160">
        <f>ROUND(E54*N54,5)</f>
        <v>0.14399999999999999</v>
      </c>
      <c r="P54" s="160">
        <v>0</v>
      </c>
      <c r="Q54" s="160">
        <f>ROUND(E54*P54,5)</f>
        <v>0</v>
      </c>
      <c r="R54" s="160"/>
      <c r="S54" s="160"/>
      <c r="T54" s="161">
        <v>0</v>
      </c>
      <c r="U54" s="160">
        <f>ROUND(E54*T54,2)</f>
        <v>0</v>
      </c>
      <c r="V54" s="150"/>
      <c r="W54" s="150"/>
      <c r="X54" s="150"/>
      <c r="Y54" s="150"/>
      <c r="Z54" s="150"/>
      <c r="AA54" s="150"/>
      <c r="AB54" s="150"/>
      <c r="AC54" s="150"/>
      <c r="AD54" s="150"/>
      <c r="AE54" s="150" t="s">
        <v>224</v>
      </c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1"/>
      <c r="B55" s="157"/>
      <c r="C55" s="204" t="s">
        <v>263</v>
      </c>
      <c r="D55" s="205"/>
      <c r="E55" s="206">
        <v>9</v>
      </c>
      <c r="F55" s="168"/>
      <c r="G55" s="168"/>
      <c r="H55" s="168"/>
      <c r="I55" s="168"/>
      <c r="J55" s="168"/>
      <c r="K55" s="168"/>
      <c r="L55" s="168"/>
      <c r="M55" s="168"/>
      <c r="N55" s="160"/>
      <c r="O55" s="160"/>
      <c r="P55" s="160"/>
      <c r="Q55" s="160"/>
      <c r="R55" s="160"/>
      <c r="S55" s="160"/>
      <c r="T55" s="161"/>
      <c r="U55" s="160"/>
      <c r="V55" s="150"/>
      <c r="W55" s="150"/>
      <c r="X55" s="150"/>
      <c r="Y55" s="150"/>
      <c r="Z55" s="150"/>
      <c r="AA55" s="150"/>
      <c r="AB55" s="150"/>
      <c r="AC55" s="150"/>
      <c r="AD55" s="150"/>
      <c r="AE55" s="150" t="s">
        <v>128</v>
      </c>
      <c r="AF55" s="150">
        <v>0</v>
      </c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1"/>
      <c r="B56" s="157"/>
      <c r="C56" s="204" t="s">
        <v>264</v>
      </c>
      <c r="D56" s="205"/>
      <c r="E56" s="206">
        <v>8</v>
      </c>
      <c r="F56" s="168"/>
      <c r="G56" s="168"/>
      <c r="H56" s="168"/>
      <c r="I56" s="168"/>
      <c r="J56" s="168"/>
      <c r="K56" s="168"/>
      <c r="L56" s="168"/>
      <c r="M56" s="168"/>
      <c r="N56" s="160"/>
      <c r="O56" s="160"/>
      <c r="P56" s="160"/>
      <c r="Q56" s="160"/>
      <c r="R56" s="160"/>
      <c r="S56" s="160"/>
      <c r="T56" s="161"/>
      <c r="U56" s="160"/>
      <c r="V56" s="150"/>
      <c r="W56" s="150"/>
      <c r="X56" s="150"/>
      <c r="Y56" s="150"/>
      <c r="Z56" s="150"/>
      <c r="AA56" s="150"/>
      <c r="AB56" s="150"/>
      <c r="AC56" s="150"/>
      <c r="AD56" s="150"/>
      <c r="AE56" s="150" t="s">
        <v>128</v>
      </c>
      <c r="AF56" s="150">
        <v>0</v>
      </c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1"/>
      <c r="B57" s="157"/>
      <c r="C57" s="204" t="s">
        <v>265</v>
      </c>
      <c r="D57" s="205"/>
      <c r="E57" s="206">
        <v>7</v>
      </c>
      <c r="F57" s="168"/>
      <c r="G57" s="168"/>
      <c r="H57" s="168"/>
      <c r="I57" s="168"/>
      <c r="J57" s="168"/>
      <c r="K57" s="168"/>
      <c r="L57" s="168"/>
      <c r="M57" s="168"/>
      <c r="N57" s="160"/>
      <c r="O57" s="160"/>
      <c r="P57" s="160"/>
      <c r="Q57" s="160"/>
      <c r="R57" s="160"/>
      <c r="S57" s="160"/>
      <c r="T57" s="161"/>
      <c r="U57" s="160"/>
      <c r="V57" s="150"/>
      <c r="W57" s="150"/>
      <c r="X57" s="150"/>
      <c r="Y57" s="150"/>
      <c r="Z57" s="150"/>
      <c r="AA57" s="150"/>
      <c r="AB57" s="150"/>
      <c r="AC57" s="150"/>
      <c r="AD57" s="150"/>
      <c r="AE57" s="150" t="s">
        <v>128</v>
      </c>
      <c r="AF57" s="150">
        <v>0</v>
      </c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1">
        <v>24</v>
      </c>
      <c r="B58" s="157" t="s">
        <v>266</v>
      </c>
      <c r="C58" s="191" t="s">
        <v>267</v>
      </c>
      <c r="D58" s="160" t="s">
        <v>238</v>
      </c>
      <c r="E58" s="165">
        <v>36</v>
      </c>
      <c r="F58" s="167"/>
      <c r="G58" s="168">
        <f>ROUND(E58*F58,2)</f>
        <v>0</v>
      </c>
      <c r="H58" s="167"/>
      <c r="I58" s="168">
        <f>ROUND(E58*H58,2)</f>
        <v>0</v>
      </c>
      <c r="J58" s="167"/>
      <c r="K58" s="168">
        <f>ROUND(E58*J58,2)</f>
        <v>0</v>
      </c>
      <c r="L58" s="168">
        <v>21</v>
      </c>
      <c r="M58" s="168">
        <f>G58*(1+L58/100)</f>
        <v>0</v>
      </c>
      <c r="N58" s="160">
        <v>9.2000000000000003E-4</v>
      </c>
      <c r="O58" s="160">
        <f>ROUND(E58*N58,5)</f>
        <v>3.3119999999999997E-2</v>
      </c>
      <c r="P58" s="160">
        <v>0</v>
      </c>
      <c r="Q58" s="160">
        <f>ROUND(E58*P58,5)</f>
        <v>0</v>
      </c>
      <c r="R58" s="160"/>
      <c r="S58" s="160"/>
      <c r="T58" s="161">
        <v>0</v>
      </c>
      <c r="U58" s="160">
        <f>ROUND(E58*T58,2)</f>
        <v>0</v>
      </c>
      <c r="V58" s="150"/>
      <c r="W58" s="150"/>
      <c r="X58" s="150"/>
      <c r="Y58" s="150"/>
      <c r="Z58" s="150"/>
      <c r="AA58" s="150"/>
      <c r="AB58" s="150"/>
      <c r="AC58" s="150"/>
      <c r="AD58" s="150"/>
      <c r="AE58" s="150" t="s">
        <v>224</v>
      </c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1"/>
      <c r="B59" s="157"/>
      <c r="C59" s="204" t="s">
        <v>268</v>
      </c>
      <c r="D59" s="205"/>
      <c r="E59" s="206">
        <v>36</v>
      </c>
      <c r="F59" s="168"/>
      <c r="G59" s="168"/>
      <c r="H59" s="168"/>
      <c r="I59" s="168"/>
      <c r="J59" s="168"/>
      <c r="K59" s="168"/>
      <c r="L59" s="168"/>
      <c r="M59" s="168"/>
      <c r="N59" s="160"/>
      <c r="O59" s="160"/>
      <c r="P59" s="160"/>
      <c r="Q59" s="160"/>
      <c r="R59" s="160"/>
      <c r="S59" s="160"/>
      <c r="T59" s="161"/>
      <c r="U59" s="160"/>
      <c r="V59" s="150"/>
      <c r="W59" s="150"/>
      <c r="X59" s="150"/>
      <c r="Y59" s="150"/>
      <c r="Z59" s="150"/>
      <c r="AA59" s="150"/>
      <c r="AB59" s="150"/>
      <c r="AC59" s="150"/>
      <c r="AD59" s="150"/>
      <c r="AE59" s="150" t="s">
        <v>128</v>
      </c>
      <c r="AF59" s="150">
        <v>0</v>
      </c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1">
        <v>25</v>
      </c>
      <c r="B60" s="157" t="s">
        <v>269</v>
      </c>
      <c r="C60" s="191" t="s">
        <v>270</v>
      </c>
      <c r="D60" s="160" t="s">
        <v>123</v>
      </c>
      <c r="E60" s="165">
        <v>1.5</v>
      </c>
      <c r="F60" s="167"/>
      <c r="G60" s="168">
        <f>ROUND(E60*F60,2)</f>
        <v>0</v>
      </c>
      <c r="H60" s="167"/>
      <c r="I60" s="168">
        <f>ROUND(E60*H60,2)</f>
        <v>0</v>
      </c>
      <c r="J60" s="167"/>
      <c r="K60" s="168">
        <f>ROUND(E60*J60,2)</f>
        <v>0</v>
      </c>
      <c r="L60" s="168">
        <v>21</v>
      </c>
      <c r="M60" s="168">
        <f>G60*(1+L60/100)</f>
        <v>0</v>
      </c>
      <c r="N60" s="160">
        <v>2.4000000000000001E-4</v>
      </c>
      <c r="O60" s="160">
        <f>ROUND(E60*N60,5)</f>
        <v>3.6000000000000002E-4</v>
      </c>
      <c r="P60" s="160">
        <v>0</v>
      </c>
      <c r="Q60" s="160">
        <f>ROUND(E60*P60,5)</f>
        <v>0</v>
      </c>
      <c r="R60" s="160"/>
      <c r="S60" s="160"/>
      <c r="T60" s="161">
        <v>0.127</v>
      </c>
      <c r="U60" s="160">
        <f>ROUND(E60*T60,2)</f>
        <v>0.19</v>
      </c>
      <c r="V60" s="150"/>
      <c r="W60" s="150"/>
      <c r="X60" s="150"/>
      <c r="Y60" s="150"/>
      <c r="Z60" s="150"/>
      <c r="AA60" s="150"/>
      <c r="AB60" s="150"/>
      <c r="AC60" s="150"/>
      <c r="AD60" s="150"/>
      <c r="AE60" s="150" t="s">
        <v>91</v>
      </c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1"/>
      <c r="B61" s="157"/>
      <c r="C61" s="289" t="s">
        <v>271</v>
      </c>
      <c r="D61" s="290"/>
      <c r="E61" s="291"/>
      <c r="F61" s="292"/>
      <c r="G61" s="293"/>
      <c r="H61" s="168"/>
      <c r="I61" s="168"/>
      <c r="J61" s="168"/>
      <c r="K61" s="168"/>
      <c r="L61" s="168"/>
      <c r="M61" s="168"/>
      <c r="N61" s="160"/>
      <c r="O61" s="160"/>
      <c r="P61" s="160"/>
      <c r="Q61" s="160"/>
      <c r="R61" s="160"/>
      <c r="S61" s="160"/>
      <c r="T61" s="161"/>
      <c r="U61" s="160"/>
      <c r="V61" s="150"/>
      <c r="W61" s="150"/>
      <c r="X61" s="150"/>
      <c r="Y61" s="150"/>
      <c r="Z61" s="150"/>
      <c r="AA61" s="150"/>
      <c r="AB61" s="150"/>
      <c r="AC61" s="150"/>
      <c r="AD61" s="150"/>
      <c r="AE61" s="150" t="s">
        <v>126</v>
      </c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203" t="str">
        <f>C61</f>
        <v>Zhotovení obalu kmene a spodních částí větví stromu z juty, včetně dodávky materiálu</v>
      </c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1"/>
      <c r="B62" s="157"/>
      <c r="C62" s="204" t="s">
        <v>272</v>
      </c>
      <c r="D62" s="205"/>
      <c r="E62" s="206">
        <v>1.5</v>
      </c>
      <c r="F62" s="168"/>
      <c r="G62" s="168"/>
      <c r="H62" s="168"/>
      <c r="I62" s="168"/>
      <c r="J62" s="168"/>
      <c r="K62" s="168"/>
      <c r="L62" s="168"/>
      <c r="M62" s="168"/>
      <c r="N62" s="160"/>
      <c r="O62" s="160"/>
      <c r="P62" s="160"/>
      <c r="Q62" s="160"/>
      <c r="R62" s="160"/>
      <c r="S62" s="160"/>
      <c r="T62" s="161"/>
      <c r="U62" s="160"/>
      <c r="V62" s="150"/>
      <c r="W62" s="150"/>
      <c r="X62" s="150"/>
      <c r="Y62" s="150"/>
      <c r="Z62" s="150"/>
      <c r="AA62" s="150"/>
      <c r="AB62" s="150"/>
      <c r="AC62" s="150"/>
      <c r="AD62" s="150"/>
      <c r="AE62" s="150" t="s">
        <v>128</v>
      </c>
      <c r="AF62" s="150">
        <v>0</v>
      </c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51">
        <v>26</v>
      </c>
      <c r="B63" s="157" t="s">
        <v>150</v>
      </c>
      <c r="C63" s="191" t="s">
        <v>273</v>
      </c>
      <c r="D63" s="160" t="s">
        <v>152</v>
      </c>
      <c r="E63" s="165">
        <v>11</v>
      </c>
      <c r="F63" s="167"/>
      <c r="G63" s="168">
        <f>ROUND(E63*F63,2)</f>
        <v>0</v>
      </c>
      <c r="H63" s="167"/>
      <c r="I63" s="168">
        <f>ROUND(E63*H63,2)</f>
        <v>0</v>
      </c>
      <c r="J63" s="167"/>
      <c r="K63" s="168">
        <f>ROUND(E63*J63,2)</f>
        <v>0</v>
      </c>
      <c r="L63" s="168">
        <v>21</v>
      </c>
      <c r="M63" s="168">
        <f>G63*(1+L63/100)</f>
        <v>0</v>
      </c>
      <c r="N63" s="160">
        <v>0</v>
      </c>
      <c r="O63" s="160">
        <f>ROUND(E63*N63,5)</f>
        <v>0</v>
      </c>
      <c r="P63" s="160">
        <v>0</v>
      </c>
      <c r="Q63" s="160">
        <f>ROUND(E63*P63,5)</f>
        <v>0</v>
      </c>
      <c r="R63" s="160"/>
      <c r="S63" s="160"/>
      <c r="T63" s="161">
        <v>0</v>
      </c>
      <c r="U63" s="160">
        <f>ROUND(E63*T63,2)</f>
        <v>0</v>
      </c>
      <c r="V63" s="150"/>
      <c r="W63" s="150"/>
      <c r="X63" s="150"/>
      <c r="Y63" s="150"/>
      <c r="Z63" s="150"/>
      <c r="AA63" s="150"/>
      <c r="AB63" s="150"/>
      <c r="AC63" s="150"/>
      <c r="AD63" s="150"/>
      <c r="AE63" s="150" t="s">
        <v>91</v>
      </c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1"/>
      <c r="B64" s="157"/>
      <c r="C64" s="204" t="s">
        <v>240</v>
      </c>
      <c r="D64" s="205"/>
      <c r="E64" s="206">
        <v>3</v>
      </c>
      <c r="F64" s="168"/>
      <c r="G64" s="168"/>
      <c r="H64" s="168"/>
      <c r="I64" s="168"/>
      <c r="J64" s="168"/>
      <c r="K64" s="168"/>
      <c r="L64" s="168"/>
      <c r="M64" s="168"/>
      <c r="N64" s="160"/>
      <c r="O64" s="160"/>
      <c r="P64" s="160"/>
      <c r="Q64" s="160"/>
      <c r="R64" s="160"/>
      <c r="S64" s="160"/>
      <c r="T64" s="161"/>
      <c r="U64" s="160"/>
      <c r="V64" s="150"/>
      <c r="W64" s="150"/>
      <c r="X64" s="150"/>
      <c r="Y64" s="150"/>
      <c r="Z64" s="150"/>
      <c r="AA64" s="150"/>
      <c r="AB64" s="150"/>
      <c r="AC64" s="150"/>
      <c r="AD64" s="150"/>
      <c r="AE64" s="150" t="s">
        <v>128</v>
      </c>
      <c r="AF64" s="150">
        <v>0</v>
      </c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1"/>
      <c r="B65" s="157"/>
      <c r="C65" s="204" t="s">
        <v>241</v>
      </c>
      <c r="D65" s="205"/>
      <c r="E65" s="206">
        <v>8</v>
      </c>
      <c r="F65" s="168"/>
      <c r="G65" s="168"/>
      <c r="H65" s="168"/>
      <c r="I65" s="168"/>
      <c r="J65" s="168"/>
      <c r="K65" s="168"/>
      <c r="L65" s="168"/>
      <c r="M65" s="168"/>
      <c r="N65" s="160"/>
      <c r="O65" s="160"/>
      <c r="P65" s="160"/>
      <c r="Q65" s="160"/>
      <c r="R65" s="160"/>
      <c r="S65" s="160"/>
      <c r="T65" s="161"/>
      <c r="U65" s="160"/>
      <c r="V65" s="150"/>
      <c r="W65" s="150"/>
      <c r="X65" s="150"/>
      <c r="Y65" s="150"/>
      <c r="Z65" s="150"/>
      <c r="AA65" s="150"/>
      <c r="AB65" s="150"/>
      <c r="AC65" s="150"/>
      <c r="AD65" s="150"/>
      <c r="AE65" s="150" t="s">
        <v>128</v>
      </c>
      <c r="AF65" s="150">
        <v>0</v>
      </c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1">
        <v>27</v>
      </c>
      <c r="B66" s="157" t="s">
        <v>274</v>
      </c>
      <c r="C66" s="191" t="s">
        <v>275</v>
      </c>
      <c r="D66" s="160" t="s">
        <v>238</v>
      </c>
      <c r="E66" s="165">
        <v>22</v>
      </c>
      <c r="F66" s="167"/>
      <c r="G66" s="168">
        <f>ROUND(E66*F66,2)</f>
        <v>0</v>
      </c>
      <c r="H66" s="167"/>
      <c r="I66" s="168">
        <f>ROUND(E66*H66,2)</f>
        <v>0</v>
      </c>
      <c r="J66" s="167"/>
      <c r="K66" s="168">
        <f>ROUND(E66*J66,2)</f>
        <v>0</v>
      </c>
      <c r="L66" s="168">
        <v>21</v>
      </c>
      <c r="M66" s="168">
        <f>G66*(1+L66/100)</f>
        <v>0</v>
      </c>
      <c r="N66" s="160">
        <v>0</v>
      </c>
      <c r="O66" s="160">
        <f>ROUND(E66*N66,5)</f>
        <v>0</v>
      </c>
      <c r="P66" s="160">
        <v>0</v>
      </c>
      <c r="Q66" s="160">
        <f>ROUND(E66*P66,5)</f>
        <v>0</v>
      </c>
      <c r="R66" s="160"/>
      <c r="S66" s="160"/>
      <c r="T66" s="161">
        <v>1.548</v>
      </c>
      <c r="U66" s="160">
        <f>ROUND(E66*T66,2)</f>
        <v>34.06</v>
      </c>
      <c r="V66" s="150"/>
      <c r="W66" s="150"/>
      <c r="X66" s="150"/>
      <c r="Y66" s="150"/>
      <c r="Z66" s="150"/>
      <c r="AA66" s="150"/>
      <c r="AB66" s="150"/>
      <c r="AC66" s="150"/>
      <c r="AD66" s="150"/>
      <c r="AE66" s="150" t="s">
        <v>91</v>
      </c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ht="33.75" outlineLevel="1" x14ac:dyDescent="0.2">
      <c r="A67" s="151"/>
      <c r="B67" s="157"/>
      <c r="C67" s="289" t="s">
        <v>276</v>
      </c>
      <c r="D67" s="290"/>
      <c r="E67" s="291"/>
      <c r="F67" s="292"/>
      <c r="G67" s="293"/>
      <c r="H67" s="168"/>
      <c r="I67" s="168"/>
      <c r="J67" s="168"/>
      <c r="K67" s="168"/>
      <c r="L67" s="168"/>
      <c r="M67" s="168"/>
      <c r="N67" s="160"/>
      <c r="O67" s="160"/>
      <c r="P67" s="160"/>
      <c r="Q67" s="160"/>
      <c r="R67" s="160"/>
      <c r="S67" s="160"/>
      <c r="T67" s="161"/>
      <c r="U67" s="160"/>
      <c r="V67" s="150"/>
      <c r="W67" s="150"/>
      <c r="X67" s="150"/>
      <c r="Y67" s="150"/>
      <c r="Z67" s="150"/>
      <c r="AA67" s="150"/>
      <c r="AB67" s="150"/>
      <c r="AC67" s="150"/>
      <c r="AD67" s="150"/>
      <c r="AE67" s="150" t="s">
        <v>126</v>
      </c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203" t="str">
        <f>C67</f>
        <v>Hloubení jamek pro vysazování rostlin v hornině 1 až 4 s výměnou půdy na 50%, s případným naložením přebytečných výkopků na dopravní prostředek, s odvozem na vzdálenost do 20 km a se složením</v>
      </c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1"/>
      <c r="B68" s="157"/>
      <c r="C68" s="204" t="s">
        <v>277</v>
      </c>
      <c r="D68" s="205"/>
      <c r="E68" s="206">
        <v>22</v>
      </c>
      <c r="F68" s="168"/>
      <c r="G68" s="168"/>
      <c r="H68" s="168"/>
      <c r="I68" s="168"/>
      <c r="J68" s="168"/>
      <c r="K68" s="168"/>
      <c r="L68" s="168"/>
      <c r="M68" s="168"/>
      <c r="N68" s="160"/>
      <c r="O68" s="160"/>
      <c r="P68" s="160"/>
      <c r="Q68" s="160"/>
      <c r="R68" s="160"/>
      <c r="S68" s="160"/>
      <c r="T68" s="161"/>
      <c r="U68" s="160"/>
      <c r="V68" s="150"/>
      <c r="W68" s="150"/>
      <c r="X68" s="150"/>
      <c r="Y68" s="150"/>
      <c r="Z68" s="150"/>
      <c r="AA68" s="150"/>
      <c r="AB68" s="150"/>
      <c r="AC68" s="150"/>
      <c r="AD68" s="150"/>
      <c r="AE68" s="150" t="s">
        <v>128</v>
      </c>
      <c r="AF68" s="150">
        <v>0</v>
      </c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1">
        <v>28</v>
      </c>
      <c r="B69" s="157" t="s">
        <v>243</v>
      </c>
      <c r="C69" s="191" t="s">
        <v>244</v>
      </c>
      <c r="D69" s="160" t="s">
        <v>140</v>
      </c>
      <c r="E69" s="165">
        <v>4.4000000000000004</v>
      </c>
      <c r="F69" s="167"/>
      <c r="G69" s="168">
        <f>ROUND(E69*F69,2)</f>
        <v>0</v>
      </c>
      <c r="H69" s="167"/>
      <c r="I69" s="168">
        <f>ROUND(E69*H69,2)</f>
        <v>0</v>
      </c>
      <c r="J69" s="167"/>
      <c r="K69" s="168">
        <f>ROUND(E69*J69,2)</f>
        <v>0</v>
      </c>
      <c r="L69" s="168">
        <v>21</v>
      </c>
      <c r="M69" s="168">
        <f>G69*(1+L69/100)</f>
        <v>0</v>
      </c>
      <c r="N69" s="160">
        <v>0.6</v>
      </c>
      <c r="O69" s="160">
        <f>ROUND(E69*N69,5)</f>
        <v>2.64</v>
      </c>
      <c r="P69" s="160">
        <v>0</v>
      </c>
      <c r="Q69" s="160">
        <f>ROUND(E69*P69,5)</f>
        <v>0</v>
      </c>
      <c r="R69" s="160"/>
      <c r="S69" s="160"/>
      <c r="T69" s="161">
        <v>0</v>
      </c>
      <c r="U69" s="160">
        <f>ROUND(E69*T69,2)</f>
        <v>0</v>
      </c>
      <c r="V69" s="150"/>
      <c r="W69" s="150"/>
      <c r="X69" s="150"/>
      <c r="Y69" s="150"/>
      <c r="Z69" s="150"/>
      <c r="AA69" s="150"/>
      <c r="AB69" s="150"/>
      <c r="AC69" s="150"/>
      <c r="AD69" s="150"/>
      <c r="AE69" s="150" t="s">
        <v>224</v>
      </c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1"/>
      <c r="B70" s="157"/>
      <c r="C70" s="204" t="s">
        <v>278</v>
      </c>
      <c r="D70" s="205"/>
      <c r="E70" s="206">
        <v>4.4000000000000004</v>
      </c>
      <c r="F70" s="168"/>
      <c r="G70" s="168"/>
      <c r="H70" s="168"/>
      <c r="I70" s="168"/>
      <c r="J70" s="168"/>
      <c r="K70" s="168"/>
      <c r="L70" s="168"/>
      <c r="M70" s="168"/>
      <c r="N70" s="160"/>
      <c r="O70" s="160"/>
      <c r="P70" s="160"/>
      <c r="Q70" s="160"/>
      <c r="R70" s="160"/>
      <c r="S70" s="160"/>
      <c r="T70" s="161"/>
      <c r="U70" s="160"/>
      <c r="V70" s="150"/>
      <c r="W70" s="150"/>
      <c r="X70" s="150"/>
      <c r="Y70" s="150"/>
      <c r="Z70" s="150"/>
      <c r="AA70" s="150"/>
      <c r="AB70" s="150"/>
      <c r="AC70" s="150"/>
      <c r="AD70" s="150"/>
      <c r="AE70" s="150" t="s">
        <v>128</v>
      </c>
      <c r="AF70" s="150">
        <v>0</v>
      </c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51">
        <v>29</v>
      </c>
      <c r="B71" s="157" t="s">
        <v>279</v>
      </c>
      <c r="C71" s="191" t="s">
        <v>280</v>
      </c>
      <c r="D71" s="160" t="s">
        <v>238</v>
      </c>
      <c r="E71" s="165">
        <v>22</v>
      </c>
      <c r="F71" s="167"/>
      <c r="G71" s="168">
        <f>ROUND(E71*F71,2)</f>
        <v>0</v>
      </c>
      <c r="H71" s="167"/>
      <c r="I71" s="168">
        <f>ROUND(E71*H71,2)</f>
        <v>0</v>
      </c>
      <c r="J71" s="167"/>
      <c r="K71" s="168">
        <f>ROUND(E71*J71,2)</f>
        <v>0</v>
      </c>
      <c r="L71" s="168">
        <v>21</v>
      </c>
      <c r="M71" s="168">
        <f>G71*(1+L71/100)</f>
        <v>0</v>
      </c>
      <c r="N71" s="160">
        <v>0</v>
      </c>
      <c r="O71" s="160">
        <f>ROUND(E71*N71,5)</f>
        <v>0</v>
      </c>
      <c r="P71" s="160">
        <v>0</v>
      </c>
      <c r="Q71" s="160">
        <f>ROUND(E71*P71,5)</f>
        <v>0</v>
      </c>
      <c r="R71" s="160"/>
      <c r="S71" s="160"/>
      <c r="T71" s="161">
        <v>0.27400000000000002</v>
      </c>
      <c r="U71" s="160">
        <f>ROUND(E71*T71,2)</f>
        <v>6.03</v>
      </c>
      <c r="V71" s="150"/>
      <c r="W71" s="150"/>
      <c r="X71" s="150"/>
      <c r="Y71" s="150"/>
      <c r="Z71" s="150"/>
      <c r="AA71" s="150"/>
      <c r="AB71" s="150"/>
      <c r="AC71" s="150"/>
      <c r="AD71" s="150"/>
      <c r="AE71" s="150" t="s">
        <v>91</v>
      </c>
      <c r="AF71" s="150"/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1"/>
      <c r="B72" s="157"/>
      <c r="C72" s="289" t="s">
        <v>248</v>
      </c>
      <c r="D72" s="290"/>
      <c r="E72" s="291"/>
      <c r="F72" s="292"/>
      <c r="G72" s="293"/>
      <c r="H72" s="168"/>
      <c r="I72" s="168"/>
      <c r="J72" s="168"/>
      <c r="K72" s="168"/>
      <c r="L72" s="168"/>
      <c r="M72" s="168"/>
      <c r="N72" s="160"/>
      <c r="O72" s="160"/>
      <c r="P72" s="160"/>
      <c r="Q72" s="160"/>
      <c r="R72" s="160"/>
      <c r="S72" s="160"/>
      <c r="T72" s="161"/>
      <c r="U72" s="160"/>
      <c r="V72" s="150"/>
      <c r="W72" s="150"/>
      <c r="X72" s="150"/>
      <c r="Y72" s="150"/>
      <c r="Z72" s="150"/>
      <c r="AA72" s="150"/>
      <c r="AB72" s="150"/>
      <c r="AC72" s="150"/>
      <c r="AD72" s="150"/>
      <c r="AE72" s="150" t="s">
        <v>126</v>
      </c>
      <c r="AF72" s="150"/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203" t="str">
        <f>C72</f>
        <v>Výsadba dřevin s balem do předem vyhloubené jamky se zalitím</v>
      </c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51"/>
      <c r="B73" s="157"/>
      <c r="C73" s="204" t="s">
        <v>277</v>
      </c>
      <c r="D73" s="205"/>
      <c r="E73" s="206">
        <v>22</v>
      </c>
      <c r="F73" s="168"/>
      <c r="G73" s="168"/>
      <c r="H73" s="168"/>
      <c r="I73" s="168"/>
      <c r="J73" s="168"/>
      <c r="K73" s="168"/>
      <c r="L73" s="168"/>
      <c r="M73" s="168"/>
      <c r="N73" s="160"/>
      <c r="O73" s="160"/>
      <c r="P73" s="160"/>
      <c r="Q73" s="160"/>
      <c r="R73" s="160"/>
      <c r="S73" s="160"/>
      <c r="T73" s="161"/>
      <c r="U73" s="160"/>
      <c r="V73" s="150"/>
      <c r="W73" s="150"/>
      <c r="X73" s="150"/>
      <c r="Y73" s="150"/>
      <c r="Z73" s="150"/>
      <c r="AA73" s="150"/>
      <c r="AB73" s="150"/>
      <c r="AC73" s="150"/>
      <c r="AD73" s="150"/>
      <c r="AE73" s="150" t="s">
        <v>128</v>
      </c>
      <c r="AF73" s="150">
        <v>0</v>
      </c>
      <c r="AG73" s="150"/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1">
        <v>30</v>
      </c>
      <c r="B74" s="157" t="s">
        <v>150</v>
      </c>
      <c r="C74" s="191" t="s">
        <v>281</v>
      </c>
      <c r="D74" s="160" t="s">
        <v>152</v>
      </c>
      <c r="E74" s="165">
        <v>1</v>
      </c>
      <c r="F74" s="167"/>
      <c r="G74" s="168">
        <f t="shared" ref="G74:G87" si="7">ROUND(E74*F74,2)</f>
        <v>0</v>
      </c>
      <c r="H74" s="167"/>
      <c r="I74" s="168">
        <f t="shared" ref="I74:I87" si="8">ROUND(E74*H74,2)</f>
        <v>0</v>
      </c>
      <c r="J74" s="167"/>
      <c r="K74" s="168">
        <f t="shared" ref="K74:K87" si="9">ROUND(E74*J74,2)</f>
        <v>0</v>
      </c>
      <c r="L74" s="168">
        <v>21</v>
      </c>
      <c r="M74" s="168">
        <f t="shared" ref="M74:M87" si="10">G74*(1+L74/100)</f>
        <v>0</v>
      </c>
      <c r="N74" s="160">
        <v>0</v>
      </c>
      <c r="O74" s="160">
        <f t="shared" ref="O74:O87" si="11">ROUND(E74*N74,5)</f>
        <v>0</v>
      </c>
      <c r="P74" s="160">
        <v>0</v>
      </c>
      <c r="Q74" s="160">
        <f t="shared" ref="Q74:Q87" si="12">ROUND(E74*P74,5)</f>
        <v>0</v>
      </c>
      <c r="R74" s="160"/>
      <c r="S74" s="160"/>
      <c r="T74" s="161">
        <v>0</v>
      </c>
      <c r="U74" s="160">
        <f t="shared" ref="U74:U87" si="13">ROUND(E74*T74,2)</f>
        <v>0</v>
      </c>
      <c r="V74" s="150"/>
      <c r="W74" s="150"/>
      <c r="X74" s="150"/>
      <c r="Y74" s="150"/>
      <c r="Z74" s="150"/>
      <c r="AA74" s="150"/>
      <c r="AB74" s="150"/>
      <c r="AC74" s="150"/>
      <c r="AD74" s="150"/>
      <c r="AE74" s="150" t="s">
        <v>91</v>
      </c>
      <c r="AF74" s="150"/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1">
        <v>31</v>
      </c>
      <c r="B75" s="157" t="s">
        <v>150</v>
      </c>
      <c r="C75" s="191" t="s">
        <v>282</v>
      </c>
      <c r="D75" s="160" t="s">
        <v>152</v>
      </c>
      <c r="E75" s="165">
        <v>2</v>
      </c>
      <c r="F75" s="167"/>
      <c r="G75" s="168">
        <f t="shared" si="7"/>
        <v>0</v>
      </c>
      <c r="H75" s="167"/>
      <c r="I75" s="168">
        <f t="shared" si="8"/>
        <v>0</v>
      </c>
      <c r="J75" s="167"/>
      <c r="K75" s="168">
        <f t="shared" si="9"/>
        <v>0</v>
      </c>
      <c r="L75" s="168">
        <v>21</v>
      </c>
      <c r="M75" s="168">
        <f t="shared" si="10"/>
        <v>0</v>
      </c>
      <c r="N75" s="160">
        <v>0</v>
      </c>
      <c r="O75" s="160">
        <f t="shared" si="11"/>
        <v>0</v>
      </c>
      <c r="P75" s="160">
        <v>0</v>
      </c>
      <c r="Q75" s="160">
        <f t="shared" si="12"/>
        <v>0</v>
      </c>
      <c r="R75" s="160"/>
      <c r="S75" s="160"/>
      <c r="T75" s="161">
        <v>0</v>
      </c>
      <c r="U75" s="160">
        <f t="shared" si="13"/>
        <v>0</v>
      </c>
      <c r="V75" s="150"/>
      <c r="W75" s="150"/>
      <c r="X75" s="150"/>
      <c r="Y75" s="150"/>
      <c r="Z75" s="150"/>
      <c r="AA75" s="150"/>
      <c r="AB75" s="150"/>
      <c r="AC75" s="150"/>
      <c r="AD75" s="150"/>
      <c r="AE75" s="150" t="s">
        <v>91</v>
      </c>
      <c r="AF75" s="150"/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1">
        <v>32</v>
      </c>
      <c r="B76" s="157" t="s">
        <v>150</v>
      </c>
      <c r="C76" s="191" t="s">
        <v>283</v>
      </c>
      <c r="D76" s="160" t="s">
        <v>152</v>
      </c>
      <c r="E76" s="165">
        <v>2</v>
      </c>
      <c r="F76" s="167"/>
      <c r="G76" s="168">
        <f t="shared" si="7"/>
        <v>0</v>
      </c>
      <c r="H76" s="167"/>
      <c r="I76" s="168">
        <f t="shared" si="8"/>
        <v>0</v>
      </c>
      <c r="J76" s="167"/>
      <c r="K76" s="168">
        <f t="shared" si="9"/>
        <v>0</v>
      </c>
      <c r="L76" s="168">
        <v>21</v>
      </c>
      <c r="M76" s="168">
        <f t="shared" si="10"/>
        <v>0</v>
      </c>
      <c r="N76" s="160">
        <v>0</v>
      </c>
      <c r="O76" s="160">
        <f t="shared" si="11"/>
        <v>0</v>
      </c>
      <c r="P76" s="160">
        <v>0</v>
      </c>
      <c r="Q76" s="160">
        <f t="shared" si="12"/>
        <v>0</v>
      </c>
      <c r="R76" s="160"/>
      <c r="S76" s="160"/>
      <c r="T76" s="161">
        <v>0</v>
      </c>
      <c r="U76" s="160">
        <f t="shared" si="13"/>
        <v>0</v>
      </c>
      <c r="V76" s="150"/>
      <c r="W76" s="150"/>
      <c r="X76" s="150"/>
      <c r="Y76" s="150"/>
      <c r="Z76" s="150"/>
      <c r="AA76" s="150"/>
      <c r="AB76" s="150"/>
      <c r="AC76" s="150"/>
      <c r="AD76" s="150"/>
      <c r="AE76" s="150" t="s">
        <v>91</v>
      </c>
      <c r="AF76" s="150"/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51">
        <v>33</v>
      </c>
      <c r="B77" s="157" t="s">
        <v>150</v>
      </c>
      <c r="C77" s="191" t="s">
        <v>284</v>
      </c>
      <c r="D77" s="160" t="s">
        <v>152</v>
      </c>
      <c r="E77" s="165">
        <v>2</v>
      </c>
      <c r="F77" s="167"/>
      <c r="G77" s="168">
        <f t="shared" si="7"/>
        <v>0</v>
      </c>
      <c r="H77" s="167"/>
      <c r="I77" s="168">
        <f t="shared" si="8"/>
        <v>0</v>
      </c>
      <c r="J77" s="167"/>
      <c r="K77" s="168">
        <f t="shared" si="9"/>
        <v>0</v>
      </c>
      <c r="L77" s="168">
        <v>21</v>
      </c>
      <c r="M77" s="168">
        <f t="shared" si="10"/>
        <v>0</v>
      </c>
      <c r="N77" s="160">
        <v>0</v>
      </c>
      <c r="O77" s="160">
        <f t="shared" si="11"/>
        <v>0</v>
      </c>
      <c r="P77" s="160">
        <v>0</v>
      </c>
      <c r="Q77" s="160">
        <f t="shared" si="12"/>
        <v>0</v>
      </c>
      <c r="R77" s="160"/>
      <c r="S77" s="160"/>
      <c r="T77" s="161">
        <v>0</v>
      </c>
      <c r="U77" s="160">
        <f t="shared" si="13"/>
        <v>0</v>
      </c>
      <c r="V77" s="150"/>
      <c r="W77" s="150"/>
      <c r="X77" s="150"/>
      <c r="Y77" s="150"/>
      <c r="Z77" s="150"/>
      <c r="AA77" s="150"/>
      <c r="AB77" s="150"/>
      <c r="AC77" s="150"/>
      <c r="AD77" s="150"/>
      <c r="AE77" s="150" t="s">
        <v>91</v>
      </c>
      <c r="AF77" s="150"/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51">
        <v>34</v>
      </c>
      <c r="B78" s="157" t="s">
        <v>150</v>
      </c>
      <c r="C78" s="191" t="s">
        <v>285</v>
      </c>
      <c r="D78" s="160" t="s">
        <v>152</v>
      </c>
      <c r="E78" s="165">
        <v>1</v>
      </c>
      <c r="F78" s="167"/>
      <c r="G78" s="168">
        <f t="shared" si="7"/>
        <v>0</v>
      </c>
      <c r="H78" s="167"/>
      <c r="I78" s="168">
        <f t="shared" si="8"/>
        <v>0</v>
      </c>
      <c r="J78" s="167"/>
      <c r="K78" s="168">
        <f t="shared" si="9"/>
        <v>0</v>
      </c>
      <c r="L78" s="168">
        <v>21</v>
      </c>
      <c r="M78" s="168">
        <f t="shared" si="10"/>
        <v>0</v>
      </c>
      <c r="N78" s="160">
        <v>0</v>
      </c>
      <c r="O78" s="160">
        <f t="shared" si="11"/>
        <v>0</v>
      </c>
      <c r="P78" s="160">
        <v>0</v>
      </c>
      <c r="Q78" s="160">
        <f t="shared" si="12"/>
        <v>0</v>
      </c>
      <c r="R78" s="160"/>
      <c r="S78" s="160"/>
      <c r="T78" s="161">
        <v>0</v>
      </c>
      <c r="U78" s="160">
        <f t="shared" si="13"/>
        <v>0</v>
      </c>
      <c r="V78" s="150"/>
      <c r="W78" s="150"/>
      <c r="X78" s="150"/>
      <c r="Y78" s="150"/>
      <c r="Z78" s="150"/>
      <c r="AA78" s="150"/>
      <c r="AB78" s="150"/>
      <c r="AC78" s="150"/>
      <c r="AD78" s="150"/>
      <c r="AE78" s="150" t="s">
        <v>91</v>
      </c>
      <c r="AF78" s="150"/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51">
        <v>35</v>
      </c>
      <c r="B79" s="157" t="s">
        <v>150</v>
      </c>
      <c r="C79" s="191" t="s">
        <v>286</v>
      </c>
      <c r="D79" s="160" t="s">
        <v>152</v>
      </c>
      <c r="E79" s="165">
        <v>2</v>
      </c>
      <c r="F79" s="167"/>
      <c r="G79" s="168">
        <f t="shared" si="7"/>
        <v>0</v>
      </c>
      <c r="H79" s="167"/>
      <c r="I79" s="168">
        <f t="shared" si="8"/>
        <v>0</v>
      </c>
      <c r="J79" s="167"/>
      <c r="K79" s="168">
        <f t="shared" si="9"/>
        <v>0</v>
      </c>
      <c r="L79" s="168">
        <v>21</v>
      </c>
      <c r="M79" s="168">
        <f t="shared" si="10"/>
        <v>0</v>
      </c>
      <c r="N79" s="160">
        <v>0</v>
      </c>
      <c r="O79" s="160">
        <f t="shared" si="11"/>
        <v>0</v>
      </c>
      <c r="P79" s="160">
        <v>0</v>
      </c>
      <c r="Q79" s="160">
        <f t="shared" si="12"/>
        <v>0</v>
      </c>
      <c r="R79" s="160"/>
      <c r="S79" s="160"/>
      <c r="T79" s="161">
        <v>0</v>
      </c>
      <c r="U79" s="160">
        <f t="shared" si="13"/>
        <v>0</v>
      </c>
      <c r="V79" s="150"/>
      <c r="W79" s="150"/>
      <c r="X79" s="150"/>
      <c r="Y79" s="150"/>
      <c r="Z79" s="150"/>
      <c r="AA79" s="150"/>
      <c r="AB79" s="150"/>
      <c r="AC79" s="150"/>
      <c r="AD79" s="150"/>
      <c r="AE79" s="150" t="s">
        <v>91</v>
      </c>
      <c r="AF79" s="150"/>
      <c r="AG79" s="150"/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51">
        <v>36</v>
      </c>
      <c r="B80" s="157" t="s">
        <v>150</v>
      </c>
      <c r="C80" s="191" t="s">
        <v>287</v>
      </c>
      <c r="D80" s="160" t="s">
        <v>152</v>
      </c>
      <c r="E80" s="165">
        <v>4</v>
      </c>
      <c r="F80" s="167"/>
      <c r="G80" s="168">
        <f t="shared" si="7"/>
        <v>0</v>
      </c>
      <c r="H80" s="167"/>
      <c r="I80" s="168">
        <f t="shared" si="8"/>
        <v>0</v>
      </c>
      <c r="J80" s="167"/>
      <c r="K80" s="168">
        <f t="shared" si="9"/>
        <v>0</v>
      </c>
      <c r="L80" s="168">
        <v>21</v>
      </c>
      <c r="M80" s="168">
        <f t="shared" si="10"/>
        <v>0</v>
      </c>
      <c r="N80" s="160">
        <v>0</v>
      </c>
      <c r="O80" s="160">
        <f t="shared" si="11"/>
        <v>0</v>
      </c>
      <c r="P80" s="160">
        <v>0</v>
      </c>
      <c r="Q80" s="160">
        <f t="shared" si="12"/>
        <v>0</v>
      </c>
      <c r="R80" s="160"/>
      <c r="S80" s="160"/>
      <c r="T80" s="161">
        <v>0</v>
      </c>
      <c r="U80" s="160">
        <f t="shared" si="13"/>
        <v>0</v>
      </c>
      <c r="V80" s="150"/>
      <c r="W80" s="150"/>
      <c r="X80" s="150"/>
      <c r="Y80" s="150"/>
      <c r="Z80" s="150"/>
      <c r="AA80" s="150"/>
      <c r="AB80" s="150"/>
      <c r="AC80" s="150"/>
      <c r="AD80" s="150"/>
      <c r="AE80" s="150" t="s">
        <v>91</v>
      </c>
      <c r="AF80" s="150"/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51">
        <v>37</v>
      </c>
      <c r="B81" s="157" t="s">
        <v>150</v>
      </c>
      <c r="C81" s="191" t="s">
        <v>288</v>
      </c>
      <c r="D81" s="160" t="s">
        <v>152</v>
      </c>
      <c r="E81" s="165">
        <v>2</v>
      </c>
      <c r="F81" s="167"/>
      <c r="G81" s="168">
        <f t="shared" si="7"/>
        <v>0</v>
      </c>
      <c r="H81" s="167"/>
      <c r="I81" s="168">
        <f t="shared" si="8"/>
        <v>0</v>
      </c>
      <c r="J81" s="167"/>
      <c r="K81" s="168">
        <f t="shared" si="9"/>
        <v>0</v>
      </c>
      <c r="L81" s="168">
        <v>21</v>
      </c>
      <c r="M81" s="168">
        <f t="shared" si="10"/>
        <v>0</v>
      </c>
      <c r="N81" s="160">
        <v>0</v>
      </c>
      <c r="O81" s="160">
        <f t="shared" si="11"/>
        <v>0</v>
      </c>
      <c r="P81" s="160">
        <v>0</v>
      </c>
      <c r="Q81" s="160">
        <f t="shared" si="12"/>
        <v>0</v>
      </c>
      <c r="R81" s="160"/>
      <c r="S81" s="160"/>
      <c r="T81" s="161">
        <v>0</v>
      </c>
      <c r="U81" s="160">
        <f t="shared" si="13"/>
        <v>0</v>
      </c>
      <c r="V81" s="150"/>
      <c r="W81" s="150"/>
      <c r="X81" s="150"/>
      <c r="Y81" s="150"/>
      <c r="Z81" s="150"/>
      <c r="AA81" s="150"/>
      <c r="AB81" s="150"/>
      <c r="AC81" s="150"/>
      <c r="AD81" s="150"/>
      <c r="AE81" s="150" t="s">
        <v>91</v>
      </c>
      <c r="AF81" s="150"/>
      <c r="AG81" s="150"/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51">
        <v>38</v>
      </c>
      <c r="B82" s="157" t="s">
        <v>150</v>
      </c>
      <c r="C82" s="191" t="s">
        <v>289</v>
      </c>
      <c r="D82" s="160" t="s">
        <v>152</v>
      </c>
      <c r="E82" s="165">
        <v>1</v>
      </c>
      <c r="F82" s="167"/>
      <c r="G82" s="168">
        <f t="shared" si="7"/>
        <v>0</v>
      </c>
      <c r="H82" s="167"/>
      <c r="I82" s="168">
        <f t="shared" si="8"/>
        <v>0</v>
      </c>
      <c r="J82" s="167"/>
      <c r="K82" s="168">
        <f t="shared" si="9"/>
        <v>0</v>
      </c>
      <c r="L82" s="168">
        <v>21</v>
      </c>
      <c r="M82" s="168">
        <f t="shared" si="10"/>
        <v>0</v>
      </c>
      <c r="N82" s="160">
        <v>0</v>
      </c>
      <c r="O82" s="160">
        <f t="shared" si="11"/>
        <v>0</v>
      </c>
      <c r="P82" s="160">
        <v>0</v>
      </c>
      <c r="Q82" s="160">
        <f t="shared" si="12"/>
        <v>0</v>
      </c>
      <c r="R82" s="160"/>
      <c r="S82" s="160"/>
      <c r="T82" s="161">
        <v>0</v>
      </c>
      <c r="U82" s="160">
        <f t="shared" si="13"/>
        <v>0</v>
      </c>
      <c r="V82" s="150"/>
      <c r="W82" s="150"/>
      <c r="X82" s="150"/>
      <c r="Y82" s="150"/>
      <c r="Z82" s="150"/>
      <c r="AA82" s="150"/>
      <c r="AB82" s="150"/>
      <c r="AC82" s="150"/>
      <c r="AD82" s="150"/>
      <c r="AE82" s="150" t="s">
        <v>91</v>
      </c>
      <c r="AF82" s="150"/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51">
        <v>39</v>
      </c>
      <c r="B83" s="157" t="s">
        <v>150</v>
      </c>
      <c r="C83" s="191" t="s">
        <v>290</v>
      </c>
      <c r="D83" s="160" t="s">
        <v>152</v>
      </c>
      <c r="E83" s="165">
        <v>2</v>
      </c>
      <c r="F83" s="167"/>
      <c r="G83" s="168">
        <f t="shared" si="7"/>
        <v>0</v>
      </c>
      <c r="H83" s="167"/>
      <c r="I83" s="168">
        <f t="shared" si="8"/>
        <v>0</v>
      </c>
      <c r="J83" s="167"/>
      <c r="K83" s="168">
        <f t="shared" si="9"/>
        <v>0</v>
      </c>
      <c r="L83" s="168">
        <v>21</v>
      </c>
      <c r="M83" s="168">
        <f t="shared" si="10"/>
        <v>0</v>
      </c>
      <c r="N83" s="160">
        <v>0</v>
      </c>
      <c r="O83" s="160">
        <f t="shared" si="11"/>
        <v>0</v>
      </c>
      <c r="P83" s="160">
        <v>0</v>
      </c>
      <c r="Q83" s="160">
        <f t="shared" si="12"/>
        <v>0</v>
      </c>
      <c r="R83" s="160"/>
      <c r="S83" s="160"/>
      <c r="T83" s="161">
        <v>0</v>
      </c>
      <c r="U83" s="160">
        <f t="shared" si="13"/>
        <v>0</v>
      </c>
      <c r="V83" s="150"/>
      <c r="W83" s="150"/>
      <c r="X83" s="150"/>
      <c r="Y83" s="150"/>
      <c r="Z83" s="150"/>
      <c r="AA83" s="150"/>
      <c r="AB83" s="150"/>
      <c r="AC83" s="150"/>
      <c r="AD83" s="150"/>
      <c r="AE83" s="150" t="s">
        <v>91</v>
      </c>
      <c r="AF83" s="150"/>
      <c r="AG83" s="150"/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51">
        <v>40</v>
      </c>
      <c r="B84" s="157" t="s">
        <v>150</v>
      </c>
      <c r="C84" s="191" t="s">
        <v>291</v>
      </c>
      <c r="D84" s="160" t="s">
        <v>152</v>
      </c>
      <c r="E84" s="165">
        <v>1</v>
      </c>
      <c r="F84" s="167"/>
      <c r="G84" s="168">
        <f t="shared" si="7"/>
        <v>0</v>
      </c>
      <c r="H84" s="167"/>
      <c r="I84" s="168">
        <f t="shared" si="8"/>
        <v>0</v>
      </c>
      <c r="J84" s="167"/>
      <c r="K84" s="168">
        <f t="shared" si="9"/>
        <v>0</v>
      </c>
      <c r="L84" s="168">
        <v>21</v>
      </c>
      <c r="M84" s="168">
        <f t="shared" si="10"/>
        <v>0</v>
      </c>
      <c r="N84" s="160">
        <v>0</v>
      </c>
      <c r="O84" s="160">
        <f t="shared" si="11"/>
        <v>0</v>
      </c>
      <c r="P84" s="160">
        <v>0</v>
      </c>
      <c r="Q84" s="160">
        <f t="shared" si="12"/>
        <v>0</v>
      </c>
      <c r="R84" s="160"/>
      <c r="S84" s="160"/>
      <c r="T84" s="161">
        <v>0</v>
      </c>
      <c r="U84" s="160">
        <f t="shared" si="13"/>
        <v>0</v>
      </c>
      <c r="V84" s="150"/>
      <c r="W84" s="150"/>
      <c r="X84" s="150"/>
      <c r="Y84" s="150"/>
      <c r="Z84" s="150"/>
      <c r="AA84" s="150"/>
      <c r="AB84" s="150"/>
      <c r="AC84" s="150"/>
      <c r="AD84" s="150"/>
      <c r="AE84" s="150" t="s">
        <v>91</v>
      </c>
      <c r="AF84" s="150"/>
      <c r="AG84" s="150"/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1">
        <v>41</v>
      </c>
      <c r="B85" s="157" t="s">
        <v>150</v>
      </c>
      <c r="C85" s="191" t="s">
        <v>292</v>
      </c>
      <c r="D85" s="160" t="s">
        <v>152</v>
      </c>
      <c r="E85" s="165">
        <v>1</v>
      </c>
      <c r="F85" s="167"/>
      <c r="G85" s="168">
        <f t="shared" si="7"/>
        <v>0</v>
      </c>
      <c r="H85" s="167"/>
      <c r="I85" s="168">
        <f t="shared" si="8"/>
        <v>0</v>
      </c>
      <c r="J85" s="167"/>
      <c r="K85" s="168">
        <f t="shared" si="9"/>
        <v>0</v>
      </c>
      <c r="L85" s="168">
        <v>21</v>
      </c>
      <c r="M85" s="168">
        <f t="shared" si="10"/>
        <v>0</v>
      </c>
      <c r="N85" s="160">
        <v>0</v>
      </c>
      <c r="O85" s="160">
        <f t="shared" si="11"/>
        <v>0</v>
      </c>
      <c r="P85" s="160">
        <v>0</v>
      </c>
      <c r="Q85" s="160">
        <f t="shared" si="12"/>
        <v>0</v>
      </c>
      <c r="R85" s="160"/>
      <c r="S85" s="160"/>
      <c r="T85" s="161">
        <v>0</v>
      </c>
      <c r="U85" s="160">
        <f t="shared" si="13"/>
        <v>0</v>
      </c>
      <c r="V85" s="150"/>
      <c r="W85" s="150"/>
      <c r="X85" s="150"/>
      <c r="Y85" s="150"/>
      <c r="Z85" s="150"/>
      <c r="AA85" s="150"/>
      <c r="AB85" s="150"/>
      <c r="AC85" s="150"/>
      <c r="AD85" s="150"/>
      <c r="AE85" s="150" t="s">
        <v>91</v>
      </c>
      <c r="AF85" s="150"/>
      <c r="AG85" s="150"/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51">
        <v>42</v>
      </c>
      <c r="B86" s="157" t="s">
        <v>150</v>
      </c>
      <c r="C86" s="191" t="s">
        <v>293</v>
      </c>
      <c r="D86" s="160" t="s">
        <v>152</v>
      </c>
      <c r="E86" s="165">
        <v>1</v>
      </c>
      <c r="F86" s="167"/>
      <c r="G86" s="168">
        <f t="shared" si="7"/>
        <v>0</v>
      </c>
      <c r="H86" s="167"/>
      <c r="I86" s="168">
        <f t="shared" si="8"/>
        <v>0</v>
      </c>
      <c r="J86" s="167"/>
      <c r="K86" s="168">
        <f t="shared" si="9"/>
        <v>0</v>
      </c>
      <c r="L86" s="168">
        <v>21</v>
      </c>
      <c r="M86" s="168">
        <f t="shared" si="10"/>
        <v>0</v>
      </c>
      <c r="N86" s="160">
        <v>0</v>
      </c>
      <c r="O86" s="160">
        <f t="shared" si="11"/>
        <v>0</v>
      </c>
      <c r="P86" s="160">
        <v>0</v>
      </c>
      <c r="Q86" s="160">
        <f t="shared" si="12"/>
        <v>0</v>
      </c>
      <c r="R86" s="160"/>
      <c r="S86" s="160"/>
      <c r="T86" s="161">
        <v>0</v>
      </c>
      <c r="U86" s="160">
        <f t="shared" si="13"/>
        <v>0</v>
      </c>
      <c r="V86" s="150"/>
      <c r="W86" s="150"/>
      <c r="X86" s="150"/>
      <c r="Y86" s="150"/>
      <c r="Z86" s="150"/>
      <c r="AA86" s="150"/>
      <c r="AB86" s="150"/>
      <c r="AC86" s="150"/>
      <c r="AD86" s="150"/>
      <c r="AE86" s="150" t="s">
        <v>91</v>
      </c>
      <c r="AF86" s="150"/>
      <c r="AG86" s="150"/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1">
        <v>43</v>
      </c>
      <c r="B87" s="157" t="s">
        <v>150</v>
      </c>
      <c r="C87" s="191" t="s">
        <v>294</v>
      </c>
      <c r="D87" s="160" t="s">
        <v>152</v>
      </c>
      <c r="E87" s="165">
        <v>22</v>
      </c>
      <c r="F87" s="167"/>
      <c r="G87" s="168">
        <f t="shared" si="7"/>
        <v>0</v>
      </c>
      <c r="H87" s="167"/>
      <c r="I87" s="168">
        <f t="shared" si="8"/>
        <v>0</v>
      </c>
      <c r="J87" s="167"/>
      <c r="K87" s="168">
        <f t="shared" si="9"/>
        <v>0</v>
      </c>
      <c r="L87" s="168">
        <v>21</v>
      </c>
      <c r="M87" s="168">
        <f t="shared" si="10"/>
        <v>0</v>
      </c>
      <c r="N87" s="160">
        <v>0</v>
      </c>
      <c r="O87" s="160">
        <f t="shared" si="11"/>
        <v>0</v>
      </c>
      <c r="P87" s="160">
        <v>0</v>
      </c>
      <c r="Q87" s="160">
        <f t="shared" si="12"/>
        <v>0</v>
      </c>
      <c r="R87" s="160"/>
      <c r="S87" s="160"/>
      <c r="T87" s="161">
        <v>0</v>
      </c>
      <c r="U87" s="160">
        <f t="shared" si="13"/>
        <v>0</v>
      </c>
      <c r="V87" s="150"/>
      <c r="W87" s="150"/>
      <c r="X87" s="150"/>
      <c r="Y87" s="150"/>
      <c r="Z87" s="150"/>
      <c r="AA87" s="150"/>
      <c r="AB87" s="150"/>
      <c r="AC87" s="150"/>
      <c r="AD87" s="150"/>
      <c r="AE87" s="150" t="s">
        <v>91</v>
      </c>
      <c r="AF87" s="150"/>
      <c r="AG87" s="150"/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1"/>
      <c r="B88" s="157"/>
      <c r="C88" s="289" t="s">
        <v>295</v>
      </c>
      <c r="D88" s="290"/>
      <c r="E88" s="291"/>
      <c r="F88" s="292"/>
      <c r="G88" s="293"/>
      <c r="H88" s="168"/>
      <c r="I88" s="168"/>
      <c r="J88" s="168"/>
      <c r="K88" s="168"/>
      <c r="L88" s="168"/>
      <c r="M88" s="168"/>
      <c r="N88" s="160"/>
      <c r="O88" s="160"/>
      <c r="P88" s="160"/>
      <c r="Q88" s="160"/>
      <c r="R88" s="160"/>
      <c r="S88" s="160"/>
      <c r="T88" s="161"/>
      <c r="U88" s="160"/>
      <c r="V88" s="150"/>
      <c r="W88" s="150"/>
      <c r="X88" s="150"/>
      <c r="Y88" s="150"/>
      <c r="Z88" s="150"/>
      <c r="AA88" s="150"/>
      <c r="AB88" s="150"/>
      <c r="AC88" s="150"/>
      <c r="AD88" s="150"/>
      <c r="AE88" s="150" t="s">
        <v>126</v>
      </c>
      <c r="AF88" s="150"/>
      <c r="AG88" s="150"/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203" t="str">
        <f>C88</f>
        <v>Zhotovení ohrádky kolm solitérních keř - 4 kůly d 1,2 m / keř spojené příčkami ve dvou řadách</v>
      </c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51">
        <v>44</v>
      </c>
      <c r="B89" s="157" t="s">
        <v>296</v>
      </c>
      <c r="C89" s="191" t="s">
        <v>297</v>
      </c>
      <c r="D89" s="160" t="s">
        <v>238</v>
      </c>
      <c r="E89" s="165">
        <v>88</v>
      </c>
      <c r="F89" s="167"/>
      <c r="G89" s="168">
        <f>ROUND(E89*F89,2)</f>
        <v>0</v>
      </c>
      <c r="H89" s="167"/>
      <c r="I89" s="168">
        <f>ROUND(E89*H89,2)</f>
        <v>0</v>
      </c>
      <c r="J89" s="167"/>
      <c r="K89" s="168">
        <f>ROUND(E89*J89,2)</f>
        <v>0</v>
      </c>
      <c r="L89" s="168">
        <v>21</v>
      </c>
      <c r="M89" s="168">
        <f>G89*(1+L89/100)</f>
        <v>0</v>
      </c>
      <c r="N89" s="160">
        <v>2.2100000000000002E-3</v>
      </c>
      <c r="O89" s="160">
        <f>ROUND(E89*N89,5)</f>
        <v>0.19447999999999999</v>
      </c>
      <c r="P89" s="160">
        <v>0</v>
      </c>
      <c r="Q89" s="160">
        <f>ROUND(E89*P89,5)</f>
        <v>0</v>
      </c>
      <c r="R89" s="160"/>
      <c r="S89" s="160"/>
      <c r="T89" s="161">
        <v>0</v>
      </c>
      <c r="U89" s="160">
        <f>ROUND(E89*T89,2)</f>
        <v>0</v>
      </c>
      <c r="V89" s="150"/>
      <c r="W89" s="150"/>
      <c r="X89" s="150"/>
      <c r="Y89" s="150"/>
      <c r="Z89" s="150"/>
      <c r="AA89" s="150"/>
      <c r="AB89" s="150"/>
      <c r="AC89" s="150"/>
      <c r="AD89" s="150"/>
      <c r="AE89" s="150" t="s">
        <v>224</v>
      </c>
      <c r="AF89" s="150"/>
      <c r="AG89" s="150"/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51"/>
      <c r="B90" s="157"/>
      <c r="C90" s="289" t="s">
        <v>298</v>
      </c>
      <c r="D90" s="290"/>
      <c r="E90" s="291"/>
      <c r="F90" s="292"/>
      <c r="G90" s="293"/>
      <c r="H90" s="168"/>
      <c r="I90" s="168"/>
      <c r="J90" s="168"/>
      <c r="K90" s="168"/>
      <c r="L90" s="168"/>
      <c r="M90" s="168"/>
      <c r="N90" s="160"/>
      <c r="O90" s="160"/>
      <c r="P90" s="160"/>
      <c r="Q90" s="160"/>
      <c r="R90" s="160"/>
      <c r="S90" s="160"/>
      <c r="T90" s="161"/>
      <c r="U90" s="160"/>
      <c r="V90" s="150"/>
      <c r="W90" s="150"/>
      <c r="X90" s="150"/>
      <c r="Y90" s="150"/>
      <c r="Z90" s="150"/>
      <c r="AA90" s="150"/>
      <c r="AB90" s="150"/>
      <c r="AC90" s="150"/>
      <c r="AD90" s="150"/>
      <c r="AE90" s="150" t="s">
        <v>126</v>
      </c>
      <c r="AF90" s="150"/>
      <c r="AG90" s="150"/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203" t="str">
        <f>C90</f>
        <v>pro zhotovení ohrádky solitérních keřů</v>
      </c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51"/>
      <c r="B91" s="157"/>
      <c r="C91" s="204" t="s">
        <v>299</v>
      </c>
      <c r="D91" s="205"/>
      <c r="E91" s="206">
        <v>88</v>
      </c>
      <c r="F91" s="168"/>
      <c r="G91" s="168"/>
      <c r="H91" s="168"/>
      <c r="I91" s="168"/>
      <c r="J91" s="168"/>
      <c r="K91" s="168"/>
      <c r="L91" s="168"/>
      <c r="M91" s="168"/>
      <c r="N91" s="160"/>
      <c r="O91" s="160"/>
      <c r="P91" s="160"/>
      <c r="Q91" s="160"/>
      <c r="R91" s="160"/>
      <c r="S91" s="160"/>
      <c r="T91" s="161"/>
      <c r="U91" s="160"/>
      <c r="V91" s="150"/>
      <c r="W91" s="150"/>
      <c r="X91" s="150"/>
      <c r="Y91" s="150"/>
      <c r="Z91" s="150"/>
      <c r="AA91" s="150"/>
      <c r="AB91" s="150"/>
      <c r="AC91" s="150"/>
      <c r="AD91" s="150"/>
      <c r="AE91" s="150" t="s">
        <v>128</v>
      </c>
      <c r="AF91" s="150">
        <v>0</v>
      </c>
      <c r="AG91" s="150"/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51">
        <v>45</v>
      </c>
      <c r="B92" s="157" t="s">
        <v>300</v>
      </c>
      <c r="C92" s="191" t="s">
        <v>301</v>
      </c>
      <c r="D92" s="160" t="s">
        <v>238</v>
      </c>
      <c r="E92" s="165">
        <v>176</v>
      </c>
      <c r="F92" s="167"/>
      <c r="G92" s="168">
        <f>ROUND(E92*F92,2)</f>
        <v>0</v>
      </c>
      <c r="H92" s="167"/>
      <c r="I92" s="168">
        <f>ROUND(E92*H92,2)</f>
        <v>0</v>
      </c>
      <c r="J92" s="167"/>
      <c r="K92" s="168">
        <f>ROUND(E92*J92,2)</f>
        <v>0</v>
      </c>
      <c r="L92" s="168">
        <v>21</v>
      </c>
      <c r="M92" s="168">
        <f>G92*(1+L92/100)</f>
        <v>0</v>
      </c>
      <c r="N92" s="160">
        <v>1.1000000000000001E-3</v>
      </c>
      <c r="O92" s="160">
        <f>ROUND(E92*N92,5)</f>
        <v>0.19359999999999999</v>
      </c>
      <c r="P92" s="160">
        <v>0</v>
      </c>
      <c r="Q92" s="160">
        <f>ROUND(E92*P92,5)</f>
        <v>0</v>
      </c>
      <c r="R92" s="160"/>
      <c r="S92" s="160"/>
      <c r="T92" s="161">
        <v>0</v>
      </c>
      <c r="U92" s="160">
        <f>ROUND(E92*T92,2)</f>
        <v>0</v>
      </c>
      <c r="V92" s="150"/>
      <c r="W92" s="150"/>
      <c r="X92" s="150"/>
      <c r="Y92" s="150"/>
      <c r="Z92" s="150"/>
      <c r="AA92" s="150"/>
      <c r="AB92" s="150"/>
      <c r="AC92" s="150"/>
      <c r="AD92" s="150"/>
      <c r="AE92" s="150" t="s">
        <v>224</v>
      </c>
      <c r="AF92" s="150"/>
      <c r="AG92" s="150"/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1"/>
      <c r="B93" s="157"/>
      <c r="C93" s="289" t="s">
        <v>298</v>
      </c>
      <c r="D93" s="290"/>
      <c r="E93" s="291"/>
      <c r="F93" s="292"/>
      <c r="G93" s="293"/>
      <c r="H93" s="168"/>
      <c r="I93" s="168"/>
      <c r="J93" s="168"/>
      <c r="K93" s="168"/>
      <c r="L93" s="168"/>
      <c r="M93" s="168"/>
      <c r="N93" s="160"/>
      <c r="O93" s="160"/>
      <c r="P93" s="160"/>
      <c r="Q93" s="160"/>
      <c r="R93" s="160"/>
      <c r="S93" s="160"/>
      <c r="T93" s="161"/>
      <c r="U93" s="160"/>
      <c r="V93" s="150"/>
      <c r="W93" s="150"/>
      <c r="X93" s="150"/>
      <c r="Y93" s="150"/>
      <c r="Z93" s="150"/>
      <c r="AA93" s="150"/>
      <c r="AB93" s="150"/>
      <c r="AC93" s="150"/>
      <c r="AD93" s="150"/>
      <c r="AE93" s="150" t="s">
        <v>126</v>
      </c>
      <c r="AF93" s="150"/>
      <c r="AG93" s="150"/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203" t="str">
        <f>C93</f>
        <v>pro zhotovení ohrádky solitérních keřů</v>
      </c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51"/>
      <c r="B94" s="157"/>
      <c r="C94" s="204" t="s">
        <v>302</v>
      </c>
      <c r="D94" s="205"/>
      <c r="E94" s="206">
        <v>176</v>
      </c>
      <c r="F94" s="168"/>
      <c r="G94" s="168"/>
      <c r="H94" s="168"/>
      <c r="I94" s="168"/>
      <c r="J94" s="168"/>
      <c r="K94" s="168"/>
      <c r="L94" s="168"/>
      <c r="M94" s="168"/>
      <c r="N94" s="160"/>
      <c r="O94" s="160"/>
      <c r="P94" s="160"/>
      <c r="Q94" s="160"/>
      <c r="R94" s="160"/>
      <c r="S94" s="160"/>
      <c r="T94" s="161"/>
      <c r="U94" s="160"/>
      <c r="V94" s="150"/>
      <c r="W94" s="150"/>
      <c r="X94" s="150"/>
      <c r="Y94" s="150"/>
      <c r="Z94" s="150"/>
      <c r="AA94" s="150"/>
      <c r="AB94" s="150"/>
      <c r="AC94" s="150"/>
      <c r="AD94" s="150"/>
      <c r="AE94" s="150" t="s">
        <v>128</v>
      </c>
      <c r="AF94" s="150">
        <v>0</v>
      </c>
      <c r="AG94" s="150"/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ht="22.5" outlineLevel="1" x14ac:dyDescent="0.2">
      <c r="A95" s="151">
        <v>46</v>
      </c>
      <c r="B95" s="157" t="s">
        <v>303</v>
      </c>
      <c r="C95" s="191" t="s">
        <v>304</v>
      </c>
      <c r="D95" s="160" t="s">
        <v>152</v>
      </c>
      <c r="E95" s="165">
        <v>40</v>
      </c>
      <c r="F95" s="167"/>
      <c r="G95" s="168">
        <f>ROUND(E95*F95,2)</f>
        <v>0</v>
      </c>
      <c r="H95" s="167"/>
      <c r="I95" s="168">
        <f>ROUND(E95*H95,2)</f>
        <v>0</v>
      </c>
      <c r="J95" s="167"/>
      <c r="K95" s="168">
        <f>ROUND(E95*J95,2)</f>
        <v>0</v>
      </c>
      <c r="L95" s="168">
        <v>21</v>
      </c>
      <c r="M95" s="168">
        <f>G95*(1+L95/100)</f>
        <v>0</v>
      </c>
      <c r="N95" s="160">
        <v>0</v>
      </c>
      <c r="O95" s="160">
        <f>ROUND(E95*N95,5)</f>
        <v>0</v>
      </c>
      <c r="P95" s="160">
        <v>0</v>
      </c>
      <c r="Q95" s="160">
        <f>ROUND(E95*P95,5)</f>
        <v>0</v>
      </c>
      <c r="R95" s="160"/>
      <c r="S95" s="160"/>
      <c r="T95" s="161">
        <v>0</v>
      </c>
      <c r="U95" s="160">
        <f>ROUND(E95*T95,2)</f>
        <v>0</v>
      </c>
      <c r="V95" s="150"/>
      <c r="W95" s="150"/>
      <c r="X95" s="150"/>
      <c r="Y95" s="150"/>
      <c r="Z95" s="150"/>
      <c r="AA95" s="150"/>
      <c r="AB95" s="150"/>
      <c r="AC95" s="150"/>
      <c r="AD95" s="150"/>
      <c r="AE95" s="150" t="s">
        <v>91</v>
      </c>
      <c r="AF95" s="150"/>
      <c r="AG95" s="150"/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">
      <c r="A96" s="151"/>
      <c r="B96" s="157"/>
      <c r="C96" s="204" t="s">
        <v>240</v>
      </c>
      <c r="D96" s="205"/>
      <c r="E96" s="206">
        <v>3</v>
      </c>
      <c r="F96" s="168"/>
      <c r="G96" s="168"/>
      <c r="H96" s="168"/>
      <c r="I96" s="168"/>
      <c r="J96" s="168"/>
      <c r="K96" s="168"/>
      <c r="L96" s="168"/>
      <c r="M96" s="168"/>
      <c r="N96" s="160"/>
      <c r="O96" s="160"/>
      <c r="P96" s="160"/>
      <c r="Q96" s="160"/>
      <c r="R96" s="160"/>
      <c r="S96" s="160"/>
      <c r="T96" s="161"/>
      <c r="U96" s="160"/>
      <c r="V96" s="150"/>
      <c r="W96" s="150"/>
      <c r="X96" s="150"/>
      <c r="Y96" s="150"/>
      <c r="Z96" s="150"/>
      <c r="AA96" s="150"/>
      <c r="AB96" s="150"/>
      <c r="AC96" s="150"/>
      <c r="AD96" s="150"/>
      <c r="AE96" s="150" t="s">
        <v>128</v>
      </c>
      <c r="AF96" s="150">
        <v>0</v>
      </c>
      <c r="AG96" s="150"/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1"/>
      <c r="B97" s="157"/>
      <c r="C97" s="204" t="s">
        <v>241</v>
      </c>
      <c r="D97" s="205"/>
      <c r="E97" s="206">
        <v>8</v>
      </c>
      <c r="F97" s="168"/>
      <c r="G97" s="168"/>
      <c r="H97" s="168"/>
      <c r="I97" s="168"/>
      <c r="J97" s="168"/>
      <c r="K97" s="168"/>
      <c r="L97" s="168"/>
      <c r="M97" s="168"/>
      <c r="N97" s="160"/>
      <c r="O97" s="160"/>
      <c r="P97" s="160"/>
      <c r="Q97" s="160"/>
      <c r="R97" s="160"/>
      <c r="S97" s="160"/>
      <c r="T97" s="161"/>
      <c r="U97" s="160"/>
      <c r="V97" s="150"/>
      <c r="W97" s="150"/>
      <c r="X97" s="150"/>
      <c r="Y97" s="150"/>
      <c r="Z97" s="150"/>
      <c r="AA97" s="150"/>
      <c r="AB97" s="150"/>
      <c r="AC97" s="150"/>
      <c r="AD97" s="150"/>
      <c r="AE97" s="150" t="s">
        <v>128</v>
      </c>
      <c r="AF97" s="150">
        <v>0</v>
      </c>
      <c r="AG97" s="150"/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51"/>
      <c r="B98" s="157"/>
      <c r="C98" s="204" t="s">
        <v>242</v>
      </c>
      <c r="D98" s="205"/>
      <c r="E98" s="206">
        <v>7</v>
      </c>
      <c r="F98" s="168"/>
      <c r="G98" s="168"/>
      <c r="H98" s="168"/>
      <c r="I98" s="168"/>
      <c r="J98" s="168"/>
      <c r="K98" s="168"/>
      <c r="L98" s="168"/>
      <c r="M98" s="168"/>
      <c r="N98" s="160"/>
      <c r="O98" s="160"/>
      <c r="P98" s="160"/>
      <c r="Q98" s="160"/>
      <c r="R98" s="160"/>
      <c r="S98" s="160"/>
      <c r="T98" s="161"/>
      <c r="U98" s="160"/>
      <c r="V98" s="150"/>
      <c r="W98" s="150"/>
      <c r="X98" s="150"/>
      <c r="Y98" s="150"/>
      <c r="Z98" s="150"/>
      <c r="AA98" s="150"/>
      <c r="AB98" s="150"/>
      <c r="AC98" s="150"/>
      <c r="AD98" s="150"/>
      <c r="AE98" s="150" t="s">
        <v>128</v>
      </c>
      <c r="AF98" s="150">
        <v>0</v>
      </c>
      <c r="AG98" s="150"/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1"/>
      <c r="B99" s="157"/>
      <c r="C99" s="204" t="s">
        <v>277</v>
      </c>
      <c r="D99" s="205"/>
      <c r="E99" s="206">
        <v>22</v>
      </c>
      <c r="F99" s="168"/>
      <c r="G99" s="168"/>
      <c r="H99" s="168"/>
      <c r="I99" s="168"/>
      <c r="J99" s="168"/>
      <c r="K99" s="168"/>
      <c r="L99" s="168"/>
      <c r="M99" s="168"/>
      <c r="N99" s="160"/>
      <c r="O99" s="160"/>
      <c r="P99" s="160"/>
      <c r="Q99" s="160"/>
      <c r="R99" s="160"/>
      <c r="S99" s="160"/>
      <c r="T99" s="161"/>
      <c r="U99" s="160"/>
      <c r="V99" s="150"/>
      <c r="W99" s="150"/>
      <c r="X99" s="150"/>
      <c r="Y99" s="150"/>
      <c r="Z99" s="150"/>
      <c r="AA99" s="150"/>
      <c r="AB99" s="150"/>
      <c r="AC99" s="150"/>
      <c r="AD99" s="150"/>
      <c r="AE99" s="150" t="s">
        <v>128</v>
      </c>
      <c r="AF99" s="150">
        <v>0</v>
      </c>
      <c r="AG99" s="150"/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51">
        <v>47</v>
      </c>
      <c r="B100" s="157" t="s">
        <v>305</v>
      </c>
      <c r="C100" s="191" t="s">
        <v>306</v>
      </c>
      <c r="D100" s="160" t="s">
        <v>123</v>
      </c>
      <c r="E100" s="165">
        <v>40</v>
      </c>
      <c r="F100" s="167"/>
      <c r="G100" s="168">
        <f>ROUND(E100*F100,2)</f>
        <v>0</v>
      </c>
      <c r="H100" s="167"/>
      <c r="I100" s="168">
        <f>ROUND(E100*H100,2)</f>
        <v>0</v>
      </c>
      <c r="J100" s="167"/>
      <c r="K100" s="168">
        <f>ROUND(E100*J100,2)</f>
        <v>0</v>
      </c>
      <c r="L100" s="168">
        <v>21</v>
      </c>
      <c r="M100" s="168">
        <f>G100*(1+L100/100)</f>
        <v>0</v>
      </c>
      <c r="N100" s="160">
        <v>0</v>
      </c>
      <c r="O100" s="160">
        <f>ROUND(E100*N100,5)</f>
        <v>0</v>
      </c>
      <c r="P100" s="160">
        <v>0</v>
      </c>
      <c r="Q100" s="160">
        <f>ROUND(E100*P100,5)</f>
        <v>0</v>
      </c>
      <c r="R100" s="160"/>
      <c r="S100" s="160"/>
      <c r="T100" s="161">
        <v>0.16</v>
      </c>
      <c r="U100" s="160">
        <f>ROUND(E100*T100,2)</f>
        <v>6.4</v>
      </c>
      <c r="V100" s="150"/>
      <c r="W100" s="150"/>
      <c r="X100" s="150"/>
      <c r="Y100" s="150"/>
      <c r="Z100" s="150"/>
      <c r="AA100" s="150"/>
      <c r="AB100" s="150"/>
      <c r="AC100" s="150"/>
      <c r="AD100" s="150"/>
      <c r="AE100" s="150" t="s">
        <v>91</v>
      </c>
      <c r="AF100" s="150"/>
      <c r="AG100" s="150"/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ht="22.5" outlineLevel="1" x14ac:dyDescent="0.2">
      <c r="A101" s="151"/>
      <c r="B101" s="157"/>
      <c r="C101" s="289" t="s">
        <v>307</v>
      </c>
      <c r="D101" s="290"/>
      <c r="E101" s="291"/>
      <c r="F101" s="292"/>
      <c r="G101" s="293"/>
      <c r="H101" s="168"/>
      <c r="I101" s="168"/>
      <c r="J101" s="168"/>
      <c r="K101" s="168"/>
      <c r="L101" s="168"/>
      <c r="M101" s="168"/>
      <c r="N101" s="160"/>
      <c r="O101" s="160"/>
      <c r="P101" s="160"/>
      <c r="Q101" s="160"/>
      <c r="R101" s="160"/>
      <c r="S101" s="160"/>
      <c r="T101" s="161"/>
      <c r="U101" s="160"/>
      <c r="V101" s="150"/>
      <c r="W101" s="150"/>
      <c r="X101" s="150"/>
      <c r="Y101" s="150"/>
      <c r="Z101" s="150"/>
      <c r="AA101" s="150"/>
      <c r="AB101" s="150"/>
      <c r="AC101" s="150"/>
      <c r="AD101" s="150"/>
      <c r="AE101" s="150" t="s">
        <v>126</v>
      </c>
      <c r="AF101" s="150"/>
      <c r="AG101" s="150"/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203" t="str">
        <f>C101</f>
        <v>Mulčování vysazených rostlin s případným naložením odpadu na dopravní prostředek, s odvezením do 20 km a se složením</v>
      </c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">
      <c r="A102" s="151">
        <v>48</v>
      </c>
      <c r="B102" s="157" t="s">
        <v>308</v>
      </c>
      <c r="C102" s="191" t="s">
        <v>309</v>
      </c>
      <c r="D102" s="160" t="s">
        <v>140</v>
      </c>
      <c r="E102" s="165">
        <v>4</v>
      </c>
      <c r="F102" s="167"/>
      <c r="G102" s="168">
        <f>ROUND(E102*F102,2)</f>
        <v>0</v>
      </c>
      <c r="H102" s="167"/>
      <c r="I102" s="168">
        <f>ROUND(E102*H102,2)</f>
        <v>0</v>
      </c>
      <c r="J102" s="167"/>
      <c r="K102" s="168">
        <f>ROUND(E102*J102,2)</f>
        <v>0</v>
      </c>
      <c r="L102" s="168">
        <v>21</v>
      </c>
      <c r="M102" s="168">
        <f>G102*(1+L102/100)</f>
        <v>0</v>
      </c>
      <c r="N102" s="160">
        <v>0.6</v>
      </c>
      <c r="O102" s="160">
        <f>ROUND(E102*N102,5)</f>
        <v>2.4</v>
      </c>
      <c r="P102" s="160">
        <v>0</v>
      </c>
      <c r="Q102" s="160">
        <f>ROUND(E102*P102,5)</f>
        <v>0</v>
      </c>
      <c r="R102" s="160"/>
      <c r="S102" s="160"/>
      <c r="T102" s="161">
        <v>0</v>
      </c>
      <c r="U102" s="160">
        <f>ROUND(E102*T102,2)</f>
        <v>0</v>
      </c>
      <c r="V102" s="150"/>
      <c r="W102" s="150"/>
      <c r="X102" s="150"/>
      <c r="Y102" s="150"/>
      <c r="Z102" s="150"/>
      <c r="AA102" s="150"/>
      <c r="AB102" s="150"/>
      <c r="AC102" s="150"/>
      <c r="AD102" s="150"/>
      <c r="AE102" s="150" t="s">
        <v>224</v>
      </c>
      <c r="AF102" s="150"/>
      <c r="AG102" s="150"/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51"/>
      <c r="B103" s="157"/>
      <c r="C103" s="204" t="s">
        <v>310</v>
      </c>
      <c r="D103" s="205"/>
      <c r="E103" s="206">
        <v>4</v>
      </c>
      <c r="F103" s="168"/>
      <c r="G103" s="168"/>
      <c r="H103" s="168"/>
      <c r="I103" s="168"/>
      <c r="J103" s="168"/>
      <c r="K103" s="168"/>
      <c r="L103" s="168"/>
      <c r="M103" s="168"/>
      <c r="N103" s="160"/>
      <c r="O103" s="160"/>
      <c r="P103" s="160"/>
      <c r="Q103" s="160"/>
      <c r="R103" s="160"/>
      <c r="S103" s="160"/>
      <c r="T103" s="161"/>
      <c r="U103" s="160"/>
      <c r="V103" s="150"/>
      <c r="W103" s="150"/>
      <c r="X103" s="150"/>
      <c r="Y103" s="150"/>
      <c r="Z103" s="150"/>
      <c r="AA103" s="150"/>
      <c r="AB103" s="150"/>
      <c r="AC103" s="150"/>
      <c r="AD103" s="150"/>
      <c r="AE103" s="150" t="s">
        <v>128</v>
      </c>
      <c r="AF103" s="150">
        <v>0</v>
      </c>
      <c r="AG103" s="150"/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51">
        <v>49</v>
      </c>
      <c r="B104" s="157" t="s">
        <v>311</v>
      </c>
      <c r="C104" s="191" t="s">
        <v>312</v>
      </c>
      <c r="D104" s="160" t="s">
        <v>123</v>
      </c>
      <c r="E104" s="165">
        <v>350</v>
      </c>
      <c r="F104" s="167"/>
      <c r="G104" s="168">
        <f>ROUND(E104*F104,2)</f>
        <v>0</v>
      </c>
      <c r="H104" s="167"/>
      <c r="I104" s="168">
        <f>ROUND(E104*H104,2)</f>
        <v>0</v>
      </c>
      <c r="J104" s="167"/>
      <c r="K104" s="168">
        <f>ROUND(E104*J104,2)</f>
        <v>0</v>
      </c>
      <c r="L104" s="168">
        <v>21</v>
      </c>
      <c r="M104" s="168">
        <f>G104*(1+L104/100)</f>
        <v>0</v>
      </c>
      <c r="N104" s="160">
        <v>0</v>
      </c>
      <c r="O104" s="160">
        <f>ROUND(E104*N104,5)</f>
        <v>0</v>
      </c>
      <c r="P104" s="160">
        <v>0</v>
      </c>
      <c r="Q104" s="160">
        <f>ROUND(E104*P104,5)</f>
        <v>0</v>
      </c>
      <c r="R104" s="160"/>
      <c r="S104" s="160"/>
      <c r="T104" s="161">
        <v>4.4999999999999998E-2</v>
      </c>
      <c r="U104" s="160">
        <f>ROUND(E104*T104,2)</f>
        <v>15.75</v>
      </c>
      <c r="V104" s="150"/>
      <c r="W104" s="150"/>
      <c r="X104" s="150"/>
      <c r="Y104" s="150"/>
      <c r="Z104" s="150"/>
      <c r="AA104" s="150"/>
      <c r="AB104" s="150"/>
      <c r="AC104" s="150"/>
      <c r="AD104" s="150"/>
      <c r="AE104" s="150" t="s">
        <v>91</v>
      </c>
      <c r="AF104" s="150"/>
      <c r="AG104" s="150"/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ht="33.75" outlineLevel="1" x14ac:dyDescent="0.2">
      <c r="A105" s="151"/>
      <c r="B105" s="157"/>
      <c r="C105" s="289" t="s">
        <v>313</v>
      </c>
      <c r="D105" s="290"/>
      <c r="E105" s="291"/>
      <c r="F105" s="292"/>
      <c r="G105" s="293"/>
      <c r="H105" s="168"/>
      <c r="I105" s="168"/>
      <c r="J105" s="168"/>
      <c r="K105" s="168"/>
      <c r="L105" s="168"/>
      <c r="M105" s="168"/>
      <c r="N105" s="160"/>
      <c r="O105" s="160"/>
      <c r="P105" s="160"/>
      <c r="Q105" s="160"/>
      <c r="R105" s="160"/>
      <c r="S105" s="160"/>
      <c r="T105" s="161"/>
      <c r="U105" s="160"/>
      <c r="V105" s="150"/>
      <c r="W105" s="150"/>
      <c r="X105" s="150"/>
      <c r="Y105" s="150"/>
      <c r="Z105" s="150"/>
      <c r="AA105" s="150"/>
      <c r="AB105" s="150"/>
      <c r="AC105" s="150"/>
      <c r="AD105" s="150"/>
      <c r="AE105" s="150" t="s">
        <v>126</v>
      </c>
      <c r="AF105" s="150"/>
      <c r="AG105" s="150"/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203" t="str">
        <f>C105</f>
        <v>Založení záhonu pro vysazování rostlin s urovnáním a s případným naložením odpadu na dopravní prostředek, s odvozem na vzdálenost do 20 km a se složením, jsou zakalkulovány i náklady na jedno obdělání půdy nakopáním, frézováním nebo rytím</v>
      </c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51">
        <v>50</v>
      </c>
      <c r="B106" s="157" t="s">
        <v>314</v>
      </c>
      <c r="C106" s="191" t="s">
        <v>315</v>
      </c>
      <c r="D106" s="160" t="s">
        <v>238</v>
      </c>
      <c r="E106" s="165">
        <v>1825</v>
      </c>
      <c r="F106" s="167"/>
      <c r="G106" s="168">
        <f>ROUND(E106*F106,2)</f>
        <v>0</v>
      </c>
      <c r="H106" s="167"/>
      <c r="I106" s="168">
        <f>ROUND(E106*H106,2)</f>
        <v>0</v>
      </c>
      <c r="J106" s="167"/>
      <c r="K106" s="168">
        <f>ROUND(E106*J106,2)</f>
        <v>0</v>
      </c>
      <c r="L106" s="168">
        <v>21</v>
      </c>
      <c r="M106" s="168">
        <f>G106*(1+L106/100)</f>
        <v>0</v>
      </c>
      <c r="N106" s="160">
        <v>0</v>
      </c>
      <c r="O106" s="160">
        <f>ROUND(E106*N106,5)</f>
        <v>0</v>
      </c>
      <c r="P106" s="160">
        <v>0</v>
      </c>
      <c r="Q106" s="160">
        <f>ROUND(E106*P106,5)</f>
        <v>0</v>
      </c>
      <c r="R106" s="160"/>
      <c r="S106" s="160"/>
      <c r="T106" s="161">
        <v>2.4E-2</v>
      </c>
      <c r="U106" s="160">
        <f>ROUND(E106*T106,2)</f>
        <v>43.8</v>
      </c>
      <c r="V106" s="150"/>
      <c r="W106" s="150"/>
      <c r="X106" s="150"/>
      <c r="Y106" s="150"/>
      <c r="Z106" s="150"/>
      <c r="AA106" s="150"/>
      <c r="AB106" s="150"/>
      <c r="AC106" s="150"/>
      <c r="AD106" s="150"/>
      <c r="AE106" s="150" t="s">
        <v>91</v>
      </c>
      <c r="AF106" s="150"/>
      <c r="AG106" s="150"/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ht="22.5" outlineLevel="1" x14ac:dyDescent="0.2">
      <c r="A107" s="151"/>
      <c r="B107" s="157"/>
      <c r="C107" s="289" t="s">
        <v>316</v>
      </c>
      <c r="D107" s="290"/>
      <c r="E107" s="291"/>
      <c r="F107" s="292"/>
      <c r="G107" s="293"/>
      <c r="H107" s="168"/>
      <c r="I107" s="168"/>
      <c r="J107" s="168"/>
      <c r="K107" s="168"/>
      <c r="L107" s="168"/>
      <c r="M107" s="168"/>
      <c r="N107" s="160"/>
      <c r="O107" s="160"/>
      <c r="P107" s="160"/>
      <c r="Q107" s="160"/>
      <c r="R107" s="160"/>
      <c r="S107" s="160"/>
      <c r="T107" s="161"/>
      <c r="U107" s="160"/>
      <c r="V107" s="150"/>
      <c r="W107" s="150"/>
      <c r="X107" s="150"/>
      <c r="Y107" s="150"/>
      <c r="Z107" s="150"/>
      <c r="AA107" s="150"/>
      <c r="AB107" s="150"/>
      <c r="AC107" s="150"/>
      <c r="AD107" s="150"/>
      <c r="AE107" s="150" t="s">
        <v>126</v>
      </c>
      <c r="AF107" s="150"/>
      <c r="AG107" s="150"/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203" t="str">
        <f>C107</f>
        <v>Hloubení jamek pro vysazování rostlin v hornině 1 až 4 bez výměny půdy, s případným naložením přebytečných výkopků na dopravní prostředek, s odvozem na vzdálenost do 20 km a se složením</v>
      </c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51"/>
      <c r="B108" s="157"/>
      <c r="C108" s="204" t="s">
        <v>317</v>
      </c>
      <c r="D108" s="205"/>
      <c r="E108" s="206">
        <v>1299</v>
      </c>
      <c r="F108" s="168"/>
      <c r="G108" s="168"/>
      <c r="H108" s="168"/>
      <c r="I108" s="168"/>
      <c r="J108" s="168"/>
      <c r="K108" s="168"/>
      <c r="L108" s="168"/>
      <c r="M108" s="168"/>
      <c r="N108" s="160"/>
      <c r="O108" s="160"/>
      <c r="P108" s="160"/>
      <c r="Q108" s="160"/>
      <c r="R108" s="160"/>
      <c r="S108" s="160"/>
      <c r="T108" s="161"/>
      <c r="U108" s="160"/>
      <c r="V108" s="150"/>
      <c r="W108" s="150"/>
      <c r="X108" s="150"/>
      <c r="Y108" s="150"/>
      <c r="Z108" s="150"/>
      <c r="AA108" s="150"/>
      <c r="AB108" s="150"/>
      <c r="AC108" s="150"/>
      <c r="AD108" s="150"/>
      <c r="AE108" s="150" t="s">
        <v>128</v>
      </c>
      <c r="AF108" s="150">
        <v>0</v>
      </c>
      <c r="AG108" s="150"/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51"/>
      <c r="B109" s="157"/>
      <c r="C109" s="204" t="s">
        <v>318</v>
      </c>
      <c r="D109" s="205"/>
      <c r="E109" s="206">
        <v>299</v>
      </c>
      <c r="F109" s="168"/>
      <c r="G109" s="168"/>
      <c r="H109" s="168"/>
      <c r="I109" s="168"/>
      <c r="J109" s="168"/>
      <c r="K109" s="168"/>
      <c r="L109" s="168"/>
      <c r="M109" s="168"/>
      <c r="N109" s="160"/>
      <c r="O109" s="160"/>
      <c r="P109" s="160"/>
      <c r="Q109" s="160"/>
      <c r="R109" s="160"/>
      <c r="S109" s="160"/>
      <c r="T109" s="161"/>
      <c r="U109" s="160"/>
      <c r="V109" s="150"/>
      <c r="W109" s="150"/>
      <c r="X109" s="150"/>
      <c r="Y109" s="150"/>
      <c r="Z109" s="150"/>
      <c r="AA109" s="150"/>
      <c r="AB109" s="150"/>
      <c r="AC109" s="150"/>
      <c r="AD109" s="150"/>
      <c r="AE109" s="150" t="s">
        <v>128</v>
      </c>
      <c r="AF109" s="150">
        <v>0</v>
      </c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51"/>
      <c r="B110" s="157"/>
      <c r="C110" s="204" t="s">
        <v>319</v>
      </c>
      <c r="D110" s="205"/>
      <c r="E110" s="206">
        <v>227</v>
      </c>
      <c r="F110" s="168"/>
      <c r="G110" s="168"/>
      <c r="H110" s="168"/>
      <c r="I110" s="168"/>
      <c r="J110" s="168"/>
      <c r="K110" s="168"/>
      <c r="L110" s="168"/>
      <c r="M110" s="168"/>
      <c r="N110" s="160"/>
      <c r="O110" s="160"/>
      <c r="P110" s="160"/>
      <c r="Q110" s="160"/>
      <c r="R110" s="160"/>
      <c r="S110" s="160"/>
      <c r="T110" s="161"/>
      <c r="U110" s="160"/>
      <c r="V110" s="150"/>
      <c r="W110" s="150"/>
      <c r="X110" s="150"/>
      <c r="Y110" s="150"/>
      <c r="Z110" s="150"/>
      <c r="AA110" s="150"/>
      <c r="AB110" s="150"/>
      <c r="AC110" s="150"/>
      <c r="AD110" s="150"/>
      <c r="AE110" s="150" t="s">
        <v>128</v>
      </c>
      <c r="AF110" s="150">
        <v>0</v>
      </c>
      <c r="AG110" s="150"/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51">
        <v>51</v>
      </c>
      <c r="B111" s="157" t="s">
        <v>320</v>
      </c>
      <c r="C111" s="191" t="s">
        <v>321</v>
      </c>
      <c r="D111" s="160" t="s">
        <v>238</v>
      </c>
      <c r="E111" s="165">
        <v>1291</v>
      </c>
      <c r="F111" s="167"/>
      <c r="G111" s="168">
        <f>ROUND(E111*F111,2)</f>
        <v>0</v>
      </c>
      <c r="H111" s="167"/>
      <c r="I111" s="168">
        <f>ROUND(E111*H111,2)</f>
        <v>0</v>
      </c>
      <c r="J111" s="167"/>
      <c r="K111" s="168">
        <f>ROUND(E111*J111,2)</f>
        <v>0</v>
      </c>
      <c r="L111" s="168">
        <v>21</v>
      </c>
      <c r="M111" s="168">
        <f>G111*(1+L111/100)</f>
        <v>0</v>
      </c>
      <c r="N111" s="160">
        <v>0</v>
      </c>
      <c r="O111" s="160">
        <f>ROUND(E111*N111,5)</f>
        <v>0</v>
      </c>
      <c r="P111" s="160">
        <v>0</v>
      </c>
      <c r="Q111" s="160">
        <f>ROUND(E111*P111,5)</f>
        <v>0</v>
      </c>
      <c r="R111" s="160"/>
      <c r="S111" s="160"/>
      <c r="T111" s="161">
        <v>0.16200000000000001</v>
      </c>
      <c r="U111" s="160">
        <f>ROUND(E111*T111,2)</f>
        <v>209.14</v>
      </c>
      <c r="V111" s="150"/>
      <c r="W111" s="150"/>
      <c r="X111" s="150"/>
      <c r="Y111" s="150"/>
      <c r="Z111" s="150"/>
      <c r="AA111" s="150"/>
      <c r="AB111" s="150"/>
      <c r="AC111" s="150"/>
      <c r="AD111" s="150"/>
      <c r="AE111" s="150" t="s">
        <v>91</v>
      </c>
      <c r="AF111" s="150"/>
      <c r="AG111" s="150"/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51"/>
      <c r="B112" s="157"/>
      <c r="C112" s="289" t="s">
        <v>248</v>
      </c>
      <c r="D112" s="290"/>
      <c r="E112" s="291"/>
      <c r="F112" s="292"/>
      <c r="G112" s="293"/>
      <c r="H112" s="168"/>
      <c r="I112" s="168"/>
      <c r="J112" s="168"/>
      <c r="K112" s="168"/>
      <c r="L112" s="168"/>
      <c r="M112" s="168"/>
      <c r="N112" s="160"/>
      <c r="O112" s="160"/>
      <c r="P112" s="160"/>
      <c r="Q112" s="160"/>
      <c r="R112" s="160"/>
      <c r="S112" s="160"/>
      <c r="T112" s="161"/>
      <c r="U112" s="160"/>
      <c r="V112" s="150"/>
      <c r="W112" s="150"/>
      <c r="X112" s="150"/>
      <c r="Y112" s="150"/>
      <c r="Z112" s="150"/>
      <c r="AA112" s="150"/>
      <c r="AB112" s="150"/>
      <c r="AC112" s="150"/>
      <c r="AD112" s="150"/>
      <c r="AE112" s="150" t="s">
        <v>126</v>
      </c>
      <c r="AF112" s="150"/>
      <c r="AG112" s="150"/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203" t="str">
        <f>C112</f>
        <v>Výsadba dřevin s balem do předem vyhloubené jamky se zalitím</v>
      </c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51"/>
      <c r="B113" s="157"/>
      <c r="C113" s="204" t="s">
        <v>322</v>
      </c>
      <c r="D113" s="205"/>
      <c r="E113" s="206">
        <v>1291</v>
      </c>
      <c r="F113" s="168"/>
      <c r="G113" s="168"/>
      <c r="H113" s="168"/>
      <c r="I113" s="168"/>
      <c r="J113" s="168"/>
      <c r="K113" s="168"/>
      <c r="L113" s="168"/>
      <c r="M113" s="168"/>
      <c r="N113" s="160"/>
      <c r="O113" s="160"/>
      <c r="P113" s="160"/>
      <c r="Q113" s="160"/>
      <c r="R113" s="160"/>
      <c r="S113" s="160"/>
      <c r="T113" s="161"/>
      <c r="U113" s="160"/>
      <c r="V113" s="150"/>
      <c r="W113" s="150"/>
      <c r="X113" s="150"/>
      <c r="Y113" s="150"/>
      <c r="Z113" s="150"/>
      <c r="AA113" s="150"/>
      <c r="AB113" s="150"/>
      <c r="AC113" s="150"/>
      <c r="AD113" s="150"/>
      <c r="AE113" s="150" t="s">
        <v>128</v>
      </c>
      <c r="AF113" s="150">
        <v>0</v>
      </c>
      <c r="AG113" s="150"/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51">
        <v>52</v>
      </c>
      <c r="B114" s="157" t="s">
        <v>150</v>
      </c>
      <c r="C114" s="191" t="s">
        <v>323</v>
      </c>
      <c r="D114" s="160" t="s">
        <v>152</v>
      </c>
      <c r="E114" s="165">
        <v>372</v>
      </c>
      <c r="F114" s="167"/>
      <c r="G114" s="168">
        <f t="shared" ref="G114:G134" si="14">ROUND(E114*F114,2)</f>
        <v>0</v>
      </c>
      <c r="H114" s="167"/>
      <c r="I114" s="168">
        <f t="shared" ref="I114:I134" si="15">ROUND(E114*H114,2)</f>
        <v>0</v>
      </c>
      <c r="J114" s="167"/>
      <c r="K114" s="168">
        <f t="shared" ref="K114:K134" si="16">ROUND(E114*J114,2)</f>
        <v>0</v>
      </c>
      <c r="L114" s="168">
        <v>21</v>
      </c>
      <c r="M114" s="168">
        <f t="shared" ref="M114:M134" si="17">G114*(1+L114/100)</f>
        <v>0</v>
      </c>
      <c r="N114" s="160">
        <v>0</v>
      </c>
      <c r="O114" s="160">
        <f t="shared" ref="O114:O134" si="18">ROUND(E114*N114,5)</f>
        <v>0</v>
      </c>
      <c r="P114" s="160">
        <v>0</v>
      </c>
      <c r="Q114" s="160">
        <f t="shared" ref="Q114:Q134" si="19">ROUND(E114*P114,5)</f>
        <v>0</v>
      </c>
      <c r="R114" s="160"/>
      <c r="S114" s="160"/>
      <c r="T114" s="161">
        <v>0</v>
      </c>
      <c r="U114" s="160">
        <f t="shared" ref="U114:U134" si="20">ROUND(E114*T114,2)</f>
        <v>0</v>
      </c>
      <c r="V114" s="150"/>
      <c r="W114" s="150"/>
      <c r="X114" s="150"/>
      <c r="Y114" s="150"/>
      <c r="Z114" s="150"/>
      <c r="AA114" s="150"/>
      <c r="AB114" s="150"/>
      <c r="AC114" s="150"/>
      <c r="AD114" s="150"/>
      <c r="AE114" s="150" t="s">
        <v>91</v>
      </c>
      <c r="AF114" s="150"/>
      <c r="AG114" s="150"/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51">
        <v>53</v>
      </c>
      <c r="B115" s="157" t="s">
        <v>150</v>
      </c>
      <c r="C115" s="191" t="s">
        <v>324</v>
      </c>
      <c r="D115" s="160" t="s">
        <v>152</v>
      </c>
      <c r="E115" s="165">
        <v>140</v>
      </c>
      <c r="F115" s="167"/>
      <c r="G115" s="168">
        <f t="shared" si="14"/>
        <v>0</v>
      </c>
      <c r="H115" s="167"/>
      <c r="I115" s="168">
        <f t="shared" si="15"/>
        <v>0</v>
      </c>
      <c r="J115" s="167"/>
      <c r="K115" s="168">
        <f t="shared" si="16"/>
        <v>0</v>
      </c>
      <c r="L115" s="168">
        <v>21</v>
      </c>
      <c r="M115" s="168">
        <f t="shared" si="17"/>
        <v>0</v>
      </c>
      <c r="N115" s="160">
        <v>0</v>
      </c>
      <c r="O115" s="160">
        <f t="shared" si="18"/>
        <v>0</v>
      </c>
      <c r="P115" s="160">
        <v>0</v>
      </c>
      <c r="Q115" s="160">
        <f t="shared" si="19"/>
        <v>0</v>
      </c>
      <c r="R115" s="160"/>
      <c r="S115" s="160"/>
      <c r="T115" s="161">
        <v>0</v>
      </c>
      <c r="U115" s="160">
        <f t="shared" si="20"/>
        <v>0</v>
      </c>
      <c r="V115" s="150"/>
      <c r="W115" s="150"/>
      <c r="X115" s="150"/>
      <c r="Y115" s="150"/>
      <c r="Z115" s="150"/>
      <c r="AA115" s="150"/>
      <c r="AB115" s="150"/>
      <c r="AC115" s="150"/>
      <c r="AD115" s="150"/>
      <c r="AE115" s="150" t="s">
        <v>91</v>
      </c>
      <c r="AF115" s="150"/>
      <c r="AG115" s="150"/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51">
        <v>54</v>
      </c>
      <c r="B116" s="157" t="s">
        <v>150</v>
      </c>
      <c r="C116" s="191" t="s">
        <v>325</v>
      </c>
      <c r="D116" s="160" t="s">
        <v>152</v>
      </c>
      <c r="E116" s="165">
        <v>50</v>
      </c>
      <c r="F116" s="167"/>
      <c r="G116" s="168">
        <f t="shared" si="14"/>
        <v>0</v>
      </c>
      <c r="H116" s="167"/>
      <c r="I116" s="168">
        <f t="shared" si="15"/>
        <v>0</v>
      </c>
      <c r="J116" s="167"/>
      <c r="K116" s="168">
        <f t="shared" si="16"/>
        <v>0</v>
      </c>
      <c r="L116" s="168">
        <v>21</v>
      </c>
      <c r="M116" s="168">
        <f t="shared" si="17"/>
        <v>0</v>
      </c>
      <c r="N116" s="160">
        <v>0</v>
      </c>
      <c r="O116" s="160">
        <f t="shared" si="18"/>
        <v>0</v>
      </c>
      <c r="P116" s="160">
        <v>0</v>
      </c>
      <c r="Q116" s="160">
        <f t="shared" si="19"/>
        <v>0</v>
      </c>
      <c r="R116" s="160"/>
      <c r="S116" s="160"/>
      <c r="T116" s="161">
        <v>0</v>
      </c>
      <c r="U116" s="160">
        <f t="shared" si="20"/>
        <v>0</v>
      </c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 t="s">
        <v>91</v>
      </c>
      <c r="AF116" s="150"/>
      <c r="AG116" s="150"/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51">
        <v>55</v>
      </c>
      <c r="B117" s="157" t="s">
        <v>150</v>
      </c>
      <c r="C117" s="191" t="s">
        <v>326</v>
      </c>
      <c r="D117" s="160" t="s">
        <v>152</v>
      </c>
      <c r="E117" s="165">
        <v>94</v>
      </c>
      <c r="F117" s="167"/>
      <c r="G117" s="168">
        <f t="shared" si="14"/>
        <v>0</v>
      </c>
      <c r="H117" s="167"/>
      <c r="I117" s="168">
        <f t="shared" si="15"/>
        <v>0</v>
      </c>
      <c r="J117" s="167"/>
      <c r="K117" s="168">
        <f t="shared" si="16"/>
        <v>0</v>
      </c>
      <c r="L117" s="168">
        <v>21</v>
      </c>
      <c r="M117" s="168">
        <f t="shared" si="17"/>
        <v>0</v>
      </c>
      <c r="N117" s="160">
        <v>0</v>
      </c>
      <c r="O117" s="160">
        <f t="shared" si="18"/>
        <v>0</v>
      </c>
      <c r="P117" s="160">
        <v>0</v>
      </c>
      <c r="Q117" s="160">
        <f t="shared" si="19"/>
        <v>0</v>
      </c>
      <c r="R117" s="160"/>
      <c r="S117" s="160"/>
      <c r="T117" s="161">
        <v>0</v>
      </c>
      <c r="U117" s="160">
        <f t="shared" si="20"/>
        <v>0</v>
      </c>
      <c r="V117" s="150"/>
      <c r="W117" s="150"/>
      <c r="X117" s="150"/>
      <c r="Y117" s="150"/>
      <c r="Z117" s="150"/>
      <c r="AA117" s="150"/>
      <c r="AB117" s="150"/>
      <c r="AC117" s="150"/>
      <c r="AD117" s="150"/>
      <c r="AE117" s="150" t="s">
        <v>91</v>
      </c>
      <c r="AF117" s="150"/>
      <c r="AG117" s="150"/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51">
        <v>56</v>
      </c>
      <c r="B118" s="157" t="s">
        <v>150</v>
      </c>
      <c r="C118" s="191" t="s">
        <v>327</v>
      </c>
      <c r="D118" s="160" t="s">
        <v>152</v>
      </c>
      <c r="E118" s="165">
        <v>104</v>
      </c>
      <c r="F118" s="167"/>
      <c r="G118" s="168">
        <f t="shared" si="14"/>
        <v>0</v>
      </c>
      <c r="H118" s="167"/>
      <c r="I118" s="168">
        <f t="shared" si="15"/>
        <v>0</v>
      </c>
      <c r="J118" s="167"/>
      <c r="K118" s="168">
        <f t="shared" si="16"/>
        <v>0</v>
      </c>
      <c r="L118" s="168">
        <v>21</v>
      </c>
      <c r="M118" s="168">
        <f t="shared" si="17"/>
        <v>0</v>
      </c>
      <c r="N118" s="160">
        <v>0</v>
      </c>
      <c r="O118" s="160">
        <f t="shared" si="18"/>
        <v>0</v>
      </c>
      <c r="P118" s="160">
        <v>0</v>
      </c>
      <c r="Q118" s="160">
        <f t="shared" si="19"/>
        <v>0</v>
      </c>
      <c r="R118" s="160"/>
      <c r="S118" s="160"/>
      <c r="T118" s="161">
        <v>0</v>
      </c>
      <c r="U118" s="160">
        <f t="shared" si="20"/>
        <v>0</v>
      </c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 t="s">
        <v>91</v>
      </c>
      <c r="AF118" s="150"/>
      <c r="AG118" s="150"/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51">
        <v>57</v>
      </c>
      <c r="B119" s="157" t="s">
        <v>150</v>
      </c>
      <c r="C119" s="191" t="s">
        <v>328</v>
      </c>
      <c r="D119" s="160" t="s">
        <v>152</v>
      </c>
      <c r="E119" s="165">
        <v>33</v>
      </c>
      <c r="F119" s="167"/>
      <c r="G119" s="168">
        <f t="shared" si="14"/>
        <v>0</v>
      </c>
      <c r="H119" s="167"/>
      <c r="I119" s="168">
        <f t="shared" si="15"/>
        <v>0</v>
      </c>
      <c r="J119" s="167"/>
      <c r="K119" s="168">
        <f t="shared" si="16"/>
        <v>0</v>
      </c>
      <c r="L119" s="168">
        <v>21</v>
      </c>
      <c r="M119" s="168">
        <f t="shared" si="17"/>
        <v>0</v>
      </c>
      <c r="N119" s="160">
        <v>0</v>
      </c>
      <c r="O119" s="160">
        <f t="shared" si="18"/>
        <v>0</v>
      </c>
      <c r="P119" s="160">
        <v>0</v>
      </c>
      <c r="Q119" s="160">
        <f t="shared" si="19"/>
        <v>0</v>
      </c>
      <c r="R119" s="160"/>
      <c r="S119" s="160"/>
      <c r="T119" s="161">
        <v>0</v>
      </c>
      <c r="U119" s="160">
        <f t="shared" si="20"/>
        <v>0</v>
      </c>
      <c r="V119" s="150"/>
      <c r="W119" s="150"/>
      <c r="X119" s="150"/>
      <c r="Y119" s="150"/>
      <c r="Z119" s="150"/>
      <c r="AA119" s="150"/>
      <c r="AB119" s="150"/>
      <c r="AC119" s="150"/>
      <c r="AD119" s="150"/>
      <c r="AE119" s="150" t="s">
        <v>91</v>
      </c>
      <c r="AF119" s="150"/>
      <c r="AG119" s="150"/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51">
        <v>58</v>
      </c>
      <c r="B120" s="157" t="s">
        <v>150</v>
      </c>
      <c r="C120" s="191" t="s">
        <v>329</v>
      </c>
      <c r="D120" s="160" t="s">
        <v>152</v>
      </c>
      <c r="E120" s="165">
        <v>36</v>
      </c>
      <c r="F120" s="167"/>
      <c r="G120" s="168">
        <f t="shared" si="14"/>
        <v>0</v>
      </c>
      <c r="H120" s="167"/>
      <c r="I120" s="168">
        <f t="shared" si="15"/>
        <v>0</v>
      </c>
      <c r="J120" s="167"/>
      <c r="K120" s="168">
        <f t="shared" si="16"/>
        <v>0</v>
      </c>
      <c r="L120" s="168">
        <v>21</v>
      </c>
      <c r="M120" s="168">
        <f t="shared" si="17"/>
        <v>0</v>
      </c>
      <c r="N120" s="160">
        <v>0</v>
      </c>
      <c r="O120" s="160">
        <f t="shared" si="18"/>
        <v>0</v>
      </c>
      <c r="P120" s="160">
        <v>0</v>
      </c>
      <c r="Q120" s="160">
        <f t="shared" si="19"/>
        <v>0</v>
      </c>
      <c r="R120" s="160"/>
      <c r="S120" s="160"/>
      <c r="T120" s="161">
        <v>0</v>
      </c>
      <c r="U120" s="160">
        <f t="shared" si="20"/>
        <v>0</v>
      </c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 t="s">
        <v>91</v>
      </c>
      <c r="AF120" s="150"/>
      <c r="AG120" s="150"/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51">
        <v>59</v>
      </c>
      <c r="B121" s="157" t="s">
        <v>150</v>
      </c>
      <c r="C121" s="191" t="s">
        <v>330</v>
      </c>
      <c r="D121" s="160" t="s">
        <v>152</v>
      </c>
      <c r="E121" s="165">
        <v>56</v>
      </c>
      <c r="F121" s="167"/>
      <c r="G121" s="168">
        <f t="shared" si="14"/>
        <v>0</v>
      </c>
      <c r="H121" s="167"/>
      <c r="I121" s="168">
        <f t="shared" si="15"/>
        <v>0</v>
      </c>
      <c r="J121" s="167"/>
      <c r="K121" s="168">
        <f t="shared" si="16"/>
        <v>0</v>
      </c>
      <c r="L121" s="168">
        <v>21</v>
      </c>
      <c r="M121" s="168">
        <f t="shared" si="17"/>
        <v>0</v>
      </c>
      <c r="N121" s="160">
        <v>0</v>
      </c>
      <c r="O121" s="160">
        <f t="shared" si="18"/>
        <v>0</v>
      </c>
      <c r="P121" s="160">
        <v>0</v>
      </c>
      <c r="Q121" s="160">
        <f t="shared" si="19"/>
        <v>0</v>
      </c>
      <c r="R121" s="160"/>
      <c r="S121" s="160"/>
      <c r="T121" s="161">
        <v>0</v>
      </c>
      <c r="U121" s="160">
        <f t="shared" si="20"/>
        <v>0</v>
      </c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 t="s">
        <v>91</v>
      </c>
      <c r="AF121" s="150"/>
      <c r="AG121" s="150"/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51">
        <v>60</v>
      </c>
      <c r="B122" s="157" t="s">
        <v>150</v>
      </c>
      <c r="C122" s="191" t="s">
        <v>331</v>
      </c>
      <c r="D122" s="160" t="s">
        <v>152</v>
      </c>
      <c r="E122" s="165">
        <v>317</v>
      </c>
      <c r="F122" s="167"/>
      <c r="G122" s="168">
        <f t="shared" si="14"/>
        <v>0</v>
      </c>
      <c r="H122" s="167"/>
      <c r="I122" s="168">
        <f t="shared" si="15"/>
        <v>0</v>
      </c>
      <c r="J122" s="167"/>
      <c r="K122" s="168">
        <f t="shared" si="16"/>
        <v>0</v>
      </c>
      <c r="L122" s="168">
        <v>21</v>
      </c>
      <c r="M122" s="168">
        <f t="shared" si="17"/>
        <v>0</v>
      </c>
      <c r="N122" s="160">
        <v>0</v>
      </c>
      <c r="O122" s="160">
        <f t="shared" si="18"/>
        <v>0</v>
      </c>
      <c r="P122" s="160">
        <v>0</v>
      </c>
      <c r="Q122" s="160">
        <f t="shared" si="19"/>
        <v>0</v>
      </c>
      <c r="R122" s="160"/>
      <c r="S122" s="160"/>
      <c r="T122" s="161">
        <v>0</v>
      </c>
      <c r="U122" s="160">
        <f t="shared" si="20"/>
        <v>0</v>
      </c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 t="s">
        <v>91</v>
      </c>
      <c r="AF122" s="150"/>
      <c r="AG122" s="150"/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51">
        <v>61</v>
      </c>
      <c r="B123" s="157" t="s">
        <v>150</v>
      </c>
      <c r="C123" s="191" t="s">
        <v>332</v>
      </c>
      <c r="D123" s="160" t="s">
        <v>152</v>
      </c>
      <c r="E123" s="165">
        <v>3</v>
      </c>
      <c r="F123" s="167"/>
      <c r="G123" s="168">
        <f t="shared" si="14"/>
        <v>0</v>
      </c>
      <c r="H123" s="167"/>
      <c r="I123" s="168">
        <f t="shared" si="15"/>
        <v>0</v>
      </c>
      <c r="J123" s="167"/>
      <c r="K123" s="168">
        <f t="shared" si="16"/>
        <v>0</v>
      </c>
      <c r="L123" s="168">
        <v>21</v>
      </c>
      <c r="M123" s="168">
        <f t="shared" si="17"/>
        <v>0</v>
      </c>
      <c r="N123" s="160">
        <v>0</v>
      </c>
      <c r="O123" s="160">
        <f t="shared" si="18"/>
        <v>0</v>
      </c>
      <c r="P123" s="160">
        <v>0</v>
      </c>
      <c r="Q123" s="160">
        <f t="shared" si="19"/>
        <v>0</v>
      </c>
      <c r="R123" s="160"/>
      <c r="S123" s="160"/>
      <c r="T123" s="161">
        <v>0</v>
      </c>
      <c r="U123" s="160">
        <f t="shared" si="20"/>
        <v>0</v>
      </c>
      <c r="V123" s="150"/>
      <c r="W123" s="150"/>
      <c r="X123" s="150"/>
      <c r="Y123" s="150"/>
      <c r="Z123" s="150"/>
      <c r="AA123" s="150"/>
      <c r="AB123" s="150"/>
      <c r="AC123" s="150"/>
      <c r="AD123" s="150"/>
      <c r="AE123" s="150" t="s">
        <v>91</v>
      </c>
      <c r="AF123" s="150"/>
      <c r="AG123" s="150"/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">
      <c r="A124" s="151">
        <v>62</v>
      </c>
      <c r="B124" s="157" t="s">
        <v>150</v>
      </c>
      <c r="C124" s="191" t="s">
        <v>285</v>
      </c>
      <c r="D124" s="160" t="s">
        <v>152</v>
      </c>
      <c r="E124" s="165">
        <v>1</v>
      </c>
      <c r="F124" s="167"/>
      <c r="G124" s="168">
        <f t="shared" si="14"/>
        <v>0</v>
      </c>
      <c r="H124" s="167"/>
      <c r="I124" s="168">
        <f t="shared" si="15"/>
        <v>0</v>
      </c>
      <c r="J124" s="167"/>
      <c r="K124" s="168">
        <f t="shared" si="16"/>
        <v>0</v>
      </c>
      <c r="L124" s="168">
        <v>21</v>
      </c>
      <c r="M124" s="168">
        <f t="shared" si="17"/>
        <v>0</v>
      </c>
      <c r="N124" s="160">
        <v>0</v>
      </c>
      <c r="O124" s="160">
        <f t="shared" si="18"/>
        <v>0</v>
      </c>
      <c r="P124" s="160">
        <v>0</v>
      </c>
      <c r="Q124" s="160">
        <f t="shared" si="19"/>
        <v>0</v>
      </c>
      <c r="R124" s="160"/>
      <c r="S124" s="160"/>
      <c r="T124" s="161">
        <v>0</v>
      </c>
      <c r="U124" s="160">
        <f t="shared" si="20"/>
        <v>0</v>
      </c>
      <c r="V124" s="150"/>
      <c r="W124" s="150"/>
      <c r="X124" s="150"/>
      <c r="Y124" s="150"/>
      <c r="Z124" s="150"/>
      <c r="AA124" s="150"/>
      <c r="AB124" s="150"/>
      <c r="AC124" s="150"/>
      <c r="AD124" s="150"/>
      <c r="AE124" s="150" t="s">
        <v>91</v>
      </c>
      <c r="AF124" s="150"/>
      <c r="AG124" s="150"/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">
      <c r="A125" s="151">
        <v>63</v>
      </c>
      <c r="B125" s="157" t="s">
        <v>150</v>
      </c>
      <c r="C125" s="191" t="s">
        <v>291</v>
      </c>
      <c r="D125" s="160" t="s">
        <v>152</v>
      </c>
      <c r="E125" s="165">
        <v>1</v>
      </c>
      <c r="F125" s="167"/>
      <c r="G125" s="168">
        <f t="shared" si="14"/>
        <v>0</v>
      </c>
      <c r="H125" s="167"/>
      <c r="I125" s="168">
        <f t="shared" si="15"/>
        <v>0</v>
      </c>
      <c r="J125" s="167"/>
      <c r="K125" s="168">
        <f t="shared" si="16"/>
        <v>0</v>
      </c>
      <c r="L125" s="168">
        <v>21</v>
      </c>
      <c r="M125" s="168">
        <f t="shared" si="17"/>
        <v>0</v>
      </c>
      <c r="N125" s="160">
        <v>0</v>
      </c>
      <c r="O125" s="160">
        <f t="shared" si="18"/>
        <v>0</v>
      </c>
      <c r="P125" s="160">
        <v>0</v>
      </c>
      <c r="Q125" s="160">
        <f t="shared" si="19"/>
        <v>0</v>
      </c>
      <c r="R125" s="160"/>
      <c r="S125" s="160"/>
      <c r="T125" s="161">
        <v>0</v>
      </c>
      <c r="U125" s="160">
        <f t="shared" si="20"/>
        <v>0</v>
      </c>
      <c r="V125" s="150"/>
      <c r="W125" s="150"/>
      <c r="X125" s="150"/>
      <c r="Y125" s="150"/>
      <c r="Z125" s="150"/>
      <c r="AA125" s="150"/>
      <c r="AB125" s="150"/>
      <c r="AC125" s="150"/>
      <c r="AD125" s="150"/>
      <c r="AE125" s="150" t="s">
        <v>91</v>
      </c>
      <c r="AF125" s="150"/>
      <c r="AG125" s="150"/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51">
        <v>64</v>
      </c>
      <c r="B126" s="157" t="s">
        <v>150</v>
      </c>
      <c r="C126" s="191" t="s">
        <v>292</v>
      </c>
      <c r="D126" s="160" t="s">
        <v>152</v>
      </c>
      <c r="E126" s="165">
        <v>1</v>
      </c>
      <c r="F126" s="167"/>
      <c r="G126" s="168">
        <f t="shared" si="14"/>
        <v>0</v>
      </c>
      <c r="H126" s="167"/>
      <c r="I126" s="168">
        <f t="shared" si="15"/>
        <v>0</v>
      </c>
      <c r="J126" s="167"/>
      <c r="K126" s="168">
        <f t="shared" si="16"/>
        <v>0</v>
      </c>
      <c r="L126" s="168">
        <v>21</v>
      </c>
      <c r="M126" s="168">
        <f t="shared" si="17"/>
        <v>0</v>
      </c>
      <c r="N126" s="160">
        <v>0</v>
      </c>
      <c r="O126" s="160">
        <f t="shared" si="18"/>
        <v>0</v>
      </c>
      <c r="P126" s="160">
        <v>0</v>
      </c>
      <c r="Q126" s="160">
        <f t="shared" si="19"/>
        <v>0</v>
      </c>
      <c r="R126" s="160"/>
      <c r="S126" s="160"/>
      <c r="T126" s="161">
        <v>0</v>
      </c>
      <c r="U126" s="160">
        <f t="shared" si="20"/>
        <v>0</v>
      </c>
      <c r="V126" s="150"/>
      <c r="W126" s="150"/>
      <c r="X126" s="150"/>
      <c r="Y126" s="150"/>
      <c r="Z126" s="150"/>
      <c r="AA126" s="150"/>
      <c r="AB126" s="150"/>
      <c r="AC126" s="150"/>
      <c r="AD126" s="150"/>
      <c r="AE126" s="150" t="s">
        <v>91</v>
      </c>
      <c r="AF126" s="150"/>
      <c r="AG126" s="150"/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">
      <c r="A127" s="151">
        <v>65</v>
      </c>
      <c r="B127" s="157" t="s">
        <v>150</v>
      </c>
      <c r="C127" s="191" t="s">
        <v>333</v>
      </c>
      <c r="D127" s="160" t="s">
        <v>152</v>
      </c>
      <c r="E127" s="165">
        <v>2</v>
      </c>
      <c r="F127" s="167"/>
      <c r="G127" s="168">
        <f t="shared" si="14"/>
        <v>0</v>
      </c>
      <c r="H127" s="167"/>
      <c r="I127" s="168">
        <f t="shared" si="15"/>
        <v>0</v>
      </c>
      <c r="J127" s="167"/>
      <c r="K127" s="168">
        <f t="shared" si="16"/>
        <v>0</v>
      </c>
      <c r="L127" s="168">
        <v>21</v>
      </c>
      <c r="M127" s="168">
        <f t="shared" si="17"/>
        <v>0</v>
      </c>
      <c r="N127" s="160">
        <v>0</v>
      </c>
      <c r="O127" s="160">
        <f t="shared" si="18"/>
        <v>0</v>
      </c>
      <c r="P127" s="160">
        <v>0</v>
      </c>
      <c r="Q127" s="160">
        <f t="shared" si="19"/>
        <v>0</v>
      </c>
      <c r="R127" s="160"/>
      <c r="S127" s="160"/>
      <c r="T127" s="161">
        <v>0</v>
      </c>
      <c r="U127" s="160">
        <f t="shared" si="20"/>
        <v>0</v>
      </c>
      <c r="V127" s="150"/>
      <c r="W127" s="150"/>
      <c r="X127" s="150"/>
      <c r="Y127" s="150"/>
      <c r="Z127" s="150"/>
      <c r="AA127" s="150"/>
      <c r="AB127" s="150"/>
      <c r="AC127" s="150"/>
      <c r="AD127" s="150"/>
      <c r="AE127" s="150" t="s">
        <v>91</v>
      </c>
      <c r="AF127" s="150"/>
      <c r="AG127" s="150"/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51">
        <v>66</v>
      </c>
      <c r="B128" s="157" t="s">
        <v>150</v>
      </c>
      <c r="C128" s="191" t="s">
        <v>334</v>
      </c>
      <c r="D128" s="160" t="s">
        <v>152</v>
      </c>
      <c r="E128" s="165">
        <v>28</v>
      </c>
      <c r="F128" s="167"/>
      <c r="G128" s="168">
        <f t="shared" si="14"/>
        <v>0</v>
      </c>
      <c r="H128" s="167"/>
      <c r="I128" s="168">
        <f t="shared" si="15"/>
        <v>0</v>
      </c>
      <c r="J128" s="167"/>
      <c r="K128" s="168">
        <f t="shared" si="16"/>
        <v>0</v>
      </c>
      <c r="L128" s="168">
        <v>21</v>
      </c>
      <c r="M128" s="168">
        <f t="shared" si="17"/>
        <v>0</v>
      </c>
      <c r="N128" s="160">
        <v>0</v>
      </c>
      <c r="O128" s="160">
        <f t="shared" si="18"/>
        <v>0</v>
      </c>
      <c r="P128" s="160">
        <v>0</v>
      </c>
      <c r="Q128" s="160">
        <f t="shared" si="19"/>
        <v>0</v>
      </c>
      <c r="R128" s="160"/>
      <c r="S128" s="160"/>
      <c r="T128" s="161">
        <v>0</v>
      </c>
      <c r="U128" s="160">
        <f t="shared" si="20"/>
        <v>0</v>
      </c>
      <c r="V128" s="150"/>
      <c r="W128" s="150"/>
      <c r="X128" s="150"/>
      <c r="Y128" s="150"/>
      <c r="Z128" s="150"/>
      <c r="AA128" s="150"/>
      <c r="AB128" s="150"/>
      <c r="AC128" s="150"/>
      <c r="AD128" s="150"/>
      <c r="AE128" s="150" t="s">
        <v>91</v>
      </c>
      <c r="AF128" s="150"/>
      <c r="AG128" s="150"/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">
      <c r="A129" s="151">
        <v>67</v>
      </c>
      <c r="B129" s="157" t="s">
        <v>150</v>
      </c>
      <c r="C129" s="191" t="s">
        <v>335</v>
      </c>
      <c r="D129" s="160" t="s">
        <v>152</v>
      </c>
      <c r="E129" s="165">
        <v>15</v>
      </c>
      <c r="F129" s="167"/>
      <c r="G129" s="168">
        <f t="shared" si="14"/>
        <v>0</v>
      </c>
      <c r="H129" s="167"/>
      <c r="I129" s="168">
        <f t="shared" si="15"/>
        <v>0</v>
      </c>
      <c r="J129" s="167"/>
      <c r="K129" s="168">
        <f t="shared" si="16"/>
        <v>0</v>
      </c>
      <c r="L129" s="168">
        <v>21</v>
      </c>
      <c r="M129" s="168">
        <f t="shared" si="17"/>
        <v>0</v>
      </c>
      <c r="N129" s="160">
        <v>0</v>
      </c>
      <c r="O129" s="160">
        <f t="shared" si="18"/>
        <v>0</v>
      </c>
      <c r="P129" s="160">
        <v>0</v>
      </c>
      <c r="Q129" s="160">
        <f t="shared" si="19"/>
        <v>0</v>
      </c>
      <c r="R129" s="160"/>
      <c r="S129" s="160"/>
      <c r="T129" s="161">
        <v>0</v>
      </c>
      <c r="U129" s="160">
        <f t="shared" si="20"/>
        <v>0</v>
      </c>
      <c r="V129" s="150"/>
      <c r="W129" s="150"/>
      <c r="X129" s="150"/>
      <c r="Y129" s="150"/>
      <c r="Z129" s="150"/>
      <c r="AA129" s="150"/>
      <c r="AB129" s="150"/>
      <c r="AC129" s="150"/>
      <c r="AD129" s="150"/>
      <c r="AE129" s="150" t="s">
        <v>91</v>
      </c>
      <c r="AF129" s="150"/>
      <c r="AG129" s="150"/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">
      <c r="A130" s="151">
        <v>68</v>
      </c>
      <c r="B130" s="157" t="s">
        <v>150</v>
      </c>
      <c r="C130" s="191" t="s">
        <v>336</v>
      </c>
      <c r="D130" s="160" t="s">
        <v>152</v>
      </c>
      <c r="E130" s="165">
        <v>10</v>
      </c>
      <c r="F130" s="167"/>
      <c r="G130" s="168">
        <f t="shared" si="14"/>
        <v>0</v>
      </c>
      <c r="H130" s="167"/>
      <c r="I130" s="168">
        <f t="shared" si="15"/>
        <v>0</v>
      </c>
      <c r="J130" s="167"/>
      <c r="K130" s="168">
        <f t="shared" si="16"/>
        <v>0</v>
      </c>
      <c r="L130" s="168">
        <v>21</v>
      </c>
      <c r="M130" s="168">
        <f t="shared" si="17"/>
        <v>0</v>
      </c>
      <c r="N130" s="160">
        <v>0</v>
      </c>
      <c r="O130" s="160">
        <f t="shared" si="18"/>
        <v>0</v>
      </c>
      <c r="P130" s="160">
        <v>0</v>
      </c>
      <c r="Q130" s="160">
        <f t="shared" si="19"/>
        <v>0</v>
      </c>
      <c r="R130" s="160"/>
      <c r="S130" s="160"/>
      <c r="T130" s="161">
        <v>0</v>
      </c>
      <c r="U130" s="160">
        <f t="shared" si="20"/>
        <v>0</v>
      </c>
      <c r="V130" s="150"/>
      <c r="W130" s="150"/>
      <c r="X130" s="150"/>
      <c r="Y130" s="150"/>
      <c r="Z130" s="150"/>
      <c r="AA130" s="150"/>
      <c r="AB130" s="150"/>
      <c r="AC130" s="150"/>
      <c r="AD130" s="150"/>
      <c r="AE130" s="150" t="s">
        <v>91</v>
      </c>
      <c r="AF130" s="150"/>
      <c r="AG130" s="150"/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">
      <c r="A131" s="151">
        <v>69</v>
      </c>
      <c r="B131" s="157" t="s">
        <v>150</v>
      </c>
      <c r="C131" s="191" t="s">
        <v>337</v>
      </c>
      <c r="D131" s="160" t="s">
        <v>152</v>
      </c>
      <c r="E131" s="165">
        <v>4</v>
      </c>
      <c r="F131" s="167"/>
      <c r="G131" s="168">
        <f t="shared" si="14"/>
        <v>0</v>
      </c>
      <c r="H131" s="167"/>
      <c r="I131" s="168">
        <f t="shared" si="15"/>
        <v>0</v>
      </c>
      <c r="J131" s="167"/>
      <c r="K131" s="168">
        <f t="shared" si="16"/>
        <v>0</v>
      </c>
      <c r="L131" s="168">
        <v>21</v>
      </c>
      <c r="M131" s="168">
        <f t="shared" si="17"/>
        <v>0</v>
      </c>
      <c r="N131" s="160">
        <v>0</v>
      </c>
      <c r="O131" s="160">
        <f t="shared" si="18"/>
        <v>0</v>
      </c>
      <c r="P131" s="160">
        <v>0</v>
      </c>
      <c r="Q131" s="160">
        <f t="shared" si="19"/>
        <v>0</v>
      </c>
      <c r="R131" s="160"/>
      <c r="S131" s="160"/>
      <c r="T131" s="161">
        <v>0</v>
      </c>
      <c r="U131" s="160">
        <f t="shared" si="20"/>
        <v>0</v>
      </c>
      <c r="V131" s="150"/>
      <c r="W131" s="150"/>
      <c r="X131" s="150"/>
      <c r="Y131" s="150"/>
      <c r="Z131" s="150"/>
      <c r="AA131" s="150"/>
      <c r="AB131" s="150"/>
      <c r="AC131" s="150"/>
      <c r="AD131" s="150"/>
      <c r="AE131" s="150" t="s">
        <v>91</v>
      </c>
      <c r="AF131" s="150"/>
      <c r="AG131" s="150"/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">
      <c r="A132" s="151">
        <v>70</v>
      </c>
      <c r="B132" s="157" t="s">
        <v>150</v>
      </c>
      <c r="C132" s="191" t="s">
        <v>338</v>
      </c>
      <c r="D132" s="160" t="s">
        <v>152</v>
      </c>
      <c r="E132" s="165">
        <v>12</v>
      </c>
      <c r="F132" s="167"/>
      <c r="G132" s="168">
        <f t="shared" si="14"/>
        <v>0</v>
      </c>
      <c r="H132" s="167"/>
      <c r="I132" s="168">
        <f t="shared" si="15"/>
        <v>0</v>
      </c>
      <c r="J132" s="167"/>
      <c r="K132" s="168">
        <f t="shared" si="16"/>
        <v>0</v>
      </c>
      <c r="L132" s="168">
        <v>21</v>
      </c>
      <c r="M132" s="168">
        <f t="shared" si="17"/>
        <v>0</v>
      </c>
      <c r="N132" s="160">
        <v>0</v>
      </c>
      <c r="O132" s="160">
        <f t="shared" si="18"/>
        <v>0</v>
      </c>
      <c r="P132" s="160">
        <v>0</v>
      </c>
      <c r="Q132" s="160">
        <f t="shared" si="19"/>
        <v>0</v>
      </c>
      <c r="R132" s="160"/>
      <c r="S132" s="160"/>
      <c r="T132" s="161">
        <v>0</v>
      </c>
      <c r="U132" s="160">
        <f t="shared" si="20"/>
        <v>0</v>
      </c>
      <c r="V132" s="150"/>
      <c r="W132" s="150"/>
      <c r="X132" s="150"/>
      <c r="Y132" s="150"/>
      <c r="Z132" s="150"/>
      <c r="AA132" s="150"/>
      <c r="AB132" s="150"/>
      <c r="AC132" s="150"/>
      <c r="AD132" s="150"/>
      <c r="AE132" s="150" t="s">
        <v>91</v>
      </c>
      <c r="AF132" s="150"/>
      <c r="AG132" s="150"/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">
      <c r="A133" s="151">
        <v>71</v>
      </c>
      <c r="B133" s="157" t="s">
        <v>150</v>
      </c>
      <c r="C133" s="191" t="s">
        <v>339</v>
      </c>
      <c r="D133" s="160" t="s">
        <v>152</v>
      </c>
      <c r="E133" s="165">
        <v>12</v>
      </c>
      <c r="F133" s="167"/>
      <c r="G133" s="168">
        <f t="shared" si="14"/>
        <v>0</v>
      </c>
      <c r="H133" s="167"/>
      <c r="I133" s="168">
        <f t="shared" si="15"/>
        <v>0</v>
      </c>
      <c r="J133" s="167"/>
      <c r="K133" s="168">
        <f t="shared" si="16"/>
        <v>0</v>
      </c>
      <c r="L133" s="168">
        <v>21</v>
      </c>
      <c r="M133" s="168">
        <f t="shared" si="17"/>
        <v>0</v>
      </c>
      <c r="N133" s="160">
        <v>0</v>
      </c>
      <c r="O133" s="160">
        <f t="shared" si="18"/>
        <v>0</v>
      </c>
      <c r="P133" s="160">
        <v>0</v>
      </c>
      <c r="Q133" s="160">
        <f t="shared" si="19"/>
        <v>0</v>
      </c>
      <c r="R133" s="160"/>
      <c r="S133" s="160"/>
      <c r="T133" s="161">
        <v>0</v>
      </c>
      <c r="U133" s="160">
        <f t="shared" si="20"/>
        <v>0</v>
      </c>
      <c r="V133" s="150"/>
      <c r="W133" s="150"/>
      <c r="X133" s="150"/>
      <c r="Y133" s="150"/>
      <c r="Z133" s="150"/>
      <c r="AA133" s="150"/>
      <c r="AB133" s="150"/>
      <c r="AC133" s="150"/>
      <c r="AD133" s="150"/>
      <c r="AE133" s="150" t="s">
        <v>91</v>
      </c>
      <c r="AF133" s="150"/>
      <c r="AG133" s="150"/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51">
        <v>72</v>
      </c>
      <c r="B134" s="157" t="s">
        <v>279</v>
      </c>
      <c r="C134" s="191" t="s">
        <v>280</v>
      </c>
      <c r="D134" s="160" t="s">
        <v>238</v>
      </c>
      <c r="E134" s="165">
        <v>8</v>
      </c>
      <c r="F134" s="167"/>
      <c r="G134" s="168">
        <f t="shared" si="14"/>
        <v>0</v>
      </c>
      <c r="H134" s="167"/>
      <c r="I134" s="168">
        <f t="shared" si="15"/>
        <v>0</v>
      </c>
      <c r="J134" s="167"/>
      <c r="K134" s="168">
        <f t="shared" si="16"/>
        <v>0</v>
      </c>
      <c r="L134" s="168">
        <v>21</v>
      </c>
      <c r="M134" s="168">
        <f t="shared" si="17"/>
        <v>0</v>
      </c>
      <c r="N134" s="160">
        <v>0</v>
      </c>
      <c r="O134" s="160">
        <f t="shared" si="18"/>
        <v>0</v>
      </c>
      <c r="P134" s="160">
        <v>0</v>
      </c>
      <c r="Q134" s="160">
        <f t="shared" si="19"/>
        <v>0</v>
      </c>
      <c r="R134" s="160"/>
      <c r="S134" s="160"/>
      <c r="T134" s="161">
        <v>0.27400000000000002</v>
      </c>
      <c r="U134" s="160">
        <f t="shared" si="20"/>
        <v>2.19</v>
      </c>
      <c r="V134" s="150"/>
      <c r="W134" s="150"/>
      <c r="X134" s="150"/>
      <c r="Y134" s="150"/>
      <c r="Z134" s="150"/>
      <c r="AA134" s="150"/>
      <c r="AB134" s="150"/>
      <c r="AC134" s="150"/>
      <c r="AD134" s="150"/>
      <c r="AE134" s="150" t="s">
        <v>91</v>
      </c>
      <c r="AF134" s="150"/>
      <c r="AG134" s="150"/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">
      <c r="A135" s="151"/>
      <c r="B135" s="157"/>
      <c r="C135" s="289" t="s">
        <v>248</v>
      </c>
      <c r="D135" s="290"/>
      <c r="E135" s="291"/>
      <c r="F135" s="292"/>
      <c r="G135" s="293"/>
      <c r="H135" s="168"/>
      <c r="I135" s="168"/>
      <c r="J135" s="168"/>
      <c r="K135" s="168"/>
      <c r="L135" s="168"/>
      <c r="M135" s="168"/>
      <c r="N135" s="160"/>
      <c r="O135" s="160"/>
      <c r="P135" s="160"/>
      <c r="Q135" s="160"/>
      <c r="R135" s="160"/>
      <c r="S135" s="160"/>
      <c r="T135" s="161"/>
      <c r="U135" s="160"/>
      <c r="V135" s="150"/>
      <c r="W135" s="150"/>
      <c r="X135" s="150"/>
      <c r="Y135" s="150"/>
      <c r="Z135" s="150"/>
      <c r="AA135" s="150"/>
      <c r="AB135" s="150"/>
      <c r="AC135" s="150"/>
      <c r="AD135" s="150"/>
      <c r="AE135" s="150" t="s">
        <v>126</v>
      </c>
      <c r="AF135" s="150"/>
      <c r="AG135" s="150"/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203" t="str">
        <f>C135</f>
        <v>Výsadba dřevin s balem do předem vyhloubené jamky se zalitím</v>
      </c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">
      <c r="A136" s="151">
        <v>73</v>
      </c>
      <c r="B136" s="157" t="s">
        <v>150</v>
      </c>
      <c r="C136" s="191" t="s">
        <v>340</v>
      </c>
      <c r="D136" s="160" t="s">
        <v>152</v>
      </c>
      <c r="E136" s="165">
        <v>1</v>
      </c>
      <c r="F136" s="167"/>
      <c r="G136" s="168">
        <f t="shared" ref="G136:G141" si="21">ROUND(E136*F136,2)</f>
        <v>0</v>
      </c>
      <c r="H136" s="167"/>
      <c r="I136" s="168">
        <f t="shared" ref="I136:I141" si="22">ROUND(E136*H136,2)</f>
        <v>0</v>
      </c>
      <c r="J136" s="167"/>
      <c r="K136" s="168">
        <f t="shared" ref="K136:K141" si="23">ROUND(E136*J136,2)</f>
        <v>0</v>
      </c>
      <c r="L136" s="168">
        <v>21</v>
      </c>
      <c r="M136" s="168">
        <f t="shared" ref="M136:M141" si="24">G136*(1+L136/100)</f>
        <v>0</v>
      </c>
      <c r="N136" s="160">
        <v>0</v>
      </c>
      <c r="O136" s="160">
        <f t="shared" ref="O136:O141" si="25">ROUND(E136*N136,5)</f>
        <v>0</v>
      </c>
      <c r="P136" s="160">
        <v>0</v>
      </c>
      <c r="Q136" s="160">
        <f t="shared" ref="Q136:Q141" si="26">ROUND(E136*P136,5)</f>
        <v>0</v>
      </c>
      <c r="R136" s="160"/>
      <c r="S136" s="160"/>
      <c r="T136" s="161">
        <v>0</v>
      </c>
      <c r="U136" s="160">
        <f t="shared" ref="U136:U141" si="27">ROUND(E136*T136,2)</f>
        <v>0</v>
      </c>
      <c r="V136" s="150"/>
      <c r="W136" s="150"/>
      <c r="X136" s="150"/>
      <c r="Y136" s="150"/>
      <c r="Z136" s="150"/>
      <c r="AA136" s="150"/>
      <c r="AB136" s="150"/>
      <c r="AC136" s="150"/>
      <c r="AD136" s="150"/>
      <c r="AE136" s="150" t="s">
        <v>91</v>
      </c>
      <c r="AF136" s="150"/>
      <c r="AG136" s="150"/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">
      <c r="A137" s="151">
        <v>74</v>
      </c>
      <c r="B137" s="157" t="s">
        <v>150</v>
      </c>
      <c r="C137" s="191" t="s">
        <v>289</v>
      </c>
      <c r="D137" s="160" t="s">
        <v>152</v>
      </c>
      <c r="E137" s="165">
        <v>3</v>
      </c>
      <c r="F137" s="167"/>
      <c r="G137" s="168">
        <f t="shared" si="21"/>
        <v>0</v>
      </c>
      <c r="H137" s="167"/>
      <c r="I137" s="168">
        <f t="shared" si="22"/>
        <v>0</v>
      </c>
      <c r="J137" s="167"/>
      <c r="K137" s="168">
        <f t="shared" si="23"/>
        <v>0</v>
      </c>
      <c r="L137" s="168">
        <v>21</v>
      </c>
      <c r="M137" s="168">
        <f t="shared" si="24"/>
        <v>0</v>
      </c>
      <c r="N137" s="160">
        <v>0</v>
      </c>
      <c r="O137" s="160">
        <f t="shared" si="25"/>
        <v>0</v>
      </c>
      <c r="P137" s="160">
        <v>0</v>
      </c>
      <c r="Q137" s="160">
        <f t="shared" si="26"/>
        <v>0</v>
      </c>
      <c r="R137" s="160"/>
      <c r="S137" s="160"/>
      <c r="T137" s="161">
        <v>0</v>
      </c>
      <c r="U137" s="160">
        <f t="shared" si="27"/>
        <v>0</v>
      </c>
      <c r="V137" s="150"/>
      <c r="W137" s="150"/>
      <c r="X137" s="150"/>
      <c r="Y137" s="150"/>
      <c r="Z137" s="150"/>
      <c r="AA137" s="150"/>
      <c r="AB137" s="150"/>
      <c r="AC137" s="150"/>
      <c r="AD137" s="150"/>
      <c r="AE137" s="150" t="s">
        <v>91</v>
      </c>
      <c r="AF137" s="150"/>
      <c r="AG137" s="150"/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 x14ac:dyDescent="0.2">
      <c r="A138" s="151">
        <v>75</v>
      </c>
      <c r="B138" s="157" t="s">
        <v>150</v>
      </c>
      <c r="C138" s="191" t="s">
        <v>290</v>
      </c>
      <c r="D138" s="160" t="s">
        <v>152</v>
      </c>
      <c r="E138" s="165">
        <v>1</v>
      </c>
      <c r="F138" s="167"/>
      <c r="G138" s="168">
        <f t="shared" si="21"/>
        <v>0</v>
      </c>
      <c r="H138" s="167"/>
      <c r="I138" s="168">
        <f t="shared" si="22"/>
        <v>0</v>
      </c>
      <c r="J138" s="167"/>
      <c r="K138" s="168">
        <f t="shared" si="23"/>
        <v>0</v>
      </c>
      <c r="L138" s="168">
        <v>21</v>
      </c>
      <c r="M138" s="168">
        <f t="shared" si="24"/>
        <v>0</v>
      </c>
      <c r="N138" s="160">
        <v>0</v>
      </c>
      <c r="O138" s="160">
        <f t="shared" si="25"/>
        <v>0</v>
      </c>
      <c r="P138" s="160">
        <v>0</v>
      </c>
      <c r="Q138" s="160">
        <f t="shared" si="26"/>
        <v>0</v>
      </c>
      <c r="R138" s="160"/>
      <c r="S138" s="160"/>
      <c r="T138" s="161">
        <v>0</v>
      </c>
      <c r="U138" s="160">
        <f t="shared" si="27"/>
        <v>0</v>
      </c>
      <c r="V138" s="150"/>
      <c r="W138" s="150"/>
      <c r="X138" s="150"/>
      <c r="Y138" s="150"/>
      <c r="Z138" s="150"/>
      <c r="AA138" s="150"/>
      <c r="AB138" s="150"/>
      <c r="AC138" s="150"/>
      <c r="AD138" s="150"/>
      <c r="AE138" s="150" t="s">
        <v>91</v>
      </c>
      <c r="AF138" s="150"/>
      <c r="AG138" s="150"/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51">
        <v>76</v>
      </c>
      <c r="B139" s="157" t="s">
        <v>150</v>
      </c>
      <c r="C139" s="191" t="s">
        <v>341</v>
      </c>
      <c r="D139" s="160" t="s">
        <v>152</v>
      </c>
      <c r="E139" s="165">
        <v>2</v>
      </c>
      <c r="F139" s="167"/>
      <c r="G139" s="168">
        <f t="shared" si="21"/>
        <v>0</v>
      </c>
      <c r="H139" s="167"/>
      <c r="I139" s="168">
        <f t="shared" si="22"/>
        <v>0</v>
      </c>
      <c r="J139" s="167"/>
      <c r="K139" s="168">
        <f t="shared" si="23"/>
        <v>0</v>
      </c>
      <c r="L139" s="168">
        <v>21</v>
      </c>
      <c r="M139" s="168">
        <f t="shared" si="24"/>
        <v>0</v>
      </c>
      <c r="N139" s="160">
        <v>0</v>
      </c>
      <c r="O139" s="160">
        <f t="shared" si="25"/>
        <v>0</v>
      </c>
      <c r="P139" s="160">
        <v>0</v>
      </c>
      <c r="Q139" s="160">
        <f t="shared" si="26"/>
        <v>0</v>
      </c>
      <c r="R139" s="160"/>
      <c r="S139" s="160"/>
      <c r="T139" s="161">
        <v>0</v>
      </c>
      <c r="U139" s="160">
        <f t="shared" si="27"/>
        <v>0</v>
      </c>
      <c r="V139" s="150"/>
      <c r="W139" s="150"/>
      <c r="X139" s="150"/>
      <c r="Y139" s="150"/>
      <c r="Z139" s="150"/>
      <c r="AA139" s="150"/>
      <c r="AB139" s="150"/>
      <c r="AC139" s="150"/>
      <c r="AD139" s="150"/>
      <c r="AE139" s="150" t="s">
        <v>91</v>
      </c>
      <c r="AF139" s="150"/>
      <c r="AG139" s="150"/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51">
        <v>77</v>
      </c>
      <c r="B140" s="157" t="s">
        <v>150</v>
      </c>
      <c r="C140" s="191" t="s">
        <v>342</v>
      </c>
      <c r="D140" s="160" t="s">
        <v>152</v>
      </c>
      <c r="E140" s="165">
        <v>1</v>
      </c>
      <c r="F140" s="167"/>
      <c r="G140" s="168">
        <f t="shared" si="21"/>
        <v>0</v>
      </c>
      <c r="H140" s="167"/>
      <c r="I140" s="168">
        <f t="shared" si="22"/>
        <v>0</v>
      </c>
      <c r="J140" s="167"/>
      <c r="K140" s="168">
        <f t="shared" si="23"/>
        <v>0</v>
      </c>
      <c r="L140" s="168">
        <v>21</v>
      </c>
      <c r="M140" s="168">
        <f t="shared" si="24"/>
        <v>0</v>
      </c>
      <c r="N140" s="160">
        <v>0</v>
      </c>
      <c r="O140" s="160">
        <f t="shared" si="25"/>
        <v>0</v>
      </c>
      <c r="P140" s="160">
        <v>0</v>
      </c>
      <c r="Q140" s="160">
        <f t="shared" si="26"/>
        <v>0</v>
      </c>
      <c r="R140" s="160"/>
      <c r="S140" s="160"/>
      <c r="T140" s="161">
        <v>0</v>
      </c>
      <c r="U140" s="160">
        <f t="shared" si="27"/>
        <v>0</v>
      </c>
      <c r="V140" s="150"/>
      <c r="W140" s="150"/>
      <c r="X140" s="150"/>
      <c r="Y140" s="150"/>
      <c r="Z140" s="150"/>
      <c r="AA140" s="150"/>
      <c r="AB140" s="150"/>
      <c r="AC140" s="150"/>
      <c r="AD140" s="150"/>
      <c r="AE140" s="150" t="s">
        <v>91</v>
      </c>
      <c r="AF140" s="150"/>
      <c r="AG140" s="150"/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">
      <c r="A141" s="151">
        <v>78</v>
      </c>
      <c r="B141" s="157" t="s">
        <v>343</v>
      </c>
      <c r="C141" s="191" t="s">
        <v>344</v>
      </c>
      <c r="D141" s="160" t="s">
        <v>238</v>
      </c>
      <c r="E141" s="165">
        <v>299</v>
      </c>
      <c r="F141" s="167"/>
      <c r="G141" s="168">
        <f t="shared" si="21"/>
        <v>0</v>
      </c>
      <c r="H141" s="167"/>
      <c r="I141" s="168">
        <f t="shared" si="22"/>
        <v>0</v>
      </c>
      <c r="J141" s="167"/>
      <c r="K141" s="168">
        <f t="shared" si="23"/>
        <v>0</v>
      </c>
      <c r="L141" s="168">
        <v>21</v>
      </c>
      <c r="M141" s="168">
        <f t="shared" si="24"/>
        <v>0</v>
      </c>
      <c r="N141" s="160">
        <v>0</v>
      </c>
      <c r="O141" s="160">
        <f t="shared" si="25"/>
        <v>0</v>
      </c>
      <c r="P141" s="160">
        <v>0</v>
      </c>
      <c r="Q141" s="160">
        <f t="shared" si="26"/>
        <v>0</v>
      </c>
      <c r="R141" s="160"/>
      <c r="S141" s="160"/>
      <c r="T141" s="161">
        <v>1.2999999999999999E-2</v>
      </c>
      <c r="U141" s="160">
        <f t="shared" si="27"/>
        <v>3.89</v>
      </c>
      <c r="V141" s="150"/>
      <c r="W141" s="150"/>
      <c r="X141" s="150"/>
      <c r="Y141" s="150"/>
      <c r="Z141" s="150"/>
      <c r="AA141" s="150"/>
      <c r="AB141" s="150"/>
      <c r="AC141" s="150"/>
      <c r="AD141" s="150"/>
      <c r="AE141" s="150" t="s">
        <v>91</v>
      </c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">
      <c r="A142" s="151"/>
      <c r="B142" s="157"/>
      <c r="C142" s="289" t="s">
        <v>345</v>
      </c>
      <c r="D142" s="290"/>
      <c r="E142" s="291"/>
      <c r="F142" s="292"/>
      <c r="G142" s="293"/>
      <c r="H142" s="168"/>
      <c r="I142" s="168"/>
      <c r="J142" s="168"/>
      <c r="K142" s="168"/>
      <c r="L142" s="168"/>
      <c r="M142" s="168"/>
      <c r="N142" s="160"/>
      <c r="O142" s="160"/>
      <c r="P142" s="160"/>
      <c r="Q142" s="160"/>
      <c r="R142" s="160"/>
      <c r="S142" s="160"/>
      <c r="T142" s="161"/>
      <c r="U142" s="160"/>
      <c r="V142" s="150"/>
      <c r="W142" s="150"/>
      <c r="X142" s="150"/>
      <c r="Y142" s="150"/>
      <c r="Z142" s="150"/>
      <c r="AA142" s="150"/>
      <c r="AB142" s="150"/>
      <c r="AC142" s="150"/>
      <c r="AD142" s="150"/>
      <c r="AE142" s="150" t="s">
        <v>126</v>
      </c>
      <c r="AF142" s="150"/>
      <c r="AG142" s="150"/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203" t="str">
        <f>C142</f>
        <v>Výsadba květin do připravené půdy se zalitím</v>
      </c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">
      <c r="A143" s="151">
        <v>79</v>
      </c>
      <c r="B143" s="157" t="s">
        <v>150</v>
      </c>
      <c r="C143" s="191" t="s">
        <v>346</v>
      </c>
      <c r="D143" s="160" t="s">
        <v>152</v>
      </c>
      <c r="E143" s="165">
        <v>97</v>
      </c>
      <c r="F143" s="167"/>
      <c r="G143" s="168">
        <f>ROUND(E143*F143,2)</f>
        <v>0</v>
      </c>
      <c r="H143" s="167"/>
      <c r="I143" s="168">
        <f>ROUND(E143*H143,2)</f>
        <v>0</v>
      </c>
      <c r="J143" s="167"/>
      <c r="K143" s="168">
        <f>ROUND(E143*J143,2)</f>
        <v>0</v>
      </c>
      <c r="L143" s="168">
        <v>21</v>
      </c>
      <c r="M143" s="168">
        <f>G143*(1+L143/100)</f>
        <v>0</v>
      </c>
      <c r="N143" s="160">
        <v>0</v>
      </c>
      <c r="O143" s="160">
        <f>ROUND(E143*N143,5)</f>
        <v>0</v>
      </c>
      <c r="P143" s="160">
        <v>0</v>
      </c>
      <c r="Q143" s="160">
        <f>ROUND(E143*P143,5)</f>
        <v>0</v>
      </c>
      <c r="R143" s="160"/>
      <c r="S143" s="160"/>
      <c r="T143" s="161">
        <v>0</v>
      </c>
      <c r="U143" s="160">
        <f>ROUND(E143*T143,2)</f>
        <v>0</v>
      </c>
      <c r="V143" s="150"/>
      <c r="W143" s="150"/>
      <c r="X143" s="150"/>
      <c r="Y143" s="150"/>
      <c r="Z143" s="150"/>
      <c r="AA143" s="150"/>
      <c r="AB143" s="150"/>
      <c r="AC143" s="150"/>
      <c r="AD143" s="150"/>
      <c r="AE143" s="150" t="s">
        <v>91</v>
      </c>
      <c r="AF143" s="150"/>
      <c r="AG143" s="150"/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">
      <c r="A144" s="151">
        <v>80</v>
      </c>
      <c r="B144" s="157" t="s">
        <v>150</v>
      </c>
      <c r="C144" s="191" t="s">
        <v>347</v>
      </c>
      <c r="D144" s="160" t="s">
        <v>152</v>
      </c>
      <c r="E144" s="165">
        <v>190</v>
      </c>
      <c r="F144" s="167"/>
      <c r="G144" s="168">
        <f>ROUND(E144*F144,2)</f>
        <v>0</v>
      </c>
      <c r="H144" s="167"/>
      <c r="I144" s="168">
        <f>ROUND(E144*H144,2)</f>
        <v>0</v>
      </c>
      <c r="J144" s="167"/>
      <c r="K144" s="168">
        <f>ROUND(E144*J144,2)</f>
        <v>0</v>
      </c>
      <c r="L144" s="168">
        <v>21</v>
      </c>
      <c r="M144" s="168">
        <f>G144*(1+L144/100)</f>
        <v>0</v>
      </c>
      <c r="N144" s="160">
        <v>0</v>
      </c>
      <c r="O144" s="160">
        <f>ROUND(E144*N144,5)</f>
        <v>0</v>
      </c>
      <c r="P144" s="160">
        <v>0</v>
      </c>
      <c r="Q144" s="160">
        <f>ROUND(E144*P144,5)</f>
        <v>0</v>
      </c>
      <c r="R144" s="160"/>
      <c r="S144" s="160"/>
      <c r="T144" s="161">
        <v>0</v>
      </c>
      <c r="U144" s="160">
        <f>ROUND(E144*T144,2)</f>
        <v>0</v>
      </c>
      <c r="V144" s="150"/>
      <c r="W144" s="150"/>
      <c r="X144" s="150"/>
      <c r="Y144" s="150"/>
      <c r="Z144" s="150"/>
      <c r="AA144" s="150"/>
      <c r="AB144" s="150"/>
      <c r="AC144" s="150"/>
      <c r="AD144" s="150"/>
      <c r="AE144" s="150" t="s">
        <v>91</v>
      </c>
      <c r="AF144" s="150"/>
      <c r="AG144" s="150"/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">
      <c r="A145" s="151">
        <v>81</v>
      </c>
      <c r="B145" s="157" t="s">
        <v>150</v>
      </c>
      <c r="C145" s="191" t="s">
        <v>348</v>
      </c>
      <c r="D145" s="160" t="s">
        <v>152</v>
      </c>
      <c r="E145" s="165">
        <v>12</v>
      </c>
      <c r="F145" s="167"/>
      <c r="G145" s="168">
        <f>ROUND(E145*F145,2)</f>
        <v>0</v>
      </c>
      <c r="H145" s="167"/>
      <c r="I145" s="168">
        <f>ROUND(E145*H145,2)</f>
        <v>0</v>
      </c>
      <c r="J145" s="167"/>
      <c r="K145" s="168">
        <f>ROUND(E145*J145,2)</f>
        <v>0</v>
      </c>
      <c r="L145" s="168">
        <v>21</v>
      </c>
      <c r="M145" s="168">
        <f>G145*(1+L145/100)</f>
        <v>0</v>
      </c>
      <c r="N145" s="160">
        <v>0</v>
      </c>
      <c r="O145" s="160">
        <f>ROUND(E145*N145,5)</f>
        <v>0</v>
      </c>
      <c r="P145" s="160">
        <v>0</v>
      </c>
      <c r="Q145" s="160">
        <f>ROUND(E145*P145,5)</f>
        <v>0</v>
      </c>
      <c r="R145" s="160"/>
      <c r="S145" s="160"/>
      <c r="T145" s="161">
        <v>0</v>
      </c>
      <c r="U145" s="160">
        <f>ROUND(E145*T145,2)</f>
        <v>0</v>
      </c>
      <c r="V145" s="150"/>
      <c r="W145" s="150"/>
      <c r="X145" s="150"/>
      <c r="Y145" s="150"/>
      <c r="Z145" s="150"/>
      <c r="AA145" s="150"/>
      <c r="AB145" s="150"/>
      <c r="AC145" s="150"/>
      <c r="AD145" s="150"/>
      <c r="AE145" s="150" t="s">
        <v>91</v>
      </c>
      <c r="AF145" s="150"/>
      <c r="AG145" s="150"/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">
      <c r="A146" s="151">
        <v>82</v>
      </c>
      <c r="B146" s="157" t="s">
        <v>349</v>
      </c>
      <c r="C146" s="191" t="s">
        <v>350</v>
      </c>
      <c r="D146" s="160" t="s">
        <v>238</v>
      </c>
      <c r="E146" s="165">
        <v>227</v>
      </c>
      <c r="F146" s="167"/>
      <c r="G146" s="168">
        <f>ROUND(E146*F146,2)</f>
        <v>0</v>
      </c>
      <c r="H146" s="167"/>
      <c r="I146" s="168">
        <f>ROUND(E146*H146,2)</f>
        <v>0</v>
      </c>
      <c r="J146" s="167"/>
      <c r="K146" s="168">
        <f>ROUND(E146*J146,2)</f>
        <v>0</v>
      </c>
      <c r="L146" s="168">
        <v>21</v>
      </c>
      <c r="M146" s="168">
        <f>G146*(1+L146/100)</f>
        <v>0</v>
      </c>
      <c r="N146" s="160">
        <v>0</v>
      </c>
      <c r="O146" s="160">
        <f>ROUND(E146*N146,5)</f>
        <v>0</v>
      </c>
      <c r="P146" s="160">
        <v>0</v>
      </c>
      <c r="Q146" s="160">
        <f>ROUND(E146*P146,5)</f>
        <v>0</v>
      </c>
      <c r="R146" s="160"/>
      <c r="S146" s="160"/>
      <c r="T146" s="161">
        <v>1.0999999999999999E-2</v>
      </c>
      <c r="U146" s="160">
        <f>ROUND(E146*T146,2)</f>
        <v>2.5</v>
      </c>
      <c r="V146" s="150"/>
      <c r="W146" s="150"/>
      <c r="X146" s="150"/>
      <c r="Y146" s="150"/>
      <c r="Z146" s="150"/>
      <c r="AA146" s="150"/>
      <c r="AB146" s="150"/>
      <c r="AC146" s="150"/>
      <c r="AD146" s="150"/>
      <c r="AE146" s="150" t="s">
        <v>91</v>
      </c>
      <c r="AF146" s="150"/>
      <c r="AG146" s="150"/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51"/>
      <c r="B147" s="157"/>
      <c r="C147" s="289" t="s">
        <v>345</v>
      </c>
      <c r="D147" s="290"/>
      <c r="E147" s="291"/>
      <c r="F147" s="292"/>
      <c r="G147" s="293"/>
      <c r="H147" s="168"/>
      <c r="I147" s="168"/>
      <c r="J147" s="168"/>
      <c r="K147" s="168"/>
      <c r="L147" s="168"/>
      <c r="M147" s="168"/>
      <c r="N147" s="160"/>
      <c r="O147" s="160"/>
      <c r="P147" s="160"/>
      <c r="Q147" s="160"/>
      <c r="R147" s="160"/>
      <c r="S147" s="160"/>
      <c r="T147" s="161"/>
      <c r="U147" s="160"/>
      <c r="V147" s="150"/>
      <c r="W147" s="150"/>
      <c r="X147" s="150"/>
      <c r="Y147" s="150"/>
      <c r="Z147" s="150"/>
      <c r="AA147" s="150"/>
      <c r="AB147" s="150"/>
      <c r="AC147" s="150"/>
      <c r="AD147" s="150"/>
      <c r="AE147" s="150" t="s">
        <v>126</v>
      </c>
      <c r="AF147" s="150"/>
      <c r="AG147" s="150"/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203" t="str">
        <f>C147</f>
        <v>Výsadba květin do připravené půdy se zalitím</v>
      </c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">
      <c r="A148" s="151">
        <v>83</v>
      </c>
      <c r="B148" s="157" t="s">
        <v>150</v>
      </c>
      <c r="C148" s="191" t="s">
        <v>351</v>
      </c>
      <c r="D148" s="160" t="s">
        <v>152</v>
      </c>
      <c r="E148" s="165">
        <v>42</v>
      </c>
      <c r="F148" s="167"/>
      <c r="G148" s="168">
        <f>ROUND(E148*F148,2)</f>
        <v>0</v>
      </c>
      <c r="H148" s="167"/>
      <c r="I148" s="168">
        <f>ROUND(E148*H148,2)</f>
        <v>0</v>
      </c>
      <c r="J148" s="167"/>
      <c r="K148" s="168">
        <f>ROUND(E148*J148,2)</f>
        <v>0</v>
      </c>
      <c r="L148" s="168">
        <v>21</v>
      </c>
      <c r="M148" s="168">
        <f>G148*(1+L148/100)</f>
        <v>0</v>
      </c>
      <c r="N148" s="160">
        <v>0</v>
      </c>
      <c r="O148" s="160">
        <f>ROUND(E148*N148,5)</f>
        <v>0</v>
      </c>
      <c r="P148" s="160">
        <v>0</v>
      </c>
      <c r="Q148" s="160">
        <f>ROUND(E148*P148,5)</f>
        <v>0</v>
      </c>
      <c r="R148" s="160"/>
      <c r="S148" s="160"/>
      <c r="T148" s="161">
        <v>0</v>
      </c>
      <c r="U148" s="160">
        <f>ROUND(E148*T148,2)</f>
        <v>0</v>
      </c>
      <c r="V148" s="150"/>
      <c r="W148" s="150"/>
      <c r="X148" s="150"/>
      <c r="Y148" s="150"/>
      <c r="Z148" s="150"/>
      <c r="AA148" s="150"/>
      <c r="AB148" s="150"/>
      <c r="AC148" s="150"/>
      <c r="AD148" s="150"/>
      <c r="AE148" s="150" t="s">
        <v>91</v>
      </c>
      <c r="AF148" s="150"/>
      <c r="AG148" s="150"/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51">
        <v>84</v>
      </c>
      <c r="B149" s="157" t="s">
        <v>150</v>
      </c>
      <c r="C149" s="191" t="s">
        <v>352</v>
      </c>
      <c r="D149" s="160" t="s">
        <v>152</v>
      </c>
      <c r="E149" s="165">
        <v>185</v>
      </c>
      <c r="F149" s="167"/>
      <c r="G149" s="168">
        <f>ROUND(E149*F149,2)</f>
        <v>0</v>
      </c>
      <c r="H149" s="167"/>
      <c r="I149" s="168">
        <f>ROUND(E149*H149,2)</f>
        <v>0</v>
      </c>
      <c r="J149" s="167"/>
      <c r="K149" s="168">
        <f>ROUND(E149*J149,2)</f>
        <v>0</v>
      </c>
      <c r="L149" s="168">
        <v>21</v>
      </c>
      <c r="M149" s="168">
        <f>G149*(1+L149/100)</f>
        <v>0</v>
      </c>
      <c r="N149" s="160">
        <v>0</v>
      </c>
      <c r="O149" s="160">
        <f>ROUND(E149*N149,5)</f>
        <v>0</v>
      </c>
      <c r="P149" s="160">
        <v>0</v>
      </c>
      <c r="Q149" s="160">
        <f>ROUND(E149*P149,5)</f>
        <v>0</v>
      </c>
      <c r="R149" s="160"/>
      <c r="S149" s="160"/>
      <c r="T149" s="161">
        <v>0</v>
      </c>
      <c r="U149" s="160">
        <f>ROUND(E149*T149,2)</f>
        <v>0</v>
      </c>
      <c r="V149" s="150"/>
      <c r="W149" s="150"/>
      <c r="X149" s="150"/>
      <c r="Y149" s="150"/>
      <c r="Z149" s="150"/>
      <c r="AA149" s="150"/>
      <c r="AB149" s="150"/>
      <c r="AC149" s="150"/>
      <c r="AD149" s="150"/>
      <c r="AE149" s="150" t="s">
        <v>91</v>
      </c>
      <c r="AF149" s="150"/>
      <c r="AG149" s="150"/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">
      <c r="A150" s="151">
        <v>85</v>
      </c>
      <c r="B150" s="157" t="s">
        <v>305</v>
      </c>
      <c r="C150" s="191" t="s">
        <v>306</v>
      </c>
      <c r="D150" s="160" t="s">
        <v>123</v>
      </c>
      <c r="E150" s="165">
        <v>350</v>
      </c>
      <c r="F150" s="167"/>
      <c r="G150" s="168">
        <f>ROUND(E150*F150,2)</f>
        <v>0</v>
      </c>
      <c r="H150" s="167"/>
      <c r="I150" s="168">
        <f>ROUND(E150*H150,2)</f>
        <v>0</v>
      </c>
      <c r="J150" s="167"/>
      <c r="K150" s="168">
        <f>ROUND(E150*J150,2)</f>
        <v>0</v>
      </c>
      <c r="L150" s="168">
        <v>21</v>
      </c>
      <c r="M150" s="168">
        <f>G150*(1+L150/100)</f>
        <v>0</v>
      </c>
      <c r="N150" s="160">
        <v>0</v>
      </c>
      <c r="O150" s="160">
        <f>ROUND(E150*N150,5)</f>
        <v>0</v>
      </c>
      <c r="P150" s="160">
        <v>0</v>
      </c>
      <c r="Q150" s="160">
        <f>ROUND(E150*P150,5)</f>
        <v>0</v>
      </c>
      <c r="R150" s="160"/>
      <c r="S150" s="160"/>
      <c r="T150" s="161">
        <v>0.16</v>
      </c>
      <c r="U150" s="160">
        <f>ROUND(E150*T150,2)</f>
        <v>56</v>
      </c>
      <c r="V150" s="150"/>
      <c r="W150" s="150"/>
      <c r="X150" s="150"/>
      <c r="Y150" s="150"/>
      <c r="Z150" s="150"/>
      <c r="AA150" s="150"/>
      <c r="AB150" s="150"/>
      <c r="AC150" s="150"/>
      <c r="AD150" s="150"/>
      <c r="AE150" s="150" t="s">
        <v>91</v>
      </c>
      <c r="AF150" s="150"/>
      <c r="AG150" s="150"/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">
      <c r="A151" s="151">
        <v>86</v>
      </c>
      <c r="B151" s="157" t="s">
        <v>308</v>
      </c>
      <c r="C151" s="191" t="s">
        <v>309</v>
      </c>
      <c r="D151" s="160" t="s">
        <v>140</v>
      </c>
      <c r="E151" s="165">
        <v>35</v>
      </c>
      <c r="F151" s="167"/>
      <c r="G151" s="168">
        <f>ROUND(E151*F151,2)</f>
        <v>0</v>
      </c>
      <c r="H151" s="167"/>
      <c r="I151" s="168">
        <f>ROUND(E151*H151,2)</f>
        <v>0</v>
      </c>
      <c r="J151" s="167"/>
      <c r="K151" s="168">
        <f>ROUND(E151*J151,2)</f>
        <v>0</v>
      </c>
      <c r="L151" s="168">
        <v>21</v>
      </c>
      <c r="M151" s="168">
        <f>G151*(1+L151/100)</f>
        <v>0</v>
      </c>
      <c r="N151" s="160">
        <v>0.6</v>
      </c>
      <c r="O151" s="160">
        <f>ROUND(E151*N151,5)</f>
        <v>21</v>
      </c>
      <c r="P151" s="160">
        <v>0</v>
      </c>
      <c r="Q151" s="160">
        <f>ROUND(E151*P151,5)</f>
        <v>0</v>
      </c>
      <c r="R151" s="160"/>
      <c r="S151" s="160"/>
      <c r="T151" s="161">
        <v>0</v>
      </c>
      <c r="U151" s="160">
        <f>ROUND(E151*T151,2)</f>
        <v>0</v>
      </c>
      <c r="V151" s="150"/>
      <c r="W151" s="150"/>
      <c r="X151" s="150"/>
      <c r="Y151" s="150"/>
      <c r="Z151" s="150"/>
      <c r="AA151" s="150"/>
      <c r="AB151" s="150"/>
      <c r="AC151" s="150"/>
      <c r="AD151" s="150"/>
      <c r="AE151" s="150" t="s">
        <v>224</v>
      </c>
      <c r="AF151" s="150"/>
      <c r="AG151" s="150"/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">
      <c r="A152" s="151"/>
      <c r="B152" s="157"/>
      <c r="C152" s="204" t="s">
        <v>353</v>
      </c>
      <c r="D152" s="205"/>
      <c r="E152" s="206">
        <v>35</v>
      </c>
      <c r="F152" s="168"/>
      <c r="G152" s="168"/>
      <c r="H152" s="168"/>
      <c r="I152" s="168"/>
      <c r="J152" s="168"/>
      <c r="K152" s="168"/>
      <c r="L152" s="168"/>
      <c r="M152" s="168"/>
      <c r="N152" s="160"/>
      <c r="O152" s="160"/>
      <c r="P152" s="160"/>
      <c r="Q152" s="160"/>
      <c r="R152" s="160"/>
      <c r="S152" s="160"/>
      <c r="T152" s="161"/>
      <c r="U152" s="160"/>
      <c r="V152" s="150"/>
      <c r="W152" s="150"/>
      <c r="X152" s="150"/>
      <c r="Y152" s="150"/>
      <c r="Z152" s="150"/>
      <c r="AA152" s="150"/>
      <c r="AB152" s="150"/>
      <c r="AC152" s="150"/>
      <c r="AD152" s="150"/>
      <c r="AE152" s="150" t="s">
        <v>128</v>
      </c>
      <c r="AF152" s="150">
        <v>0</v>
      </c>
      <c r="AG152" s="150"/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 x14ac:dyDescent="0.2">
      <c r="A153" s="151">
        <v>87</v>
      </c>
      <c r="B153" s="157" t="s">
        <v>150</v>
      </c>
      <c r="C153" s="191" t="s">
        <v>354</v>
      </c>
      <c r="D153" s="160" t="s">
        <v>123</v>
      </c>
      <c r="E153" s="165">
        <v>350</v>
      </c>
      <c r="F153" s="167"/>
      <c r="G153" s="168">
        <f>ROUND(E153*F153,2)</f>
        <v>0</v>
      </c>
      <c r="H153" s="167"/>
      <c r="I153" s="168">
        <f>ROUND(E153*H153,2)</f>
        <v>0</v>
      </c>
      <c r="J153" s="167"/>
      <c r="K153" s="168">
        <f>ROUND(E153*J153,2)</f>
        <v>0</v>
      </c>
      <c r="L153" s="168">
        <v>21</v>
      </c>
      <c r="M153" s="168">
        <f>G153*(1+L153/100)</f>
        <v>0</v>
      </c>
      <c r="N153" s="160">
        <v>0</v>
      </c>
      <c r="O153" s="160">
        <f>ROUND(E153*N153,5)</f>
        <v>0</v>
      </c>
      <c r="P153" s="160">
        <v>0</v>
      </c>
      <c r="Q153" s="160">
        <f>ROUND(E153*P153,5)</f>
        <v>0</v>
      </c>
      <c r="R153" s="160"/>
      <c r="S153" s="160"/>
      <c r="T153" s="161">
        <v>0</v>
      </c>
      <c r="U153" s="160">
        <f>ROUND(E153*T153,2)</f>
        <v>0</v>
      </c>
      <c r="V153" s="150"/>
      <c r="W153" s="150"/>
      <c r="X153" s="150"/>
      <c r="Y153" s="150"/>
      <c r="Z153" s="150"/>
      <c r="AA153" s="150"/>
      <c r="AB153" s="150"/>
      <c r="AC153" s="150"/>
      <c r="AD153" s="150"/>
      <c r="AE153" s="150" t="s">
        <v>91</v>
      </c>
      <c r="AF153" s="150"/>
      <c r="AG153" s="150"/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">
      <c r="A154" s="151">
        <v>88</v>
      </c>
      <c r="B154" s="157" t="s">
        <v>150</v>
      </c>
      <c r="C154" s="191" t="s">
        <v>355</v>
      </c>
      <c r="D154" s="160" t="s">
        <v>123</v>
      </c>
      <c r="E154" s="165">
        <v>420</v>
      </c>
      <c r="F154" s="167"/>
      <c r="G154" s="168">
        <f>ROUND(E154*F154,2)</f>
        <v>0</v>
      </c>
      <c r="H154" s="167"/>
      <c r="I154" s="168">
        <f>ROUND(E154*H154,2)</f>
        <v>0</v>
      </c>
      <c r="J154" s="167"/>
      <c r="K154" s="168">
        <f>ROUND(E154*J154,2)</f>
        <v>0</v>
      </c>
      <c r="L154" s="168">
        <v>21</v>
      </c>
      <c r="M154" s="168">
        <f>G154*(1+L154/100)</f>
        <v>0</v>
      </c>
      <c r="N154" s="160">
        <v>0</v>
      </c>
      <c r="O154" s="160">
        <f>ROUND(E154*N154,5)</f>
        <v>0</v>
      </c>
      <c r="P154" s="160">
        <v>0</v>
      </c>
      <c r="Q154" s="160">
        <f>ROUND(E154*P154,5)</f>
        <v>0</v>
      </c>
      <c r="R154" s="160"/>
      <c r="S154" s="160"/>
      <c r="T154" s="161">
        <v>0</v>
      </c>
      <c r="U154" s="160">
        <f>ROUND(E154*T154,2)</f>
        <v>0</v>
      </c>
      <c r="V154" s="150"/>
      <c r="W154" s="150"/>
      <c r="X154" s="150"/>
      <c r="Y154" s="150"/>
      <c r="Z154" s="150"/>
      <c r="AA154" s="150"/>
      <c r="AB154" s="150"/>
      <c r="AC154" s="150"/>
      <c r="AD154" s="150"/>
      <c r="AE154" s="150" t="s">
        <v>91</v>
      </c>
      <c r="AF154" s="150"/>
      <c r="AG154" s="150"/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">
      <c r="A155" s="151"/>
      <c r="B155" s="157"/>
      <c r="C155" s="289" t="s">
        <v>356</v>
      </c>
      <c r="D155" s="290"/>
      <c r="E155" s="291"/>
      <c r="F155" s="292"/>
      <c r="G155" s="293"/>
      <c r="H155" s="168"/>
      <c r="I155" s="168"/>
      <c r="J155" s="168"/>
      <c r="K155" s="168"/>
      <c r="L155" s="168"/>
      <c r="M155" s="168"/>
      <c r="N155" s="160"/>
      <c r="O155" s="160"/>
      <c r="P155" s="160"/>
      <c r="Q155" s="160"/>
      <c r="R155" s="160"/>
      <c r="S155" s="160"/>
      <c r="T155" s="161"/>
      <c r="U155" s="160"/>
      <c r="V155" s="150"/>
      <c r="W155" s="150"/>
      <c r="X155" s="150"/>
      <c r="Y155" s="150"/>
      <c r="Z155" s="150"/>
      <c r="AA155" s="150"/>
      <c r="AB155" s="150"/>
      <c r="AC155" s="150"/>
      <c r="AD155" s="150"/>
      <c r="AE155" s="150" t="s">
        <v>126</v>
      </c>
      <c r="AF155" s="150"/>
      <c r="AG155" s="150"/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203" t="str">
        <f>C155</f>
        <v>netkaná mulčovací textílie 45 g/m2</v>
      </c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">
      <c r="A156" s="151"/>
      <c r="B156" s="157"/>
      <c r="C156" s="204" t="s">
        <v>357</v>
      </c>
      <c r="D156" s="205"/>
      <c r="E156" s="206">
        <v>420</v>
      </c>
      <c r="F156" s="168"/>
      <c r="G156" s="168"/>
      <c r="H156" s="168"/>
      <c r="I156" s="168"/>
      <c r="J156" s="168"/>
      <c r="K156" s="168"/>
      <c r="L156" s="168"/>
      <c r="M156" s="168"/>
      <c r="N156" s="160"/>
      <c r="O156" s="160"/>
      <c r="P156" s="160"/>
      <c r="Q156" s="160"/>
      <c r="R156" s="160"/>
      <c r="S156" s="160"/>
      <c r="T156" s="161"/>
      <c r="U156" s="160"/>
      <c r="V156" s="150"/>
      <c r="W156" s="150"/>
      <c r="X156" s="150"/>
      <c r="Y156" s="150"/>
      <c r="Z156" s="150"/>
      <c r="AA156" s="150"/>
      <c r="AB156" s="150"/>
      <c r="AC156" s="150"/>
      <c r="AD156" s="150"/>
      <c r="AE156" s="150" t="s">
        <v>128</v>
      </c>
      <c r="AF156" s="150">
        <v>0</v>
      </c>
      <c r="AG156" s="150"/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">
      <c r="A157" s="151">
        <v>89</v>
      </c>
      <c r="B157" s="157" t="s">
        <v>150</v>
      </c>
      <c r="C157" s="191" t="s">
        <v>358</v>
      </c>
      <c r="D157" s="160" t="s">
        <v>152</v>
      </c>
      <c r="E157" s="165">
        <v>850</v>
      </c>
      <c r="F157" s="167"/>
      <c r="G157" s="168">
        <f>ROUND(E157*F157,2)</f>
        <v>0</v>
      </c>
      <c r="H157" s="167"/>
      <c r="I157" s="168">
        <f>ROUND(E157*H157,2)</f>
        <v>0</v>
      </c>
      <c r="J157" s="167"/>
      <c r="K157" s="168">
        <f>ROUND(E157*J157,2)</f>
        <v>0</v>
      </c>
      <c r="L157" s="168">
        <v>21</v>
      </c>
      <c r="M157" s="168">
        <f>G157*(1+L157/100)</f>
        <v>0</v>
      </c>
      <c r="N157" s="160">
        <v>0</v>
      </c>
      <c r="O157" s="160">
        <f>ROUND(E157*N157,5)</f>
        <v>0</v>
      </c>
      <c r="P157" s="160">
        <v>0</v>
      </c>
      <c r="Q157" s="160">
        <f>ROUND(E157*P157,5)</f>
        <v>0</v>
      </c>
      <c r="R157" s="160"/>
      <c r="S157" s="160"/>
      <c r="T157" s="161">
        <v>0</v>
      </c>
      <c r="U157" s="160">
        <f>ROUND(E157*T157,2)</f>
        <v>0</v>
      </c>
      <c r="V157" s="150"/>
      <c r="W157" s="150"/>
      <c r="X157" s="150"/>
      <c r="Y157" s="150"/>
      <c r="Z157" s="150"/>
      <c r="AA157" s="150"/>
      <c r="AB157" s="150"/>
      <c r="AC157" s="150"/>
      <c r="AD157" s="150"/>
      <c r="AE157" s="150" t="s">
        <v>91</v>
      </c>
      <c r="AF157" s="150"/>
      <c r="AG157" s="150"/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">
      <c r="A158" s="151"/>
      <c r="B158" s="157"/>
      <c r="C158" s="289" t="s">
        <v>359</v>
      </c>
      <c r="D158" s="290"/>
      <c r="E158" s="291"/>
      <c r="F158" s="292"/>
      <c r="G158" s="293"/>
      <c r="H158" s="168"/>
      <c r="I158" s="168"/>
      <c r="J158" s="168"/>
      <c r="K158" s="168"/>
      <c r="L158" s="168"/>
      <c r="M158" s="168"/>
      <c r="N158" s="160"/>
      <c r="O158" s="160"/>
      <c r="P158" s="160"/>
      <c r="Q158" s="160"/>
      <c r="R158" s="160"/>
      <c r="S158" s="160"/>
      <c r="T158" s="161"/>
      <c r="U158" s="160"/>
      <c r="V158" s="150"/>
      <c r="W158" s="150"/>
      <c r="X158" s="150"/>
      <c r="Y158" s="150"/>
      <c r="Z158" s="150"/>
      <c r="AA158" s="150"/>
      <c r="AB158" s="150"/>
      <c r="AC158" s="150"/>
      <c r="AD158" s="150"/>
      <c r="AE158" s="150" t="s">
        <v>126</v>
      </c>
      <c r="AF158" s="150"/>
      <c r="AG158" s="150"/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203" t="str">
        <f>C158</f>
        <v>skoby pro uchycení mulčovací textílie</v>
      </c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">
      <c r="A159" s="151">
        <v>90</v>
      </c>
      <c r="B159" s="157" t="s">
        <v>360</v>
      </c>
      <c r="C159" s="191" t="s">
        <v>361</v>
      </c>
      <c r="D159" s="160" t="s">
        <v>123</v>
      </c>
      <c r="E159" s="165">
        <v>250</v>
      </c>
      <c r="F159" s="167"/>
      <c r="G159" s="168">
        <f>ROUND(E159*F159,2)</f>
        <v>0</v>
      </c>
      <c r="H159" s="167"/>
      <c r="I159" s="168">
        <f>ROUND(E159*H159,2)</f>
        <v>0</v>
      </c>
      <c r="J159" s="167"/>
      <c r="K159" s="168">
        <f>ROUND(E159*J159,2)</f>
        <v>0</v>
      </c>
      <c r="L159" s="168">
        <v>21</v>
      </c>
      <c r="M159" s="168">
        <f>G159*(1+L159/100)</f>
        <v>0</v>
      </c>
      <c r="N159" s="160">
        <v>0</v>
      </c>
      <c r="O159" s="160">
        <f>ROUND(E159*N159,5)</f>
        <v>0</v>
      </c>
      <c r="P159" s="160">
        <v>0</v>
      </c>
      <c r="Q159" s="160">
        <f>ROUND(E159*P159,5)</f>
        <v>0</v>
      </c>
      <c r="R159" s="160"/>
      <c r="S159" s="160"/>
      <c r="T159" s="161">
        <v>0.08</v>
      </c>
      <c r="U159" s="160">
        <f>ROUND(E159*T159,2)</f>
        <v>20</v>
      </c>
      <c r="V159" s="150"/>
      <c r="W159" s="150"/>
      <c r="X159" s="150"/>
      <c r="Y159" s="150"/>
      <c r="Z159" s="150"/>
      <c r="AA159" s="150"/>
      <c r="AB159" s="150"/>
      <c r="AC159" s="150"/>
      <c r="AD159" s="150"/>
      <c r="AE159" s="150" t="s">
        <v>91</v>
      </c>
      <c r="AF159" s="150"/>
      <c r="AG159" s="150"/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">
      <c r="A160" s="151"/>
      <c r="B160" s="157"/>
      <c r="C160" s="204" t="s">
        <v>217</v>
      </c>
      <c r="D160" s="205"/>
      <c r="E160" s="206">
        <v>250</v>
      </c>
      <c r="F160" s="168"/>
      <c r="G160" s="168"/>
      <c r="H160" s="168"/>
      <c r="I160" s="168"/>
      <c r="J160" s="168"/>
      <c r="K160" s="168"/>
      <c r="L160" s="168"/>
      <c r="M160" s="168"/>
      <c r="N160" s="160"/>
      <c r="O160" s="160"/>
      <c r="P160" s="160"/>
      <c r="Q160" s="160"/>
      <c r="R160" s="160"/>
      <c r="S160" s="160"/>
      <c r="T160" s="161"/>
      <c r="U160" s="160"/>
      <c r="V160" s="150"/>
      <c r="W160" s="150"/>
      <c r="X160" s="150"/>
      <c r="Y160" s="150"/>
      <c r="Z160" s="150"/>
      <c r="AA160" s="150"/>
      <c r="AB160" s="150"/>
      <c r="AC160" s="150"/>
      <c r="AD160" s="150"/>
      <c r="AE160" s="150" t="s">
        <v>128</v>
      </c>
      <c r="AF160" s="150">
        <v>0</v>
      </c>
      <c r="AG160" s="150"/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">
      <c r="A161" s="151">
        <v>91</v>
      </c>
      <c r="B161" s="157" t="s">
        <v>362</v>
      </c>
      <c r="C161" s="191" t="s">
        <v>363</v>
      </c>
      <c r="D161" s="160" t="s">
        <v>123</v>
      </c>
      <c r="E161" s="165">
        <v>750</v>
      </c>
      <c r="F161" s="167"/>
      <c r="G161" s="168">
        <f>ROUND(E161*F161,2)</f>
        <v>0</v>
      </c>
      <c r="H161" s="167"/>
      <c r="I161" s="168">
        <f>ROUND(E161*H161,2)</f>
        <v>0</v>
      </c>
      <c r="J161" s="167"/>
      <c r="K161" s="168">
        <f>ROUND(E161*J161,2)</f>
        <v>0</v>
      </c>
      <c r="L161" s="168">
        <v>21</v>
      </c>
      <c r="M161" s="168">
        <f>G161*(1+L161/100)</f>
        <v>0</v>
      </c>
      <c r="N161" s="160">
        <v>0</v>
      </c>
      <c r="O161" s="160">
        <f>ROUND(E161*N161,5)</f>
        <v>0</v>
      </c>
      <c r="P161" s="160">
        <v>0</v>
      </c>
      <c r="Q161" s="160">
        <f>ROUND(E161*P161,5)</f>
        <v>0</v>
      </c>
      <c r="R161" s="160"/>
      <c r="S161" s="160"/>
      <c r="T161" s="161">
        <v>1.4999999999999999E-2</v>
      </c>
      <c r="U161" s="160">
        <f>ROUND(E161*T161,2)</f>
        <v>11.25</v>
      </c>
      <c r="V161" s="150"/>
      <c r="W161" s="150"/>
      <c r="X161" s="150"/>
      <c r="Y161" s="150"/>
      <c r="Z161" s="150"/>
      <c r="AA161" s="150"/>
      <c r="AB161" s="150"/>
      <c r="AC161" s="150"/>
      <c r="AD161" s="150"/>
      <c r="AE161" s="150" t="s">
        <v>91</v>
      </c>
      <c r="AF161" s="150"/>
      <c r="AG161" s="150"/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51"/>
      <c r="B162" s="157"/>
      <c r="C162" s="289" t="s">
        <v>364</v>
      </c>
      <c r="D162" s="290"/>
      <c r="E162" s="291"/>
      <c r="F162" s="292"/>
      <c r="G162" s="293"/>
      <c r="H162" s="168"/>
      <c r="I162" s="168"/>
      <c r="J162" s="168"/>
      <c r="K162" s="168"/>
      <c r="L162" s="168"/>
      <c r="M162" s="168"/>
      <c r="N162" s="160"/>
      <c r="O162" s="160"/>
      <c r="P162" s="160"/>
      <c r="Q162" s="160"/>
      <c r="R162" s="160"/>
      <c r="S162" s="160"/>
      <c r="T162" s="161"/>
      <c r="U162" s="160"/>
      <c r="V162" s="150"/>
      <c r="W162" s="150"/>
      <c r="X162" s="150"/>
      <c r="Y162" s="150"/>
      <c r="Z162" s="150"/>
      <c r="AA162" s="150"/>
      <c r="AB162" s="150"/>
      <c r="AC162" s="150"/>
      <c r="AD162" s="150"/>
      <c r="AE162" s="150" t="s">
        <v>126</v>
      </c>
      <c r="AF162" s="150"/>
      <c r="AG162" s="150"/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203" t="str">
        <f>C162</f>
        <v>3 x hrabání</v>
      </c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">
      <c r="A163" s="151"/>
      <c r="B163" s="157"/>
      <c r="C163" s="204" t="s">
        <v>365</v>
      </c>
      <c r="D163" s="205"/>
      <c r="E163" s="206">
        <v>750</v>
      </c>
      <c r="F163" s="168"/>
      <c r="G163" s="168"/>
      <c r="H163" s="168"/>
      <c r="I163" s="168"/>
      <c r="J163" s="168"/>
      <c r="K163" s="168"/>
      <c r="L163" s="168"/>
      <c r="M163" s="168"/>
      <c r="N163" s="160"/>
      <c r="O163" s="160"/>
      <c r="P163" s="160"/>
      <c r="Q163" s="160"/>
      <c r="R163" s="160"/>
      <c r="S163" s="160"/>
      <c r="T163" s="161"/>
      <c r="U163" s="160"/>
      <c r="V163" s="150"/>
      <c r="W163" s="150"/>
      <c r="X163" s="150"/>
      <c r="Y163" s="150"/>
      <c r="Z163" s="150"/>
      <c r="AA163" s="150"/>
      <c r="AB163" s="150"/>
      <c r="AC163" s="150"/>
      <c r="AD163" s="150"/>
      <c r="AE163" s="150" t="s">
        <v>128</v>
      </c>
      <c r="AF163" s="150">
        <v>0</v>
      </c>
      <c r="AG163" s="150"/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">
      <c r="A164" s="151">
        <v>92</v>
      </c>
      <c r="B164" s="157" t="s">
        <v>366</v>
      </c>
      <c r="C164" s="191" t="s">
        <v>367</v>
      </c>
      <c r="D164" s="160" t="s">
        <v>123</v>
      </c>
      <c r="E164" s="165">
        <v>250</v>
      </c>
      <c r="F164" s="167"/>
      <c r="G164" s="168">
        <f>ROUND(E164*F164,2)</f>
        <v>0</v>
      </c>
      <c r="H164" s="167"/>
      <c r="I164" s="168">
        <f>ROUND(E164*H164,2)</f>
        <v>0</v>
      </c>
      <c r="J164" s="167"/>
      <c r="K164" s="168">
        <f>ROUND(E164*J164,2)</f>
        <v>0</v>
      </c>
      <c r="L164" s="168">
        <v>21</v>
      </c>
      <c r="M164" s="168">
        <f>G164*(1+L164/100)</f>
        <v>0</v>
      </c>
      <c r="N164" s="160">
        <v>0</v>
      </c>
      <c r="O164" s="160">
        <f>ROUND(E164*N164,5)</f>
        <v>0</v>
      </c>
      <c r="P164" s="160">
        <v>0</v>
      </c>
      <c r="Q164" s="160">
        <f>ROUND(E164*P164,5)</f>
        <v>0</v>
      </c>
      <c r="R164" s="160"/>
      <c r="S164" s="160"/>
      <c r="T164" s="161">
        <v>1E-3</v>
      </c>
      <c r="U164" s="160">
        <f>ROUND(E164*T164,2)</f>
        <v>0.25</v>
      </c>
      <c r="V164" s="150"/>
      <c r="W164" s="150"/>
      <c r="X164" s="150"/>
      <c r="Y164" s="150"/>
      <c r="Z164" s="150"/>
      <c r="AA164" s="150"/>
      <c r="AB164" s="150"/>
      <c r="AC164" s="150"/>
      <c r="AD164" s="150"/>
      <c r="AE164" s="150" t="s">
        <v>91</v>
      </c>
      <c r="AF164" s="150"/>
      <c r="AG164" s="150"/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">
      <c r="A165" s="151">
        <v>93</v>
      </c>
      <c r="B165" s="157" t="s">
        <v>368</v>
      </c>
      <c r="C165" s="191" t="s">
        <v>369</v>
      </c>
      <c r="D165" s="160" t="s">
        <v>123</v>
      </c>
      <c r="E165" s="165">
        <v>250</v>
      </c>
      <c r="F165" s="167"/>
      <c r="G165" s="168">
        <f>ROUND(E165*F165,2)</f>
        <v>0</v>
      </c>
      <c r="H165" s="167"/>
      <c r="I165" s="168">
        <f>ROUND(E165*H165,2)</f>
        <v>0</v>
      </c>
      <c r="J165" s="167"/>
      <c r="K165" s="168">
        <f>ROUND(E165*J165,2)</f>
        <v>0</v>
      </c>
      <c r="L165" s="168">
        <v>21</v>
      </c>
      <c r="M165" s="168">
        <f>G165*(1+L165/100)</f>
        <v>0</v>
      </c>
      <c r="N165" s="160">
        <v>3.0000000000000001E-5</v>
      </c>
      <c r="O165" s="160">
        <f>ROUND(E165*N165,5)</f>
        <v>7.4999999999999997E-3</v>
      </c>
      <c r="P165" s="160">
        <v>0</v>
      </c>
      <c r="Q165" s="160">
        <f>ROUND(E165*P165,5)</f>
        <v>0</v>
      </c>
      <c r="R165" s="160"/>
      <c r="S165" s="160"/>
      <c r="T165" s="161">
        <v>0.06</v>
      </c>
      <c r="U165" s="160">
        <f>ROUND(E165*T165,2)</f>
        <v>15</v>
      </c>
      <c r="V165" s="150"/>
      <c r="W165" s="150"/>
      <c r="X165" s="150"/>
      <c r="Y165" s="150"/>
      <c r="Z165" s="150"/>
      <c r="AA165" s="150"/>
      <c r="AB165" s="150"/>
      <c r="AC165" s="150"/>
      <c r="AD165" s="150"/>
      <c r="AE165" s="150" t="s">
        <v>124</v>
      </c>
      <c r="AF165" s="150"/>
      <c r="AG165" s="150"/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 x14ac:dyDescent="0.2">
      <c r="A166" s="151"/>
      <c r="B166" s="157"/>
      <c r="C166" s="289" t="s">
        <v>370</v>
      </c>
      <c r="D166" s="290"/>
      <c r="E166" s="291"/>
      <c r="F166" s="292"/>
      <c r="G166" s="293"/>
      <c r="H166" s="168"/>
      <c r="I166" s="168"/>
      <c r="J166" s="168"/>
      <c r="K166" s="168"/>
      <c r="L166" s="168"/>
      <c r="M166" s="168"/>
      <c r="N166" s="160"/>
      <c r="O166" s="160"/>
      <c r="P166" s="160"/>
      <c r="Q166" s="160"/>
      <c r="R166" s="160"/>
      <c r="S166" s="160"/>
      <c r="T166" s="161"/>
      <c r="U166" s="160"/>
      <c r="V166" s="150"/>
      <c r="W166" s="150"/>
      <c r="X166" s="150"/>
      <c r="Y166" s="150"/>
      <c r="Z166" s="150"/>
      <c r="AA166" s="150"/>
      <c r="AB166" s="150"/>
      <c r="AC166" s="150"/>
      <c r="AD166" s="150"/>
      <c r="AE166" s="150" t="s">
        <v>126</v>
      </c>
      <c r="AF166" s="150"/>
      <c r="AG166" s="150"/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203" t="str">
        <f>C166</f>
        <v>Doporučená spotřeba osiva je 3 dkg/m2.</v>
      </c>
      <c r="BB166" s="150"/>
      <c r="BC166" s="150"/>
      <c r="BD166" s="150"/>
      <c r="BE166" s="150"/>
      <c r="BF166" s="150"/>
      <c r="BG166" s="150"/>
      <c r="BH166" s="150"/>
    </row>
    <row r="167" spans="1:60" ht="22.5" outlineLevel="1" x14ac:dyDescent="0.2">
      <c r="A167" s="151"/>
      <c r="B167" s="157"/>
      <c r="C167" s="289" t="s">
        <v>371</v>
      </c>
      <c r="D167" s="290"/>
      <c r="E167" s="291"/>
      <c r="F167" s="292"/>
      <c r="G167" s="293"/>
      <c r="H167" s="168"/>
      <c r="I167" s="168"/>
      <c r="J167" s="168"/>
      <c r="K167" s="168"/>
      <c r="L167" s="168"/>
      <c r="M167" s="168"/>
      <c r="N167" s="160"/>
      <c r="O167" s="160"/>
      <c r="P167" s="160"/>
      <c r="Q167" s="160"/>
      <c r="R167" s="160"/>
      <c r="S167" s="160"/>
      <c r="T167" s="161"/>
      <c r="U167" s="160"/>
      <c r="V167" s="150"/>
      <c r="W167" s="150"/>
      <c r="X167" s="150"/>
      <c r="Y167" s="150"/>
      <c r="Z167" s="150"/>
      <c r="AA167" s="150"/>
      <c r="AB167" s="150"/>
      <c r="AC167" s="150"/>
      <c r="AD167" s="150"/>
      <c r="AE167" s="150" t="s">
        <v>126</v>
      </c>
      <c r="AF167" s="150"/>
      <c r="AG167" s="150"/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203" t="str">
        <f>C167</f>
        <v>V položce jsou zakalkulovány náklady na první pokosení, naložení odpadu a odvezení do 20 km, se složením. travní směs technická sídlištní</v>
      </c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">
      <c r="A168" s="151">
        <v>94</v>
      </c>
      <c r="B168" s="157" t="s">
        <v>227</v>
      </c>
      <c r="C168" s="191" t="s">
        <v>372</v>
      </c>
      <c r="D168" s="160" t="s">
        <v>123</v>
      </c>
      <c r="E168" s="165">
        <v>2900</v>
      </c>
      <c r="F168" s="167"/>
      <c r="G168" s="168">
        <f>ROUND(E168*F168,2)</f>
        <v>0</v>
      </c>
      <c r="H168" s="167"/>
      <c r="I168" s="168">
        <f>ROUND(E168*H168,2)</f>
        <v>0</v>
      </c>
      <c r="J168" s="167"/>
      <c r="K168" s="168">
        <f>ROUND(E168*J168,2)</f>
        <v>0</v>
      </c>
      <c r="L168" s="168">
        <v>21</v>
      </c>
      <c r="M168" s="168">
        <f>G168*(1+L168/100)</f>
        <v>0</v>
      </c>
      <c r="N168" s="160">
        <v>0</v>
      </c>
      <c r="O168" s="160">
        <f>ROUND(E168*N168,5)</f>
        <v>0</v>
      </c>
      <c r="P168" s="160">
        <v>0</v>
      </c>
      <c r="Q168" s="160">
        <f>ROUND(E168*P168,5)</f>
        <v>0</v>
      </c>
      <c r="R168" s="160"/>
      <c r="S168" s="160"/>
      <c r="T168" s="161">
        <v>3.0000000000000001E-3</v>
      </c>
      <c r="U168" s="160">
        <f>ROUND(E168*T168,2)</f>
        <v>8.6999999999999993</v>
      </c>
      <c r="V168" s="150"/>
      <c r="W168" s="150"/>
      <c r="X168" s="150"/>
      <c r="Y168" s="150"/>
      <c r="Z168" s="150"/>
      <c r="AA168" s="150"/>
      <c r="AB168" s="150"/>
      <c r="AC168" s="150"/>
      <c r="AD168" s="150"/>
      <c r="AE168" s="150" t="s">
        <v>91</v>
      </c>
      <c r="AF168" s="150"/>
      <c r="AG168" s="150"/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">
      <c r="A169" s="151"/>
      <c r="B169" s="157"/>
      <c r="C169" s="289" t="s">
        <v>373</v>
      </c>
      <c r="D169" s="290"/>
      <c r="E169" s="291"/>
      <c r="F169" s="292"/>
      <c r="G169" s="293"/>
      <c r="H169" s="168"/>
      <c r="I169" s="168"/>
      <c r="J169" s="168"/>
      <c r="K169" s="168"/>
      <c r="L169" s="168"/>
      <c r="M169" s="168"/>
      <c r="N169" s="160"/>
      <c r="O169" s="160"/>
      <c r="P169" s="160"/>
      <c r="Q169" s="160"/>
      <c r="R169" s="160"/>
      <c r="S169" s="160"/>
      <c r="T169" s="161"/>
      <c r="U169" s="160"/>
      <c r="V169" s="150"/>
      <c r="W169" s="150"/>
      <c r="X169" s="150"/>
      <c r="Y169" s="150"/>
      <c r="Z169" s="150"/>
      <c r="AA169" s="150"/>
      <c r="AB169" s="150"/>
      <c r="AC169" s="150"/>
      <c r="AD169" s="150"/>
      <c r="AE169" s="150" t="s">
        <v>126</v>
      </c>
      <c r="AF169" s="150"/>
      <c r="AG169" s="150"/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203" t="str">
        <f>C169</f>
        <v>ošetření trávníku selektivním herbicidem</v>
      </c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">
      <c r="A170" s="151"/>
      <c r="B170" s="157"/>
      <c r="C170" s="204" t="s">
        <v>374</v>
      </c>
      <c r="D170" s="205"/>
      <c r="E170" s="206">
        <v>2900</v>
      </c>
      <c r="F170" s="168"/>
      <c r="G170" s="168"/>
      <c r="H170" s="168"/>
      <c r="I170" s="168"/>
      <c r="J170" s="168"/>
      <c r="K170" s="168"/>
      <c r="L170" s="168"/>
      <c r="M170" s="168"/>
      <c r="N170" s="160"/>
      <c r="O170" s="160"/>
      <c r="P170" s="160"/>
      <c r="Q170" s="160"/>
      <c r="R170" s="160"/>
      <c r="S170" s="160"/>
      <c r="T170" s="161"/>
      <c r="U170" s="160"/>
      <c r="V170" s="150"/>
      <c r="W170" s="150"/>
      <c r="X170" s="150"/>
      <c r="Y170" s="150"/>
      <c r="Z170" s="150"/>
      <c r="AA170" s="150"/>
      <c r="AB170" s="150"/>
      <c r="AC170" s="150"/>
      <c r="AD170" s="150"/>
      <c r="AE170" s="150" t="s">
        <v>128</v>
      </c>
      <c r="AF170" s="150">
        <v>0</v>
      </c>
      <c r="AG170" s="150"/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">
      <c r="A171" s="151">
        <v>95</v>
      </c>
      <c r="B171" s="157" t="s">
        <v>150</v>
      </c>
      <c r="C171" s="191" t="s">
        <v>375</v>
      </c>
      <c r="D171" s="160" t="s">
        <v>233</v>
      </c>
      <c r="E171" s="165">
        <v>1.45</v>
      </c>
      <c r="F171" s="167"/>
      <c r="G171" s="168">
        <f>ROUND(E171*F171,2)</f>
        <v>0</v>
      </c>
      <c r="H171" s="167"/>
      <c r="I171" s="168">
        <f>ROUND(E171*H171,2)</f>
        <v>0</v>
      </c>
      <c r="J171" s="167"/>
      <c r="K171" s="168">
        <f>ROUND(E171*J171,2)</f>
        <v>0</v>
      </c>
      <c r="L171" s="168">
        <v>21</v>
      </c>
      <c r="M171" s="168">
        <f>G171*(1+L171/100)</f>
        <v>0</v>
      </c>
      <c r="N171" s="160">
        <v>0</v>
      </c>
      <c r="O171" s="160">
        <f>ROUND(E171*N171,5)</f>
        <v>0</v>
      </c>
      <c r="P171" s="160">
        <v>0</v>
      </c>
      <c r="Q171" s="160">
        <f>ROUND(E171*P171,5)</f>
        <v>0</v>
      </c>
      <c r="R171" s="160"/>
      <c r="S171" s="160"/>
      <c r="T171" s="161">
        <v>0</v>
      </c>
      <c r="U171" s="160">
        <f>ROUND(E171*T171,2)</f>
        <v>0</v>
      </c>
      <c r="V171" s="150"/>
      <c r="W171" s="150"/>
      <c r="X171" s="150"/>
      <c r="Y171" s="150"/>
      <c r="Z171" s="150"/>
      <c r="AA171" s="150"/>
      <c r="AB171" s="150"/>
      <c r="AC171" s="150"/>
      <c r="AD171" s="150"/>
      <c r="AE171" s="150" t="s">
        <v>91</v>
      </c>
      <c r="AF171" s="150"/>
      <c r="AG171" s="150"/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 x14ac:dyDescent="0.2">
      <c r="A172" s="151"/>
      <c r="B172" s="157"/>
      <c r="C172" s="204" t="s">
        <v>376</v>
      </c>
      <c r="D172" s="205"/>
      <c r="E172" s="206">
        <v>1.45</v>
      </c>
      <c r="F172" s="168"/>
      <c r="G172" s="168"/>
      <c r="H172" s="168"/>
      <c r="I172" s="168"/>
      <c r="J172" s="168"/>
      <c r="K172" s="168"/>
      <c r="L172" s="168"/>
      <c r="M172" s="168"/>
      <c r="N172" s="160"/>
      <c r="O172" s="160"/>
      <c r="P172" s="160"/>
      <c r="Q172" s="160"/>
      <c r="R172" s="160"/>
      <c r="S172" s="160"/>
      <c r="T172" s="161"/>
      <c r="U172" s="160"/>
      <c r="V172" s="150"/>
      <c r="W172" s="150"/>
      <c r="X172" s="150"/>
      <c r="Y172" s="150"/>
      <c r="Z172" s="150"/>
      <c r="AA172" s="150"/>
      <c r="AB172" s="150"/>
      <c r="AC172" s="150"/>
      <c r="AD172" s="150"/>
      <c r="AE172" s="150" t="s">
        <v>128</v>
      </c>
      <c r="AF172" s="150">
        <v>0</v>
      </c>
      <c r="AG172" s="150"/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">
      <c r="A173" s="151">
        <v>96</v>
      </c>
      <c r="B173" s="157" t="s">
        <v>377</v>
      </c>
      <c r="C173" s="191" t="s">
        <v>378</v>
      </c>
      <c r="D173" s="160" t="s">
        <v>140</v>
      </c>
      <c r="E173" s="165">
        <v>29</v>
      </c>
      <c r="F173" s="167"/>
      <c r="G173" s="168">
        <f>ROUND(E173*F173,2)</f>
        <v>0</v>
      </c>
      <c r="H173" s="167"/>
      <c r="I173" s="168">
        <f>ROUND(E173*H173,2)</f>
        <v>0</v>
      </c>
      <c r="J173" s="167"/>
      <c r="K173" s="168">
        <f>ROUND(E173*J173,2)</f>
        <v>0</v>
      </c>
      <c r="L173" s="168">
        <v>21</v>
      </c>
      <c r="M173" s="168">
        <f>G173*(1+L173/100)</f>
        <v>0</v>
      </c>
      <c r="N173" s="160">
        <v>0</v>
      </c>
      <c r="O173" s="160">
        <f>ROUND(E173*N173,5)</f>
        <v>0</v>
      </c>
      <c r="P173" s="160">
        <v>0</v>
      </c>
      <c r="Q173" s="160">
        <f>ROUND(E173*P173,5)</f>
        <v>0</v>
      </c>
      <c r="R173" s="160"/>
      <c r="S173" s="160"/>
      <c r="T173" s="161">
        <v>0.26</v>
      </c>
      <c r="U173" s="160">
        <f>ROUND(E173*T173,2)</f>
        <v>7.54</v>
      </c>
      <c r="V173" s="150"/>
      <c r="W173" s="150"/>
      <c r="X173" s="150"/>
      <c r="Y173" s="150"/>
      <c r="Z173" s="150"/>
      <c r="AA173" s="150"/>
      <c r="AB173" s="150"/>
      <c r="AC173" s="150"/>
      <c r="AD173" s="150"/>
      <c r="AE173" s="150" t="s">
        <v>91</v>
      </c>
      <c r="AF173" s="150"/>
      <c r="AG173" s="150"/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">
      <c r="A174" s="151"/>
      <c r="B174" s="157"/>
      <c r="C174" s="204" t="s">
        <v>379</v>
      </c>
      <c r="D174" s="205"/>
      <c r="E174" s="206">
        <v>29</v>
      </c>
      <c r="F174" s="168"/>
      <c r="G174" s="168"/>
      <c r="H174" s="168"/>
      <c r="I174" s="168"/>
      <c r="J174" s="168"/>
      <c r="K174" s="168"/>
      <c r="L174" s="168"/>
      <c r="M174" s="168"/>
      <c r="N174" s="160"/>
      <c r="O174" s="160"/>
      <c r="P174" s="160"/>
      <c r="Q174" s="160"/>
      <c r="R174" s="160"/>
      <c r="S174" s="160"/>
      <c r="T174" s="161"/>
      <c r="U174" s="160"/>
      <c r="V174" s="150"/>
      <c r="W174" s="150"/>
      <c r="X174" s="150"/>
      <c r="Y174" s="150"/>
      <c r="Z174" s="150"/>
      <c r="AA174" s="150"/>
      <c r="AB174" s="150"/>
      <c r="AC174" s="150"/>
      <c r="AD174" s="150"/>
      <c r="AE174" s="150" t="s">
        <v>128</v>
      </c>
      <c r="AF174" s="150">
        <v>0</v>
      </c>
      <c r="AG174" s="150"/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">
      <c r="A175" s="151">
        <v>97</v>
      </c>
      <c r="B175" s="157" t="s">
        <v>150</v>
      </c>
      <c r="C175" s="191" t="s">
        <v>380</v>
      </c>
      <c r="D175" s="160" t="s">
        <v>140</v>
      </c>
      <c r="E175" s="165">
        <v>29</v>
      </c>
      <c r="F175" s="167"/>
      <c r="G175" s="168">
        <f>ROUND(E175*F175,2)</f>
        <v>0</v>
      </c>
      <c r="H175" s="167"/>
      <c r="I175" s="168">
        <f>ROUND(E175*H175,2)</f>
        <v>0</v>
      </c>
      <c r="J175" s="167"/>
      <c r="K175" s="168">
        <f>ROUND(E175*J175,2)</f>
        <v>0</v>
      </c>
      <c r="L175" s="168">
        <v>21</v>
      </c>
      <c r="M175" s="168">
        <f>G175*(1+L175/100)</f>
        <v>0</v>
      </c>
      <c r="N175" s="160">
        <v>0</v>
      </c>
      <c r="O175" s="160">
        <f>ROUND(E175*N175,5)</f>
        <v>0</v>
      </c>
      <c r="P175" s="160">
        <v>0</v>
      </c>
      <c r="Q175" s="160">
        <f>ROUND(E175*P175,5)</f>
        <v>0</v>
      </c>
      <c r="R175" s="160"/>
      <c r="S175" s="160"/>
      <c r="T175" s="161">
        <v>0</v>
      </c>
      <c r="U175" s="160">
        <f>ROUND(E175*T175,2)</f>
        <v>0</v>
      </c>
      <c r="V175" s="150"/>
      <c r="W175" s="150"/>
      <c r="X175" s="150"/>
      <c r="Y175" s="150"/>
      <c r="Z175" s="150"/>
      <c r="AA175" s="150"/>
      <c r="AB175" s="150"/>
      <c r="AC175" s="150"/>
      <c r="AD175" s="150"/>
      <c r="AE175" s="150" t="s">
        <v>91</v>
      </c>
      <c r="AF175" s="150"/>
      <c r="AG175" s="150"/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1" x14ac:dyDescent="0.2">
      <c r="A176" s="151">
        <v>98</v>
      </c>
      <c r="B176" s="157" t="s">
        <v>381</v>
      </c>
      <c r="C176" s="191" t="s">
        <v>382</v>
      </c>
      <c r="D176" s="160" t="s">
        <v>140</v>
      </c>
      <c r="E176" s="165">
        <v>29</v>
      </c>
      <c r="F176" s="167"/>
      <c r="G176" s="168">
        <f>ROUND(E176*F176,2)</f>
        <v>0</v>
      </c>
      <c r="H176" s="167"/>
      <c r="I176" s="168">
        <f>ROUND(E176*H176,2)</f>
        <v>0</v>
      </c>
      <c r="J176" s="167"/>
      <c r="K176" s="168">
        <f>ROUND(E176*J176,2)</f>
        <v>0</v>
      </c>
      <c r="L176" s="168">
        <v>21</v>
      </c>
      <c r="M176" s="168">
        <f>G176*(1+L176/100)</f>
        <v>0</v>
      </c>
      <c r="N176" s="160">
        <v>0</v>
      </c>
      <c r="O176" s="160">
        <f>ROUND(E176*N176,5)</f>
        <v>0</v>
      </c>
      <c r="P176" s="160">
        <v>0</v>
      </c>
      <c r="Q176" s="160">
        <f>ROUND(E176*P176,5)</f>
        <v>0</v>
      </c>
      <c r="R176" s="160"/>
      <c r="S176" s="160"/>
      <c r="T176" s="161">
        <v>0.88400000000000001</v>
      </c>
      <c r="U176" s="160">
        <f>ROUND(E176*T176,2)</f>
        <v>25.64</v>
      </c>
      <c r="V176" s="150"/>
      <c r="W176" s="150"/>
      <c r="X176" s="150"/>
      <c r="Y176" s="150"/>
      <c r="Z176" s="150"/>
      <c r="AA176" s="150"/>
      <c r="AB176" s="150"/>
      <c r="AC176" s="150"/>
      <c r="AD176" s="150"/>
      <c r="AE176" s="150" t="s">
        <v>91</v>
      </c>
      <c r="AF176" s="150"/>
      <c r="AG176" s="150"/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 x14ac:dyDescent="0.2">
      <c r="A177" s="151">
        <v>99</v>
      </c>
      <c r="B177" s="157" t="s">
        <v>383</v>
      </c>
      <c r="C177" s="191" t="s">
        <v>384</v>
      </c>
      <c r="D177" s="160" t="s">
        <v>385</v>
      </c>
      <c r="E177" s="165">
        <v>0.28999999999999998</v>
      </c>
      <c r="F177" s="167"/>
      <c r="G177" s="168">
        <f>ROUND(E177*F177,2)</f>
        <v>0</v>
      </c>
      <c r="H177" s="167"/>
      <c r="I177" s="168">
        <f>ROUND(E177*H177,2)</f>
        <v>0</v>
      </c>
      <c r="J177" s="167"/>
      <c r="K177" s="168">
        <f>ROUND(E177*J177,2)</f>
        <v>0</v>
      </c>
      <c r="L177" s="168">
        <v>21</v>
      </c>
      <c r="M177" s="168">
        <f>G177*(1+L177/100)</f>
        <v>0</v>
      </c>
      <c r="N177" s="160">
        <v>0</v>
      </c>
      <c r="O177" s="160">
        <f>ROUND(E177*N177,5)</f>
        <v>0</v>
      </c>
      <c r="P177" s="160">
        <v>0</v>
      </c>
      <c r="Q177" s="160">
        <f>ROUND(E177*P177,5)</f>
        <v>0</v>
      </c>
      <c r="R177" s="160"/>
      <c r="S177" s="160"/>
      <c r="T177" s="161">
        <v>16.151</v>
      </c>
      <c r="U177" s="160">
        <f>ROUND(E177*T177,2)</f>
        <v>4.68</v>
      </c>
      <c r="V177" s="150"/>
      <c r="W177" s="150"/>
      <c r="X177" s="150"/>
      <c r="Y177" s="150"/>
      <c r="Z177" s="150"/>
      <c r="AA177" s="150"/>
      <c r="AB177" s="150"/>
      <c r="AC177" s="150"/>
      <c r="AD177" s="150"/>
      <c r="AE177" s="150" t="s">
        <v>91</v>
      </c>
      <c r="AF177" s="150"/>
      <c r="AG177" s="150"/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1" x14ac:dyDescent="0.2">
      <c r="A178" s="151"/>
      <c r="B178" s="157"/>
      <c r="C178" s="204" t="s">
        <v>386</v>
      </c>
      <c r="D178" s="205"/>
      <c r="E178" s="206">
        <v>0.28999999999999998</v>
      </c>
      <c r="F178" s="168"/>
      <c r="G178" s="168"/>
      <c r="H178" s="168"/>
      <c r="I178" s="168"/>
      <c r="J178" s="168"/>
      <c r="K178" s="168"/>
      <c r="L178" s="168"/>
      <c r="M178" s="168"/>
      <c r="N178" s="160"/>
      <c r="O178" s="160"/>
      <c r="P178" s="160"/>
      <c r="Q178" s="160"/>
      <c r="R178" s="160"/>
      <c r="S178" s="160"/>
      <c r="T178" s="161"/>
      <c r="U178" s="160"/>
      <c r="V178" s="150"/>
      <c r="W178" s="150"/>
      <c r="X178" s="150"/>
      <c r="Y178" s="150"/>
      <c r="Z178" s="150"/>
      <c r="AA178" s="150"/>
      <c r="AB178" s="150"/>
      <c r="AC178" s="150"/>
      <c r="AD178" s="150"/>
      <c r="AE178" s="150" t="s">
        <v>128</v>
      </c>
      <c r="AF178" s="150">
        <v>0</v>
      </c>
      <c r="AG178" s="150"/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1" x14ac:dyDescent="0.2">
      <c r="A179" s="151">
        <v>100</v>
      </c>
      <c r="B179" s="157" t="s">
        <v>387</v>
      </c>
      <c r="C179" s="191" t="s">
        <v>388</v>
      </c>
      <c r="D179" s="160" t="s">
        <v>196</v>
      </c>
      <c r="E179" s="165">
        <v>8.6999999999999994E-2</v>
      </c>
      <c r="F179" s="167"/>
      <c r="G179" s="168">
        <f>ROUND(E179*F179,2)</f>
        <v>0</v>
      </c>
      <c r="H179" s="167"/>
      <c r="I179" s="168">
        <f>ROUND(E179*H179,2)</f>
        <v>0</v>
      </c>
      <c r="J179" s="167"/>
      <c r="K179" s="168">
        <f>ROUND(E179*J179,2)</f>
        <v>0</v>
      </c>
      <c r="L179" s="168">
        <v>21</v>
      </c>
      <c r="M179" s="168">
        <f>G179*(1+L179/100)</f>
        <v>0</v>
      </c>
      <c r="N179" s="160">
        <v>0</v>
      </c>
      <c r="O179" s="160">
        <f>ROUND(E179*N179,5)</f>
        <v>0</v>
      </c>
      <c r="P179" s="160">
        <v>0</v>
      </c>
      <c r="Q179" s="160">
        <f>ROUND(E179*P179,5)</f>
        <v>0</v>
      </c>
      <c r="R179" s="160"/>
      <c r="S179" s="160"/>
      <c r="T179" s="161">
        <v>21.428999999999998</v>
      </c>
      <c r="U179" s="160">
        <f>ROUND(E179*T179,2)</f>
        <v>1.86</v>
      </c>
      <c r="V179" s="150"/>
      <c r="W179" s="150"/>
      <c r="X179" s="150"/>
      <c r="Y179" s="150"/>
      <c r="Z179" s="150"/>
      <c r="AA179" s="150"/>
      <c r="AB179" s="150"/>
      <c r="AC179" s="150"/>
      <c r="AD179" s="150"/>
      <c r="AE179" s="150" t="s">
        <v>91</v>
      </c>
      <c r="AF179" s="150"/>
      <c r="AG179" s="150"/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">
      <c r="A180" s="151"/>
      <c r="B180" s="157"/>
      <c r="C180" s="204" t="s">
        <v>389</v>
      </c>
      <c r="D180" s="205"/>
      <c r="E180" s="206">
        <v>8.6999999999999994E-2</v>
      </c>
      <c r="F180" s="168"/>
      <c r="G180" s="168"/>
      <c r="H180" s="168"/>
      <c r="I180" s="168"/>
      <c r="J180" s="168"/>
      <c r="K180" s="168"/>
      <c r="L180" s="168"/>
      <c r="M180" s="168"/>
      <c r="N180" s="160"/>
      <c r="O180" s="160"/>
      <c r="P180" s="160"/>
      <c r="Q180" s="160"/>
      <c r="R180" s="160"/>
      <c r="S180" s="160"/>
      <c r="T180" s="161"/>
      <c r="U180" s="160"/>
      <c r="V180" s="150"/>
      <c r="W180" s="150"/>
      <c r="X180" s="150"/>
      <c r="Y180" s="150"/>
      <c r="Z180" s="150"/>
      <c r="AA180" s="150"/>
      <c r="AB180" s="150"/>
      <c r="AC180" s="150"/>
      <c r="AD180" s="150"/>
      <c r="AE180" s="150" t="s">
        <v>128</v>
      </c>
      <c r="AF180" s="150">
        <v>0</v>
      </c>
      <c r="AG180" s="150"/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 x14ac:dyDescent="0.2">
      <c r="A181" s="151">
        <v>101</v>
      </c>
      <c r="B181" s="157" t="s">
        <v>150</v>
      </c>
      <c r="C181" s="191" t="s">
        <v>390</v>
      </c>
      <c r="D181" s="160" t="s">
        <v>391</v>
      </c>
      <c r="E181" s="165">
        <v>87</v>
      </c>
      <c r="F181" s="167"/>
      <c r="G181" s="168">
        <f>ROUND(E181*F181,2)</f>
        <v>0</v>
      </c>
      <c r="H181" s="167"/>
      <c r="I181" s="168">
        <f>ROUND(E181*H181,2)</f>
        <v>0</v>
      </c>
      <c r="J181" s="167"/>
      <c r="K181" s="168">
        <f>ROUND(E181*J181,2)</f>
        <v>0</v>
      </c>
      <c r="L181" s="168">
        <v>21</v>
      </c>
      <c r="M181" s="168">
        <f>G181*(1+L181/100)</f>
        <v>0</v>
      </c>
      <c r="N181" s="160">
        <v>0</v>
      </c>
      <c r="O181" s="160">
        <f>ROUND(E181*N181,5)</f>
        <v>0</v>
      </c>
      <c r="P181" s="160">
        <v>0</v>
      </c>
      <c r="Q181" s="160">
        <f>ROUND(E181*P181,5)</f>
        <v>0</v>
      </c>
      <c r="R181" s="160"/>
      <c r="S181" s="160"/>
      <c r="T181" s="161">
        <v>0</v>
      </c>
      <c r="U181" s="160">
        <f>ROUND(E181*T181,2)</f>
        <v>0</v>
      </c>
      <c r="V181" s="150"/>
      <c r="W181" s="150"/>
      <c r="X181" s="150"/>
      <c r="Y181" s="150"/>
      <c r="Z181" s="150"/>
      <c r="AA181" s="150"/>
      <c r="AB181" s="150"/>
      <c r="AC181" s="150"/>
      <c r="AD181" s="150"/>
      <c r="AE181" s="150" t="s">
        <v>91</v>
      </c>
      <c r="AF181" s="150"/>
      <c r="AG181" s="150"/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">
      <c r="A182" s="151"/>
      <c r="B182" s="157"/>
      <c r="C182" s="204" t="s">
        <v>392</v>
      </c>
      <c r="D182" s="205"/>
      <c r="E182" s="206">
        <v>87</v>
      </c>
      <c r="F182" s="168"/>
      <c r="G182" s="168"/>
      <c r="H182" s="168"/>
      <c r="I182" s="168"/>
      <c r="J182" s="168"/>
      <c r="K182" s="168"/>
      <c r="L182" s="168"/>
      <c r="M182" s="168"/>
      <c r="N182" s="160"/>
      <c r="O182" s="160"/>
      <c r="P182" s="160"/>
      <c r="Q182" s="160"/>
      <c r="R182" s="160"/>
      <c r="S182" s="160"/>
      <c r="T182" s="161"/>
      <c r="U182" s="160"/>
      <c r="V182" s="150"/>
      <c r="W182" s="150"/>
      <c r="X182" s="150"/>
      <c r="Y182" s="150"/>
      <c r="Z182" s="150"/>
      <c r="AA182" s="150"/>
      <c r="AB182" s="150"/>
      <c r="AC182" s="150"/>
      <c r="AD182" s="150"/>
      <c r="AE182" s="150" t="s">
        <v>128</v>
      </c>
      <c r="AF182" s="150">
        <v>0</v>
      </c>
      <c r="AG182" s="150"/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1" x14ac:dyDescent="0.2">
      <c r="A183" s="151">
        <v>102</v>
      </c>
      <c r="B183" s="157" t="s">
        <v>393</v>
      </c>
      <c r="C183" s="191" t="s">
        <v>394</v>
      </c>
      <c r="D183" s="160" t="s">
        <v>123</v>
      </c>
      <c r="E183" s="165">
        <v>2900</v>
      </c>
      <c r="F183" s="167"/>
      <c r="G183" s="168">
        <f>ROUND(E183*F183,2)</f>
        <v>0</v>
      </c>
      <c r="H183" s="167"/>
      <c r="I183" s="168">
        <f>ROUND(E183*H183,2)</f>
        <v>0</v>
      </c>
      <c r="J183" s="167"/>
      <c r="K183" s="168">
        <f>ROUND(E183*J183,2)</f>
        <v>0</v>
      </c>
      <c r="L183" s="168">
        <v>21</v>
      </c>
      <c r="M183" s="168">
        <f>G183*(1+L183/100)</f>
        <v>0</v>
      </c>
      <c r="N183" s="160">
        <v>0</v>
      </c>
      <c r="O183" s="160">
        <f>ROUND(E183*N183,5)</f>
        <v>0</v>
      </c>
      <c r="P183" s="160">
        <v>0</v>
      </c>
      <c r="Q183" s="160">
        <f>ROUND(E183*P183,5)</f>
        <v>0</v>
      </c>
      <c r="R183" s="160"/>
      <c r="S183" s="160"/>
      <c r="T183" s="161">
        <v>1E-3</v>
      </c>
      <c r="U183" s="160">
        <f>ROUND(E183*T183,2)</f>
        <v>2.9</v>
      </c>
      <c r="V183" s="150"/>
      <c r="W183" s="150"/>
      <c r="X183" s="150"/>
      <c r="Y183" s="150"/>
      <c r="Z183" s="150"/>
      <c r="AA183" s="150"/>
      <c r="AB183" s="150"/>
      <c r="AC183" s="150"/>
      <c r="AD183" s="150"/>
      <c r="AE183" s="150" t="s">
        <v>91</v>
      </c>
      <c r="AF183" s="150"/>
      <c r="AG183" s="150"/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ht="22.5" outlineLevel="1" x14ac:dyDescent="0.2">
      <c r="A184" s="151">
        <v>103</v>
      </c>
      <c r="B184" s="157" t="s">
        <v>395</v>
      </c>
      <c r="C184" s="191" t="s">
        <v>396</v>
      </c>
      <c r="D184" s="160" t="s">
        <v>123</v>
      </c>
      <c r="E184" s="165">
        <v>2900</v>
      </c>
      <c r="F184" s="167"/>
      <c r="G184" s="168">
        <f>ROUND(E184*F184,2)</f>
        <v>0</v>
      </c>
      <c r="H184" s="167"/>
      <c r="I184" s="168">
        <f>ROUND(E184*H184,2)</f>
        <v>0</v>
      </c>
      <c r="J184" s="167"/>
      <c r="K184" s="168">
        <f>ROUND(E184*J184,2)</f>
        <v>0</v>
      </c>
      <c r="L184" s="168">
        <v>21</v>
      </c>
      <c r="M184" s="168">
        <f>G184*(1+L184/100)</f>
        <v>0</v>
      </c>
      <c r="N184" s="160">
        <v>0</v>
      </c>
      <c r="O184" s="160">
        <f>ROUND(E184*N184,5)</f>
        <v>0</v>
      </c>
      <c r="P184" s="160">
        <v>0</v>
      </c>
      <c r="Q184" s="160">
        <f>ROUND(E184*P184,5)</f>
        <v>0</v>
      </c>
      <c r="R184" s="160"/>
      <c r="S184" s="160"/>
      <c r="T184" s="161">
        <v>0.06</v>
      </c>
      <c r="U184" s="160">
        <f>ROUND(E184*T184,2)</f>
        <v>174</v>
      </c>
      <c r="V184" s="150"/>
      <c r="W184" s="150"/>
      <c r="X184" s="150"/>
      <c r="Y184" s="150"/>
      <c r="Z184" s="150"/>
      <c r="AA184" s="150"/>
      <c r="AB184" s="150"/>
      <c r="AC184" s="150"/>
      <c r="AD184" s="150"/>
      <c r="AE184" s="150" t="s">
        <v>91</v>
      </c>
      <c r="AF184" s="150"/>
      <c r="AG184" s="150"/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 x14ac:dyDescent="0.2">
      <c r="A185" s="151">
        <v>104</v>
      </c>
      <c r="B185" s="157" t="s">
        <v>397</v>
      </c>
      <c r="C185" s="191" t="s">
        <v>398</v>
      </c>
      <c r="D185" s="160" t="s">
        <v>123</v>
      </c>
      <c r="E185" s="165">
        <v>2900</v>
      </c>
      <c r="F185" s="167"/>
      <c r="G185" s="168">
        <f>ROUND(E185*F185,2)</f>
        <v>0</v>
      </c>
      <c r="H185" s="167"/>
      <c r="I185" s="168">
        <f>ROUND(E185*H185,2)</f>
        <v>0</v>
      </c>
      <c r="J185" s="167"/>
      <c r="K185" s="168">
        <f>ROUND(E185*J185,2)</f>
        <v>0</v>
      </c>
      <c r="L185" s="168">
        <v>21</v>
      </c>
      <c r="M185" s="168">
        <f>G185*(1+L185/100)</f>
        <v>0</v>
      </c>
      <c r="N185" s="160">
        <v>0</v>
      </c>
      <c r="O185" s="160">
        <f>ROUND(E185*N185,5)</f>
        <v>0</v>
      </c>
      <c r="P185" s="160">
        <v>0</v>
      </c>
      <c r="Q185" s="160">
        <f>ROUND(E185*P185,5)</f>
        <v>0</v>
      </c>
      <c r="R185" s="160"/>
      <c r="S185" s="160"/>
      <c r="T185" s="161">
        <v>2E-3</v>
      </c>
      <c r="U185" s="160">
        <f>ROUND(E185*T185,2)</f>
        <v>5.8</v>
      </c>
      <c r="V185" s="150"/>
      <c r="W185" s="150"/>
      <c r="X185" s="150"/>
      <c r="Y185" s="150"/>
      <c r="Z185" s="150"/>
      <c r="AA185" s="150"/>
      <c r="AB185" s="150"/>
      <c r="AC185" s="150"/>
      <c r="AD185" s="150"/>
      <c r="AE185" s="150" t="s">
        <v>91</v>
      </c>
      <c r="AF185" s="150"/>
      <c r="AG185" s="150"/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">
      <c r="A186" s="151">
        <v>105</v>
      </c>
      <c r="B186" s="157" t="s">
        <v>399</v>
      </c>
      <c r="C186" s="191" t="s">
        <v>400</v>
      </c>
      <c r="D186" s="160" t="s">
        <v>123</v>
      </c>
      <c r="E186" s="165">
        <v>29000</v>
      </c>
      <c r="F186" s="167"/>
      <c r="G186" s="168">
        <f>ROUND(E186*F186,2)</f>
        <v>0</v>
      </c>
      <c r="H186" s="167"/>
      <c r="I186" s="168">
        <f>ROUND(E186*H186,2)</f>
        <v>0</v>
      </c>
      <c r="J186" s="167"/>
      <c r="K186" s="168">
        <f>ROUND(E186*J186,2)</f>
        <v>0</v>
      </c>
      <c r="L186" s="168">
        <v>21</v>
      </c>
      <c r="M186" s="168">
        <f>G186*(1+L186/100)</f>
        <v>0</v>
      </c>
      <c r="N186" s="160">
        <v>0</v>
      </c>
      <c r="O186" s="160">
        <f>ROUND(E186*N186,5)</f>
        <v>0</v>
      </c>
      <c r="P186" s="160">
        <v>0</v>
      </c>
      <c r="Q186" s="160">
        <f>ROUND(E186*P186,5)</f>
        <v>0</v>
      </c>
      <c r="R186" s="160"/>
      <c r="S186" s="160"/>
      <c r="T186" s="161">
        <v>1.0999999999999999E-2</v>
      </c>
      <c r="U186" s="160">
        <f>ROUND(E186*T186,2)</f>
        <v>319</v>
      </c>
      <c r="V186" s="150"/>
      <c r="W186" s="150"/>
      <c r="X186" s="150"/>
      <c r="Y186" s="150"/>
      <c r="Z186" s="150"/>
      <c r="AA186" s="150"/>
      <c r="AB186" s="150"/>
      <c r="AC186" s="150"/>
      <c r="AD186" s="150"/>
      <c r="AE186" s="150" t="s">
        <v>91</v>
      </c>
      <c r="AF186" s="150"/>
      <c r="AG186" s="150"/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ht="22.5" outlineLevel="1" x14ac:dyDescent="0.2">
      <c r="A187" s="151"/>
      <c r="B187" s="157"/>
      <c r="C187" s="289" t="s">
        <v>401</v>
      </c>
      <c r="D187" s="290"/>
      <c r="E187" s="291"/>
      <c r="F187" s="292"/>
      <c r="G187" s="293"/>
      <c r="H187" s="168"/>
      <c r="I187" s="168"/>
      <c r="J187" s="168"/>
      <c r="K187" s="168"/>
      <c r="L187" s="168"/>
      <c r="M187" s="168"/>
      <c r="N187" s="160"/>
      <c r="O187" s="160"/>
      <c r="P187" s="160"/>
      <c r="Q187" s="160"/>
      <c r="R187" s="160"/>
      <c r="S187" s="160"/>
      <c r="T187" s="161"/>
      <c r="U187" s="160"/>
      <c r="V187" s="150"/>
      <c r="W187" s="150"/>
      <c r="X187" s="150"/>
      <c r="Y187" s="150"/>
      <c r="Z187" s="150"/>
      <c r="AA187" s="150"/>
      <c r="AB187" s="150"/>
      <c r="AC187" s="150"/>
      <c r="AD187" s="150"/>
      <c r="AE187" s="150" t="s">
        <v>126</v>
      </c>
      <c r="AF187" s="150"/>
      <c r="AG187" s="150"/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203" t="str">
        <f>C187</f>
        <v>Ošetření trávníku bez ohledu na způsob založení, tj. pokosení se shrabáním, naložením shrabků na dopravní prostředek s odvezením do 20 km a se složením</v>
      </c>
      <c r="BB187" s="150"/>
      <c r="BC187" s="150"/>
      <c r="BD187" s="150"/>
      <c r="BE187" s="150"/>
      <c r="BF187" s="150"/>
      <c r="BG187" s="150"/>
      <c r="BH187" s="150"/>
    </row>
    <row r="188" spans="1:60" outlineLevel="1" x14ac:dyDescent="0.2">
      <c r="A188" s="151"/>
      <c r="B188" s="157"/>
      <c r="C188" s="289" t="s">
        <v>402</v>
      </c>
      <c r="D188" s="290"/>
      <c r="E188" s="291"/>
      <c r="F188" s="292"/>
      <c r="G188" s="293"/>
      <c r="H188" s="168"/>
      <c r="I188" s="168"/>
      <c r="J188" s="168"/>
      <c r="K188" s="168"/>
      <c r="L188" s="168"/>
      <c r="M188" s="168"/>
      <c r="N188" s="160"/>
      <c r="O188" s="160"/>
      <c r="P188" s="160"/>
      <c r="Q188" s="160"/>
      <c r="R188" s="160"/>
      <c r="S188" s="160"/>
      <c r="T188" s="161"/>
      <c r="U188" s="160"/>
      <c r="V188" s="150"/>
      <c r="W188" s="150"/>
      <c r="X188" s="150"/>
      <c r="Y188" s="150"/>
      <c r="Z188" s="150"/>
      <c r="AA188" s="150"/>
      <c r="AB188" s="150"/>
      <c r="AC188" s="150"/>
      <c r="AD188" s="150"/>
      <c r="AE188" s="150" t="s">
        <v>126</v>
      </c>
      <c r="AF188" s="150"/>
      <c r="AG188" s="150"/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203" t="str">
        <f>C188</f>
        <v>péče 2 roky - 10 sečí</v>
      </c>
      <c r="BB188" s="150"/>
      <c r="BC188" s="150"/>
      <c r="BD188" s="150"/>
      <c r="BE188" s="150"/>
      <c r="BF188" s="150"/>
      <c r="BG188" s="150"/>
      <c r="BH188" s="150"/>
    </row>
    <row r="189" spans="1:60" outlineLevel="1" x14ac:dyDescent="0.2">
      <c r="A189" s="151">
        <v>106</v>
      </c>
      <c r="B189" s="157" t="s">
        <v>403</v>
      </c>
      <c r="C189" s="191" t="s">
        <v>404</v>
      </c>
      <c r="D189" s="160" t="s">
        <v>238</v>
      </c>
      <c r="E189" s="165">
        <v>160</v>
      </c>
      <c r="F189" s="167"/>
      <c r="G189" s="168">
        <f>ROUND(E189*F189,2)</f>
        <v>0</v>
      </c>
      <c r="H189" s="167"/>
      <c r="I189" s="168">
        <f>ROUND(E189*H189,2)</f>
        <v>0</v>
      </c>
      <c r="J189" s="167"/>
      <c r="K189" s="168">
        <f>ROUND(E189*J189,2)</f>
        <v>0</v>
      </c>
      <c r="L189" s="168">
        <v>21</v>
      </c>
      <c r="M189" s="168">
        <f>G189*(1+L189/100)</f>
        <v>0</v>
      </c>
      <c r="N189" s="160">
        <v>0</v>
      </c>
      <c r="O189" s="160">
        <f>ROUND(E189*N189,5)</f>
        <v>0</v>
      </c>
      <c r="P189" s="160">
        <v>0</v>
      </c>
      <c r="Q189" s="160">
        <f>ROUND(E189*P189,5)</f>
        <v>0</v>
      </c>
      <c r="R189" s="160"/>
      <c r="S189" s="160"/>
      <c r="T189" s="161">
        <v>0.23899999999999999</v>
      </c>
      <c r="U189" s="160">
        <f>ROUND(E189*T189,2)</f>
        <v>38.24</v>
      </c>
      <c r="V189" s="150"/>
      <c r="W189" s="150"/>
      <c r="X189" s="150"/>
      <c r="Y189" s="150"/>
      <c r="Z189" s="150"/>
      <c r="AA189" s="150"/>
      <c r="AB189" s="150"/>
      <c r="AC189" s="150"/>
      <c r="AD189" s="150"/>
      <c r="AE189" s="150" t="s">
        <v>91</v>
      </c>
      <c r="AF189" s="150"/>
      <c r="AG189" s="150"/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ht="33.75" outlineLevel="1" x14ac:dyDescent="0.2">
      <c r="A190" s="151"/>
      <c r="B190" s="157"/>
      <c r="C190" s="289" t="s">
        <v>405</v>
      </c>
      <c r="D190" s="290"/>
      <c r="E190" s="291"/>
      <c r="F190" s="292"/>
      <c r="G190" s="293"/>
      <c r="H190" s="168"/>
      <c r="I190" s="168"/>
      <c r="J190" s="168"/>
      <c r="K190" s="168"/>
      <c r="L190" s="168"/>
      <c r="M190" s="168"/>
      <c r="N190" s="160"/>
      <c r="O190" s="160"/>
      <c r="P190" s="160"/>
      <c r="Q190" s="160"/>
      <c r="R190" s="160"/>
      <c r="S190" s="160"/>
      <c r="T190" s="161"/>
      <c r="U190" s="160"/>
      <c r="V190" s="150"/>
      <c r="W190" s="150"/>
      <c r="X190" s="150"/>
      <c r="Y190" s="150"/>
      <c r="Z190" s="150"/>
      <c r="AA190" s="150"/>
      <c r="AB190" s="150"/>
      <c r="AC190" s="150"/>
      <c r="AD190" s="150"/>
      <c r="AE190" s="150" t="s">
        <v>126</v>
      </c>
      <c r="AF190" s="150"/>
      <c r="AG190" s="150"/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203" t="str">
        <f>C190</f>
        <v>Ošetření vysazených dřevin t.j. odplevelení s nakypřením nebo vypletí, odstranění poškozených částí dřeviny s případným složením odpadu na hromady, naložením na dopravní prostředek, odvozem do 20 km a se složením</v>
      </c>
      <c r="BB190" s="150"/>
      <c r="BC190" s="150"/>
      <c r="BD190" s="150"/>
      <c r="BE190" s="150"/>
      <c r="BF190" s="150"/>
      <c r="BG190" s="150"/>
      <c r="BH190" s="150"/>
    </row>
    <row r="191" spans="1:60" outlineLevel="1" x14ac:dyDescent="0.2">
      <c r="A191" s="151"/>
      <c r="B191" s="157"/>
      <c r="C191" s="289" t="s">
        <v>406</v>
      </c>
      <c r="D191" s="290"/>
      <c r="E191" s="291"/>
      <c r="F191" s="292"/>
      <c r="G191" s="293"/>
      <c r="H191" s="168"/>
      <c r="I191" s="168"/>
      <c r="J191" s="168"/>
      <c r="K191" s="168"/>
      <c r="L191" s="168"/>
      <c r="M191" s="168"/>
      <c r="N191" s="160"/>
      <c r="O191" s="160"/>
      <c r="P191" s="160"/>
      <c r="Q191" s="160"/>
      <c r="R191" s="160"/>
      <c r="S191" s="160"/>
      <c r="T191" s="161"/>
      <c r="U191" s="160"/>
      <c r="V191" s="150"/>
      <c r="W191" s="150"/>
      <c r="X191" s="150"/>
      <c r="Y191" s="150"/>
      <c r="Z191" s="150"/>
      <c r="AA191" s="150"/>
      <c r="AB191" s="150"/>
      <c r="AC191" s="150"/>
      <c r="AD191" s="150"/>
      <c r="AE191" s="150" t="s">
        <v>126</v>
      </c>
      <c r="AF191" s="150"/>
      <c r="AG191" s="150"/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203" t="str">
        <f>C191</f>
        <v>péče 2 roky - 4x</v>
      </c>
      <c r="BB191" s="150"/>
      <c r="BC191" s="150"/>
      <c r="BD191" s="150"/>
      <c r="BE191" s="150"/>
      <c r="BF191" s="150"/>
      <c r="BG191" s="150"/>
      <c r="BH191" s="150"/>
    </row>
    <row r="192" spans="1:60" outlineLevel="1" x14ac:dyDescent="0.2">
      <c r="A192" s="151"/>
      <c r="B192" s="157"/>
      <c r="C192" s="204" t="s">
        <v>407</v>
      </c>
      <c r="D192" s="205"/>
      <c r="E192" s="206">
        <v>12</v>
      </c>
      <c r="F192" s="168"/>
      <c r="G192" s="168"/>
      <c r="H192" s="168"/>
      <c r="I192" s="168"/>
      <c r="J192" s="168"/>
      <c r="K192" s="168"/>
      <c r="L192" s="168"/>
      <c r="M192" s="168"/>
      <c r="N192" s="160"/>
      <c r="O192" s="160"/>
      <c r="P192" s="160"/>
      <c r="Q192" s="160"/>
      <c r="R192" s="160"/>
      <c r="S192" s="160"/>
      <c r="T192" s="161"/>
      <c r="U192" s="160"/>
      <c r="V192" s="150"/>
      <c r="W192" s="150"/>
      <c r="X192" s="150"/>
      <c r="Y192" s="150"/>
      <c r="Z192" s="150"/>
      <c r="AA192" s="150"/>
      <c r="AB192" s="150"/>
      <c r="AC192" s="150"/>
      <c r="AD192" s="150"/>
      <c r="AE192" s="150" t="s">
        <v>128</v>
      </c>
      <c r="AF192" s="150">
        <v>0</v>
      </c>
      <c r="AG192" s="150"/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">
      <c r="A193" s="151"/>
      <c r="B193" s="157"/>
      <c r="C193" s="204" t="s">
        <v>408</v>
      </c>
      <c r="D193" s="205"/>
      <c r="E193" s="206">
        <v>32</v>
      </c>
      <c r="F193" s="168"/>
      <c r="G193" s="168"/>
      <c r="H193" s="168"/>
      <c r="I193" s="168"/>
      <c r="J193" s="168"/>
      <c r="K193" s="168"/>
      <c r="L193" s="168"/>
      <c r="M193" s="168"/>
      <c r="N193" s="160"/>
      <c r="O193" s="160"/>
      <c r="P193" s="160"/>
      <c r="Q193" s="160"/>
      <c r="R193" s="160"/>
      <c r="S193" s="160"/>
      <c r="T193" s="161"/>
      <c r="U193" s="160"/>
      <c r="V193" s="150"/>
      <c r="W193" s="150"/>
      <c r="X193" s="150"/>
      <c r="Y193" s="150"/>
      <c r="Z193" s="150"/>
      <c r="AA193" s="150"/>
      <c r="AB193" s="150"/>
      <c r="AC193" s="150"/>
      <c r="AD193" s="150"/>
      <c r="AE193" s="150" t="s">
        <v>128</v>
      </c>
      <c r="AF193" s="150">
        <v>0</v>
      </c>
      <c r="AG193" s="150"/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 x14ac:dyDescent="0.2">
      <c r="A194" s="151"/>
      <c r="B194" s="157"/>
      <c r="C194" s="204" t="s">
        <v>409</v>
      </c>
      <c r="D194" s="205"/>
      <c r="E194" s="206">
        <v>28</v>
      </c>
      <c r="F194" s="168"/>
      <c r="G194" s="168"/>
      <c r="H194" s="168"/>
      <c r="I194" s="168"/>
      <c r="J194" s="168"/>
      <c r="K194" s="168"/>
      <c r="L194" s="168"/>
      <c r="M194" s="168"/>
      <c r="N194" s="160"/>
      <c r="O194" s="160"/>
      <c r="P194" s="160"/>
      <c r="Q194" s="160"/>
      <c r="R194" s="160"/>
      <c r="S194" s="160"/>
      <c r="T194" s="161"/>
      <c r="U194" s="160"/>
      <c r="V194" s="150"/>
      <c r="W194" s="150"/>
      <c r="X194" s="150"/>
      <c r="Y194" s="150"/>
      <c r="Z194" s="150"/>
      <c r="AA194" s="150"/>
      <c r="AB194" s="150"/>
      <c r="AC194" s="150"/>
      <c r="AD194" s="150"/>
      <c r="AE194" s="150" t="s">
        <v>128</v>
      </c>
      <c r="AF194" s="150">
        <v>0</v>
      </c>
      <c r="AG194" s="150"/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">
      <c r="A195" s="151"/>
      <c r="B195" s="157"/>
      <c r="C195" s="204" t="s">
        <v>410</v>
      </c>
      <c r="D195" s="205"/>
      <c r="E195" s="206">
        <v>88</v>
      </c>
      <c r="F195" s="168"/>
      <c r="G195" s="168"/>
      <c r="H195" s="168"/>
      <c r="I195" s="168"/>
      <c r="J195" s="168"/>
      <c r="K195" s="168"/>
      <c r="L195" s="168"/>
      <c r="M195" s="168"/>
      <c r="N195" s="160"/>
      <c r="O195" s="160"/>
      <c r="P195" s="160"/>
      <c r="Q195" s="160"/>
      <c r="R195" s="160"/>
      <c r="S195" s="160"/>
      <c r="T195" s="161"/>
      <c r="U195" s="160"/>
      <c r="V195" s="150"/>
      <c r="W195" s="150"/>
      <c r="X195" s="150"/>
      <c r="Y195" s="150"/>
      <c r="Z195" s="150"/>
      <c r="AA195" s="150"/>
      <c r="AB195" s="150"/>
      <c r="AC195" s="150"/>
      <c r="AD195" s="150"/>
      <c r="AE195" s="150" t="s">
        <v>128</v>
      </c>
      <c r="AF195" s="150">
        <v>0</v>
      </c>
      <c r="AG195" s="150"/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1" x14ac:dyDescent="0.2">
      <c r="A196" s="151">
        <v>107</v>
      </c>
      <c r="B196" s="157" t="s">
        <v>411</v>
      </c>
      <c r="C196" s="191" t="s">
        <v>412</v>
      </c>
      <c r="D196" s="160" t="s">
        <v>123</v>
      </c>
      <c r="E196" s="165">
        <v>1400</v>
      </c>
      <c r="F196" s="167"/>
      <c r="G196" s="168">
        <f>ROUND(E196*F196,2)</f>
        <v>0</v>
      </c>
      <c r="H196" s="167"/>
      <c r="I196" s="168">
        <f>ROUND(E196*H196,2)</f>
        <v>0</v>
      </c>
      <c r="J196" s="167"/>
      <c r="K196" s="168">
        <f>ROUND(E196*J196,2)</f>
        <v>0</v>
      </c>
      <c r="L196" s="168">
        <v>21</v>
      </c>
      <c r="M196" s="168">
        <f>G196*(1+L196/100)</f>
        <v>0</v>
      </c>
      <c r="N196" s="160">
        <v>0</v>
      </c>
      <c r="O196" s="160">
        <f>ROUND(E196*N196,5)</f>
        <v>0</v>
      </c>
      <c r="P196" s="160">
        <v>0</v>
      </c>
      <c r="Q196" s="160">
        <f>ROUND(E196*P196,5)</f>
        <v>0</v>
      </c>
      <c r="R196" s="160"/>
      <c r="S196" s="160"/>
      <c r="T196" s="161">
        <v>0</v>
      </c>
      <c r="U196" s="160">
        <f>ROUND(E196*T196,2)</f>
        <v>0</v>
      </c>
      <c r="V196" s="150"/>
      <c r="W196" s="150"/>
      <c r="X196" s="150"/>
      <c r="Y196" s="150"/>
      <c r="Z196" s="150"/>
      <c r="AA196" s="150"/>
      <c r="AB196" s="150"/>
      <c r="AC196" s="150"/>
      <c r="AD196" s="150"/>
      <c r="AE196" s="150" t="s">
        <v>91</v>
      </c>
      <c r="AF196" s="150"/>
      <c r="AG196" s="150"/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ht="33.75" outlineLevel="1" x14ac:dyDescent="0.2">
      <c r="A197" s="151"/>
      <c r="B197" s="157"/>
      <c r="C197" s="289" t="s">
        <v>413</v>
      </c>
      <c r="D197" s="290"/>
      <c r="E197" s="291"/>
      <c r="F197" s="292"/>
      <c r="G197" s="293"/>
      <c r="H197" s="168"/>
      <c r="I197" s="168"/>
      <c r="J197" s="168"/>
      <c r="K197" s="168"/>
      <c r="L197" s="168"/>
      <c r="M197" s="168"/>
      <c r="N197" s="160"/>
      <c r="O197" s="160"/>
      <c r="P197" s="160"/>
      <c r="Q197" s="160"/>
      <c r="R197" s="160"/>
      <c r="S197" s="160"/>
      <c r="T197" s="161"/>
      <c r="U197" s="160"/>
      <c r="V197" s="150"/>
      <c r="W197" s="150"/>
      <c r="X197" s="150"/>
      <c r="Y197" s="150"/>
      <c r="Z197" s="150"/>
      <c r="AA197" s="150"/>
      <c r="AB197" s="150"/>
      <c r="AC197" s="150"/>
      <c r="AD197" s="150"/>
      <c r="AE197" s="150" t="s">
        <v>126</v>
      </c>
      <c r="AF197" s="150"/>
      <c r="AG197" s="150"/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203" t="str">
        <f>C197</f>
        <v>Ošetření vysazených dřevin t.j. odplevelení s nakypřením nebo vypletí, odstranění poškozených částí s případným složením odpadu na hromady, naložením na dopravní prostředek, odvozem do 20 km a se složením</v>
      </c>
      <c r="BB197" s="150"/>
      <c r="BC197" s="150"/>
      <c r="BD197" s="150"/>
      <c r="BE197" s="150"/>
      <c r="BF197" s="150"/>
      <c r="BG197" s="150"/>
      <c r="BH197" s="150"/>
    </row>
    <row r="198" spans="1:60" outlineLevel="1" x14ac:dyDescent="0.2">
      <c r="A198" s="151"/>
      <c r="B198" s="157"/>
      <c r="C198" s="289" t="s">
        <v>406</v>
      </c>
      <c r="D198" s="290"/>
      <c r="E198" s="291"/>
      <c r="F198" s="292"/>
      <c r="G198" s="293"/>
      <c r="H198" s="168"/>
      <c r="I198" s="168"/>
      <c r="J198" s="168"/>
      <c r="K198" s="168"/>
      <c r="L198" s="168"/>
      <c r="M198" s="168"/>
      <c r="N198" s="160"/>
      <c r="O198" s="160"/>
      <c r="P198" s="160"/>
      <c r="Q198" s="160"/>
      <c r="R198" s="160"/>
      <c r="S198" s="160"/>
      <c r="T198" s="161"/>
      <c r="U198" s="160"/>
      <c r="V198" s="150"/>
      <c r="W198" s="150"/>
      <c r="X198" s="150"/>
      <c r="Y198" s="150"/>
      <c r="Z198" s="150"/>
      <c r="AA198" s="150"/>
      <c r="AB198" s="150"/>
      <c r="AC198" s="150"/>
      <c r="AD198" s="150"/>
      <c r="AE198" s="150" t="s">
        <v>126</v>
      </c>
      <c r="AF198" s="150"/>
      <c r="AG198" s="150"/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203" t="str">
        <f>C198</f>
        <v>péče 2 roky - 4x</v>
      </c>
      <c r="BB198" s="150"/>
      <c r="BC198" s="150"/>
      <c r="BD198" s="150"/>
      <c r="BE198" s="150"/>
      <c r="BF198" s="150"/>
      <c r="BG198" s="150"/>
      <c r="BH198" s="150"/>
    </row>
    <row r="199" spans="1:60" outlineLevel="1" x14ac:dyDescent="0.2">
      <c r="A199" s="151"/>
      <c r="B199" s="157"/>
      <c r="C199" s="204" t="s">
        <v>414</v>
      </c>
      <c r="D199" s="205"/>
      <c r="E199" s="206">
        <v>1400</v>
      </c>
      <c r="F199" s="168"/>
      <c r="G199" s="168"/>
      <c r="H199" s="168"/>
      <c r="I199" s="168"/>
      <c r="J199" s="168"/>
      <c r="K199" s="168"/>
      <c r="L199" s="168"/>
      <c r="M199" s="168"/>
      <c r="N199" s="160"/>
      <c r="O199" s="160"/>
      <c r="P199" s="160"/>
      <c r="Q199" s="160"/>
      <c r="R199" s="160"/>
      <c r="S199" s="160"/>
      <c r="T199" s="161"/>
      <c r="U199" s="160"/>
      <c r="V199" s="150"/>
      <c r="W199" s="150"/>
      <c r="X199" s="150"/>
      <c r="Y199" s="150"/>
      <c r="Z199" s="150"/>
      <c r="AA199" s="150"/>
      <c r="AB199" s="150"/>
      <c r="AC199" s="150"/>
      <c r="AD199" s="150"/>
      <c r="AE199" s="150" t="s">
        <v>128</v>
      </c>
      <c r="AF199" s="150">
        <v>0</v>
      </c>
      <c r="AG199" s="150"/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1" x14ac:dyDescent="0.2">
      <c r="A200" s="151">
        <v>108</v>
      </c>
      <c r="B200" s="157" t="s">
        <v>377</v>
      </c>
      <c r="C200" s="191" t="s">
        <v>378</v>
      </c>
      <c r="D200" s="160" t="s">
        <v>140</v>
      </c>
      <c r="E200" s="165">
        <v>64</v>
      </c>
      <c r="F200" s="167"/>
      <c r="G200" s="168">
        <f>ROUND(E200*F200,2)</f>
        <v>0</v>
      </c>
      <c r="H200" s="167"/>
      <c r="I200" s="168">
        <f>ROUND(E200*H200,2)</f>
        <v>0</v>
      </c>
      <c r="J200" s="167"/>
      <c r="K200" s="168">
        <f>ROUND(E200*J200,2)</f>
        <v>0</v>
      </c>
      <c r="L200" s="168">
        <v>21</v>
      </c>
      <c r="M200" s="168">
        <f>G200*(1+L200/100)</f>
        <v>0</v>
      </c>
      <c r="N200" s="160">
        <v>0</v>
      </c>
      <c r="O200" s="160">
        <f>ROUND(E200*N200,5)</f>
        <v>0</v>
      </c>
      <c r="P200" s="160">
        <v>0</v>
      </c>
      <c r="Q200" s="160">
        <f>ROUND(E200*P200,5)</f>
        <v>0</v>
      </c>
      <c r="R200" s="160"/>
      <c r="S200" s="160"/>
      <c r="T200" s="161">
        <v>0.26</v>
      </c>
      <c r="U200" s="160">
        <f>ROUND(E200*T200,2)</f>
        <v>16.64</v>
      </c>
      <c r="V200" s="150"/>
      <c r="W200" s="150"/>
      <c r="X200" s="150"/>
      <c r="Y200" s="150"/>
      <c r="Z200" s="150"/>
      <c r="AA200" s="150"/>
      <c r="AB200" s="150"/>
      <c r="AC200" s="150"/>
      <c r="AD200" s="150"/>
      <c r="AE200" s="150" t="s">
        <v>91</v>
      </c>
      <c r="AF200" s="150"/>
      <c r="AG200" s="150"/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1" x14ac:dyDescent="0.2">
      <c r="A201" s="151"/>
      <c r="B201" s="157"/>
      <c r="C201" s="289" t="s">
        <v>415</v>
      </c>
      <c r="D201" s="290"/>
      <c r="E201" s="291"/>
      <c r="F201" s="292"/>
      <c r="G201" s="293"/>
      <c r="H201" s="168"/>
      <c r="I201" s="168"/>
      <c r="J201" s="168"/>
      <c r="K201" s="168"/>
      <c r="L201" s="168"/>
      <c r="M201" s="168"/>
      <c r="N201" s="160"/>
      <c r="O201" s="160"/>
      <c r="P201" s="160"/>
      <c r="Q201" s="160"/>
      <c r="R201" s="160"/>
      <c r="S201" s="160"/>
      <c r="T201" s="161"/>
      <c r="U201" s="160"/>
      <c r="V201" s="150"/>
      <c r="W201" s="150"/>
      <c r="X201" s="150"/>
      <c r="Y201" s="150"/>
      <c r="Z201" s="150"/>
      <c r="AA201" s="150"/>
      <c r="AB201" s="150"/>
      <c r="AC201" s="150"/>
      <c r="AD201" s="150"/>
      <c r="AE201" s="150" t="s">
        <v>126</v>
      </c>
      <c r="AF201" s="150"/>
      <c r="AG201" s="150"/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203" t="str">
        <f>C201</f>
        <v>péče 2 roky</v>
      </c>
      <c r="BB201" s="150"/>
      <c r="BC201" s="150"/>
      <c r="BD201" s="150"/>
      <c r="BE201" s="150"/>
      <c r="BF201" s="150"/>
      <c r="BG201" s="150"/>
      <c r="BH201" s="150"/>
    </row>
    <row r="202" spans="1:60" outlineLevel="1" x14ac:dyDescent="0.2">
      <c r="A202" s="151"/>
      <c r="B202" s="157"/>
      <c r="C202" s="204" t="s">
        <v>416</v>
      </c>
      <c r="D202" s="205"/>
      <c r="E202" s="206">
        <v>3</v>
      </c>
      <c r="F202" s="168"/>
      <c r="G202" s="168"/>
      <c r="H202" s="168"/>
      <c r="I202" s="168"/>
      <c r="J202" s="168"/>
      <c r="K202" s="168"/>
      <c r="L202" s="168"/>
      <c r="M202" s="168"/>
      <c r="N202" s="160"/>
      <c r="O202" s="160"/>
      <c r="P202" s="160"/>
      <c r="Q202" s="160"/>
      <c r="R202" s="160"/>
      <c r="S202" s="160"/>
      <c r="T202" s="161"/>
      <c r="U202" s="160"/>
      <c r="V202" s="150"/>
      <c r="W202" s="150"/>
      <c r="X202" s="150"/>
      <c r="Y202" s="150"/>
      <c r="Z202" s="150"/>
      <c r="AA202" s="150"/>
      <c r="AB202" s="150"/>
      <c r="AC202" s="150"/>
      <c r="AD202" s="150"/>
      <c r="AE202" s="150" t="s">
        <v>128</v>
      </c>
      <c r="AF202" s="150">
        <v>0</v>
      </c>
      <c r="AG202" s="150"/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1" x14ac:dyDescent="0.2">
      <c r="A203" s="151"/>
      <c r="B203" s="157"/>
      <c r="C203" s="204" t="s">
        <v>417</v>
      </c>
      <c r="D203" s="205"/>
      <c r="E203" s="206">
        <v>8</v>
      </c>
      <c r="F203" s="168"/>
      <c r="G203" s="168"/>
      <c r="H203" s="168"/>
      <c r="I203" s="168"/>
      <c r="J203" s="168"/>
      <c r="K203" s="168"/>
      <c r="L203" s="168"/>
      <c r="M203" s="168"/>
      <c r="N203" s="160"/>
      <c r="O203" s="160"/>
      <c r="P203" s="160"/>
      <c r="Q203" s="160"/>
      <c r="R203" s="160"/>
      <c r="S203" s="160"/>
      <c r="T203" s="161"/>
      <c r="U203" s="160"/>
      <c r="V203" s="150"/>
      <c r="W203" s="150"/>
      <c r="X203" s="150"/>
      <c r="Y203" s="150"/>
      <c r="Z203" s="150"/>
      <c r="AA203" s="150"/>
      <c r="AB203" s="150"/>
      <c r="AC203" s="150"/>
      <c r="AD203" s="150"/>
      <c r="AE203" s="150" t="s">
        <v>128</v>
      </c>
      <c r="AF203" s="150">
        <v>0</v>
      </c>
      <c r="AG203" s="150"/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 x14ac:dyDescent="0.2">
      <c r="A204" s="151"/>
      <c r="B204" s="157"/>
      <c r="C204" s="204" t="s">
        <v>418</v>
      </c>
      <c r="D204" s="205"/>
      <c r="E204" s="206">
        <v>7</v>
      </c>
      <c r="F204" s="168"/>
      <c r="G204" s="168"/>
      <c r="H204" s="168"/>
      <c r="I204" s="168"/>
      <c r="J204" s="168"/>
      <c r="K204" s="168"/>
      <c r="L204" s="168"/>
      <c r="M204" s="168"/>
      <c r="N204" s="160"/>
      <c r="O204" s="160"/>
      <c r="P204" s="160"/>
      <c r="Q204" s="160"/>
      <c r="R204" s="160"/>
      <c r="S204" s="160"/>
      <c r="T204" s="161"/>
      <c r="U204" s="160"/>
      <c r="V204" s="150"/>
      <c r="W204" s="150"/>
      <c r="X204" s="150"/>
      <c r="Y204" s="150"/>
      <c r="Z204" s="150"/>
      <c r="AA204" s="150"/>
      <c r="AB204" s="150"/>
      <c r="AC204" s="150"/>
      <c r="AD204" s="150"/>
      <c r="AE204" s="150" t="s">
        <v>128</v>
      </c>
      <c r="AF204" s="150">
        <v>0</v>
      </c>
      <c r="AG204" s="150"/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 x14ac:dyDescent="0.2">
      <c r="A205" s="151"/>
      <c r="B205" s="157"/>
      <c r="C205" s="204" t="s">
        <v>419</v>
      </c>
      <c r="D205" s="205"/>
      <c r="E205" s="206">
        <v>11</v>
      </c>
      <c r="F205" s="168"/>
      <c r="G205" s="168"/>
      <c r="H205" s="168"/>
      <c r="I205" s="168"/>
      <c r="J205" s="168"/>
      <c r="K205" s="168"/>
      <c r="L205" s="168"/>
      <c r="M205" s="168"/>
      <c r="N205" s="160"/>
      <c r="O205" s="160"/>
      <c r="P205" s="160"/>
      <c r="Q205" s="160"/>
      <c r="R205" s="160"/>
      <c r="S205" s="160"/>
      <c r="T205" s="161"/>
      <c r="U205" s="160"/>
      <c r="V205" s="150"/>
      <c r="W205" s="150"/>
      <c r="X205" s="150"/>
      <c r="Y205" s="150"/>
      <c r="Z205" s="150"/>
      <c r="AA205" s="150"/>
      <c r="AB205" s="150"/>
      <c r="AC205" s="150"/>
      <c r="AD205" s="150"/>
      <c r="AE205" s="150" t="s">
        <v>128</v>
      </c>
      <c r="AF205" s="150">
        <v>0</v>
      </c>
      <c r="AG205" s="150"/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1" x14ac:dyDescent="0.2">
      <c r="A206" s="151"/>
      <c r="B206" s="157"/>
      <c r="C206" s="204" t="s">
        <v>420</v>
      </c>
      <c r="D206" s="205"/>
      <c r="E206" s="206">
        <v>35</v>
      </c>
      <c r="F206" s="168"/>
      <c r="G206" s="168"/>
      <c r="H206" s="168"/>
      <c r="I206" s="168"/>
      <c r="J206" s="168"/>
      <c r="K206" s="168"/>
      <c r="L206" s="168"/>
      <c r="M206" s="168"/>
      <c r="N206" s="160"/>
      <c r="O206" s="160"/>
      <c r="P206" s="160"/>
      <c r="Q206" s="160"/>
      <c r="R206" s="160"/>
      <c r="S206" s="160"/>
      <c r="T206" s="161"/>
      <c r="U206" s="160"/>
      <c r="V206" s="150"/>
      <c r="W206" s="150"/>
      <c r="X206" s="150"/>
      <c r="Y206" s="150"/>
      <c r="Z206" s="150"/>
      <c r="AA206" s="150"/>
      <c r="AB206" s="150"/>
      <c r="AC206" s="150"/>
      <c r="AD206" s="150"/>
      <c r="AE206" s="150" t="s">
        <v>128</v>
      </c>
      <c r="AF206" s="150">
        <v>0</v>
      </c>
      <c r="AG206" s="150"/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1" x14ac:dyDescent="0.2">
      <c r="A207" s="151">
        <v>109</v>
      </c>
      <c r="B207" s="157" t="s">
        <v>150</v>
      </c>
      <c r="C207" s="191" t="s">
        <v>380</v>
      </c>
      <c r="D207" s="160" t="s">
        <v>140</v>
      </c>
      <c r="E207" s="165">
        <v>64</v>
      </c>
      <c r="F207" s="167"/>
      <c r="G207" s="168">
        <f>ROUND(E207*F207,2)</f>
        <v>0</v>
      </c>
      <c r="H207" s="167"/>
      <c r="I207" s="168">
        <f>ROUND(E207*H207,2)</f>
        <v>0</v>
      </c>
      <c r="J207" s="167"/>
      <c r="K207" s="168">
        <f>ROUND(E207*J207,2)</f>
        <v>0</v>
      </c>
      <c r="L207" s="168">
        <v>21</v>
      </c>
      <c r="M207" s="168">
        <f>G207*(1+L207/100)</f>
        <v>0</v>
      </c>
      <c r="N207" s="160">
        <v>0</v>
      </c>
      <c r="O207" s="160">
        <f>ROUND(E207*N207,5)</f>
        <v>0</v>
      </c>
      <c r="P207" s="160">
        <v>0</v>
      </c>
      <c r="Q207" s="160">
        <f>ROUND(E207*P207,5)</f>
        <v>0</v>
      </c>
      <c r="R207" s="160"/>
      <c r="S207" s="160"/>
      <c r="T207" s="161">
        <v>0</v>
      </c>
      <c r="U207" s="160">
        <f>ROUND(E207*T207,2)</f>
        <v>0</v>
      </c>
      <c r="V207" s="150"/>
      <c r="W207" s="150"/>
      <c r="X207" s="150"/>
      <c r="Y207" s="150"/>
      <c r="Z207" s="150"/>
      <c r="AA207" s="150"/>
      <c r="AB207" s="150"/>
      <c r="AC207" s="150"/>
      <c r="AD207" s="150"/>
      <c r="AE207" s="150" t="s">
        <v>91</v>
      </c>
      <c r="AF207" s="150"/>
      <c r="AG207" s="150"/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1" x14ac:dyDescent="0.2">
      <c r="A208" s="151">
        <v>110</v>
      </c>
      <c r="B208" s="157" t="s">
        <v>381</v>
      </c>
      <c r="C208" s="191" t="s">
        <v>382</v>
      </c>
      <c r="D208" s="160" t="s">
        <v>140</v>
      </c>
      <c r="E208" s="165">
        <v>64</v>
      </c>
      <c r="F208" s="167"/>
      <c r="G208" s="168">
        <f>ROUND(E208*F208,2)</f>
        <v>0</v>
      </c>
      <c r="H208" s="167"/>
      <c r="I208" s="168">
        <f>ROUND(E208*H208,2)</f>
        <v>0</v>
      </c>
      <c r="J208" s="167"/>
      <c r="K208" s="168">
        <f>ROUND(E208*J208,2)</f>
        <v>0</v>
      </c>
      <c r="L208" s="168">
        <v>21</v>
      </c>
      <c r="M208" s="168">
        <f>G208*(1+L208/100)</f>
        <v>0</v>
      </c>
      <c r="N208" s="160">
        <v>0</v>
      </c>
      <c r="O208" s="160">
        <f>ROUND(E208*N208,5)</f>
        <v>0</v>
      </c>
      <c r="P208" s="160">
        <v>0</v>
      </c>
      <c r="Q208" s="160">
        <f>ROUND(E208*P208,5)</f>
        <v>0</v>
      </c>
      <c r="R208" s="160"/>
      <c r="S208" s="160"/>
      <c r="T208" s="161">
        <v>0.88400000000000001</v>
      </c>
      <c r="U208" s="160">
        <f>ROUND(E208*T208,2)</f>
        <v>56.58</v>
      </c>
      <c r="V208" s="150"/>
      <c r="W208" s="150"/>
      <c r="X208" s="150"/>
      <c r="Y208" s="150"/>
      <c r="Z208" s="150"/>
      <c r="AA208" s="150"/>
      <c r="AB208" s="150"/>
      <c r="AC208" s="150"/>
      <c r="AD208" s="150"/>
      <c r="AE208" s="150" t="s">
        <v>91</v>
      </c>
      <c r="AF208" s="150"/>
      <c r="AG208" s="150"/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ht="22.5" outlineLevel="1" x14ac:dyDescent="0.2">
      <c r="A209" s="151">
        <v>111</v>
      </c>
      <c r="B209" s="157" t="s">
        <v>421</v>
      </c>
      <c r="C209" s="191" t="s">
        <v>422</v>
      </c>
      <c r="D209" s="160" t="s">
        <v>152</v>
      </c>
      <c r="E209" s="165">
        <v>16</v>
      </c>
      <c r="F209" s="167"/>
      <c r="G209" s="168">
        <f>ROUND(E209*F209,2)</f>
        <v>0</v>
      </c>
      <c r="H209" s="167"/>
      <c r="I209" s="168">
        <f>ROUND(E209*H209,2)</f>
        <v>0</v>
      </c>
      <c r="J209" s="167"/>
      <c r="K209" s="168">
        <f>ROUND(E209*J209,2)</f>
        <v>0</v>
      </c>
      <c r="L209" s="168">
        <v>21</v>
      </c>
      <c r="M209" s="168">
        <f>G209*(1+L209/100)</f>
        <v>0</v>
      </c>
      <c r="N209" s="160">
        <v>0</v>
      </c>
      <c r="O209" s="160">
        <f>ROUND(E209*N209,5)</f>
        <v>0</v>
      </c>
      <c r="P209" s="160">
        <v>0</v>
      </c>
      <c r="Q209" s="160">
        <f>ROUND(E209*P209,5)</f>
        <v>0</v>
      </c>
      <c r="R209" s="160"/>
      <c r="S209" s="160"/>
      <c r="T209" s="161">
        <v>0</v>
      </c>
      <c r="U209" s="160">
        <f>ROUND(E209*T209,2)</f>
        <v>0</v>
      </c>
      <c r="V209" s="150"/>
      <c r="W209" s="150"/>
      <c r="X209" s="150"/>
      <c r="Y209" s="150"/>
      <c r="Z209" s="150"/>
      <c r="AA209" s="150"/>
      <c r="AB209" s="150"/>
      <c r="AC209" s="150"/>
      <c r="AD209" s="150"/>
      <c r="AE209" s="150" t="s">
        <v>91</v>
      </c>
      <c r="AF209" s="150"/>
      <c r="AG209" s="150"/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1" x14ac:dyDescent="0.2">
      <c r="A210" s="151"/>
      <c r="B210" s="157"/>
      <c r="C210" s="204" t="s">
        <v>423</v>
      </c>
      <c r="D210" s="205"/>
      <c r="E210" s="206">
        <v>16</v>
      </c>
      <c r="F210" s="168"/>
      <c r="G210" s="168"/>
      <c r="H210" s="168"/>
      <c r="I210" s="168"/>
      <c r="J210" s="168"/>
      <c r="K210" s="168"/>
      <c r="L210" s="168"/>
      <c r="M210" s="168"/>
      <c r="N210" s="160"/>
      <c r="O210" s="160"/>
      <c r="P210" s="160"/>
      <c r="Q210" s="160"/>
      <c r="R210" s="160"/>
      <c r="S210" s="160"/>
      <c r="T210" s="161"/>
      <c r="U210" s="160"/>
      <c r="V210" s="150"/>
      <c r="W210" s="150"/>
      <c r="X210" s="150"/>
      <c r="Y210" s="150"/>
      <c r="Z210" s="150"/>
      <c r="AA210" s="150"/>
      <c r="AB210" s="150"/>
      <c r="AC210" s="150"/>
      <c r="AD210" s="150"/>
      <c r="AE210" s="150" t="s">
        <v>128</v>
      </c>
      <c r="AF210" s="150">
        <v>0</v>
      </c>
      <c r="AG210" s="150"/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ht="22.5" outlineLevel="1" x14ac:dyDescent="0.2">
      <c r="A211" s="151">
        <v>112</v>
      </c>
      <c r="B211" s="157" t="s">
        <v>424</v>
      </c>
      <c r="C211" s="191" t="s">
        <v>425</v>
      </c>
      <c r="D211" s="160" t="s">
        <v>152</v>
      </c>
      <c r="E211" s="165">
        <v>6</v>
      </c>
      <c r="F211" s="167"/>
      <c r="G211" s="168">
        <f>ROUND(E211*F211,2)</f>
        <v>0</v>
      </c>
      <c r="H211" s="167"/>
      <c r="I211" s="168">
        <f>ROUND(E211*H211,2)</f>
        <v>0</v>
      </c>
      <c r="J211" s="167"/>
      <c r="K211" s="168">
        <f>ROUND(E211*J211,2)</f>
        <v>0</v>
      </c>
      <c r="L211" s="168">
        <v>21</v>
      </c>
      <c r="M211" s="168">
        <f>G211*(1+L211/100)</f>
        <v>0</v>
      </c>
      <c r="N211" s="160">
        <v>0</v>
      </c>
      <c r="O211" s="160">
        <f>ROUND(E211*N211,5)</f>
        <v>0</v>
      </c>
      <c r="P211" s="160">
        <v>0</v>
      </c>
      <c r="Q211" s="160">
        <f>ROUND(E211*P211,5)</f>
        <v>0</v>
      </c>
      <c r="R211" s="160"/>
      <c r="S211" s="160"/>
      <c r="T211" s="161">
        <v>0</v>
      </c>
      <c r="U211" s="160">
        <f>ROUND(E211*T211,2)</f>
        <v>0</v>
      </c>
      <c r="V211" s="150"/>
      <c r="W211" s="150"/>
      <c r="X211" s="150"/>
      <c r="Y211" s="150"/>
      <c r="Z211" s="150"/>
      <c r="AA211" s="150"/>
      <c r="AB211" s="150"/>
      <c r="AC211" s="150"/>
      <c r="AD211" s="150"/>
      <c r="AE211" s="150" t="s">
        <v>91</v>
      </c>
      <c r="AF211" s="150"/>
      <c r="AG211" s="150"/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1" x14ac:dyDescent="0.2">
      <c r="A212" s="151"/>
      <c r="B212" s="157"/>
      <c r="C212" s="204" t="s">
        <v>426</v>
      </c>
      <c r="D212" s="205"/>
      <c r="E212" s="206">
        <v>6</v>
      </c>
      <c r="F212" s="168"/>
      <c r="G212" s="168"/>
      <c r="H212" s="168"/>
      <c r="I212" s="168"/>
      <c r="J212" s="168"/>
      <c r="K212" s="168"/>
      <c r="L212" s="168"/>
      <c r="M212" s="168"/>
      <c r="N212" s="160"/>
      <c r="O212" s="160"/>
      <c r="P212" s="160"/>
      <c r="Q212" s="160"/>
      <c r="R212" s="160"/>
      <c r="S212" s="160"/>
      <c r="T212" s="161"/>
      <c r="U212" s="160"/>
      <c r="V212" s="150"/>
      <c r="W212" s="150"/>
      <c r="X212" s="150"/>
      <c r="Y212" s="150"/>
      <c r="Z212" s="150"/>
      <c r="AA212" s="150"/>
      <c r="AB212" s="150"/>
      <c r="AC212" s="150"/>
      <c r="AD212" s="150"/>
      <c r="AE212" s="150" t="s">
        <v>128</v>
      </c>
      <c r="AF212" s="150">
        <v>0</v>
      </c>
      <c r="AG212" s="150"/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1" x14ac:dyDescent="0.2">
      <c r="A213" s="151">
        <v>113</v>
      </c>
      <c r="B213" s="157" t="s">
        <v>150</v>
      </c>
      <c r="C213" s="191" t="s">
        <v>427</v>
      </c>
      <c r="D213" s="160" t="s">
        <v>189</v>
      </c>
      <c r="E213" s="165">
        <v>120</v>
      </c>
      <c r="F213" s="167"/>
      <c r="G213" s="168">
        <f>ROUND(E213*F213,2)</f>
        <v>0</v>
      </c>
      <c r="H213" s="167"/>
      <c r="I213" s="168">
        <f>ROUND(E213*H213,2)</f>
        <v>0</v>
      </c>
      <c r="J213" s="167"/>
      <c r="K213" s="168">
        <f>ROUND(E213*J213,2)</f>
        <v>0</v>
      </c>
      <c r="L213" s="168">
        <v>21</v>
      </c>
      <c r="M213" s="168">
        <f>G213*(1+L213/100)</f>
        <v>0</v>
      </c>
      <c r="N213" s="160">
        <v>0</v>
      </c>
      <c r="O213" s="160">
        <f>ROUND(E213*N213,5)</f>
        <v>0</v>
      </c>
      <c r="P213" s="160">
        <v>0</v>
      </c>
      <c r="Q213" s="160">
        <f>ROUND(E213*P213,5)</f>
        <v>0</v>
      </c>
      <c r="R213" s="160"/>
      <c r="S213" s="160"/>
      <c r="T213" s="161">
        <v>0</v>
      </c>
      <c r="U213" s="160">
        <f>ROUND(E213*T213,2)</f>
        <v>0</v>
      </c>
      <c r="V213" s="150"/>
      <c r="W213" s="150"/>
      <c r="X213" s="150"/>
      <c r="Y213" s="150"/>
      <c r="Z213" s="150"/>
      <c r="AA213" s="150"/>
      <c r="AB213" s="150"/>
      <c r="AC213" s="150"/>
      <c r="AD213" s="150"/>
      <c r="AE213" s="150" t="s">
        <v>91</v>
      </c>
      <c r="AF213" s="150"/>
      <c r="AG213" s="150"/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1" x14ac:dyDescent="0.2">
      <c r="A214" s="151">
        <v>114</v>
      </c>
      <c r="B214" s="157" t="s">
        <v>428</v>
      </c>
      <c r="C214" s="191" t="s">
        <v>429</v>
      </c>
      <c r="D214" s="160" t="s">
        <v>196</v>
      </c>
      <c r="E214" s="165">
        <v>1.1040000000000001</v>
      </c>
      <c r="F214" s="167"/>
      <c r="G214" s="168">
        <f>ROUND(E214*F214,2)</f>
        <v>0</v>
      </c>
      <c r="H214" s="167"/>
      <c r="I214" s="168">
        <f>ROUND(E214*H214,2)</f>
        <v>0</v>
      </c>
      <c r="J214" s="167"/>
      <c r="K214" s="168">
        <f>ROUND(E214*J214,2)</f>
        <v>0</v>
      </c>
      <c r="L214" s="168">
        <v>21</v>
      </c>
      <c r="M214" s="168">
        <f>G214*(1+L214/100)</f>
        <v>0</v>
      </c>
      <c r="N214" s="160">
        <v>1</v>
      </c>
      <c r="O214" s="160">
        <f>ROUND(E214*N214,5)</f>
        <v>1.1040000000000001</v>
      </c>
      <c r="P214" s="160">
        <v>0</v>
      </c>
      <c r="Q214" s="160">
        <f>ROUND(E214*P214,5)</f>
        <v>0</v>
      </c>
      <c r="R214" s="160"/>
      <c r="S214" s="160"/>
      <c r="T214" s="161">
        <v>0</v>
      </c>
      <c r="U214" s="160">
        <f>ROUND(E214*T214,2)</f>
        <v>0</v>
      </c>
      <c r="V214" s="150"/>
      <c r="W214" s="150"/>
      <c r="X214" s="150"/>
      <c r="Y214" s="150"/>
      <c r="Z214" s="150"/>
      <c r="AA214" s="150"/>
      <c r="AB214" s="150"/>
      <c r="AC214" s="150"/>
      <c r="AD214" s="150"/>
      <c r="AE214" s="150" t="s">
        <v>224</v>
      </c>
      <c r="AF214" s="150"/>
      <c r="AG214" s="150"/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1" x14ac:dyDescent="0.2">
      <c r="A215" s="151"/>
      <c r="B215" s="157"/>
      <c r="C215" s="204" t="s">
        <v>430</v>
      </c>
      <c r="D215" s="205"/>
      <c r="E215" s="206">
        <v>1.1040000000000001</v>
      </c>
      <c r="F215" s="168"/>
      <c r="G215" s="168"/>
      <c r="H215" s="168"/>
      <c r="I215" s="168"/>
      <c r="J215" s="168"/>
      <c r="K215" s="168"/>
      <c r="L215" s="168"/>
      <c r="M215" s="168"/>
      <c r="N215" s="160"/>
      <c r="O215" s="160"/>
      <c r="P215" s="160"/>
      <c r="Q215" s="160"/>
      <c r="R215" s="160"/>
      <c r="S215" s="160"/>
      <c r="T215" s="161"/>
      <c r="U215" s="160"/>
      <c r="V215" s="150"/>
      <c r="W215" s="150"/>
      <c r="X215" s="150"/>
      <c r="Y215" s="150"/>
      <c r="Z215" s="150"/>
      <c r="AA215" s="150"/>
      <c r="AB215" s="150"/>
      <c r="AC215" s="150"/>
      <c r="AD215" s="150"/>
      <c r="AE215" s="150" t="s">
        <v>128</v>
      </c>
      <c r="AF215" s="150">
        <v>0</v>
      </c>
      <c r="AG215" s="150"/>
      <c r="AH215" s="150"/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1" x14ac:dyDescent="0.2">
      <c r="A216" s="151">
        <v>115</v>
      </c>
      <c r="B216" s="157" t="s">
        <v>431</v>
      </c>
      <c r="C216" s="191" t="s">
        <v>432</v>
      </c>
      <c r="D216" s="160" t="s">
        <v>196</v>
      </c>
      <c r="E216" s="165">
        <v>0.55200000000000005</v>
      </c>
      <c r="F216" s="167"/>
      <c r="G216" s="168">
        <f>ROUND(E216*F216,2)</f>
        <v>0</v>
      </c>
      <c r="H216" s="167"/>
      <c r="I216" s="168">
        <f>ROUND(E216*H216,2)</f>
        <v>0</v>
      </c>
      <c r="J216" s="167"/>
      <c r="K216" s="168">
        <f>ROUND(E216*J216,2)</f>
        <v>0</v>
      </c>
      <c r="L216" s="168">
        <v>21</v>
      </c>
      <c r="M216" s="168">
        <f>G216*(1+L216/100)</f>
        <v>0</v>
      </c>
      <c r="N216" s="160">
        <v>1</v>
      </c>
      <c r="O216" s="160">
        <f>ROUND(E216*N216,5)</f>
        <v>0.55200000000000005</v>
      </c>
      <c r="P216" s="160">
        <v>0</v>
      </c>
      <c r="Q216" s="160">
        <f>ROUND(E216*P216,5)</f>
        <v>0</v>
      </c>
      <c r="R216" s="160"/>
      <c r="S216" s="160"/>
      <c r="T216" s="161">
        <v>0</v>
      </c>
      <c r="U216" s="160">
        <f>ROUND(E216*T216,2)</f>
        <v>0</v>
      </c>
      <c r="V216" s="150"/>
      <c r="W216" s="150"/>
      <c r="X216" s="150"/>
      <c r="Y216" s="150"/>
      <c r="Z216" s="150"/>
      <c r="AA216" s="150"/>
      <c r="AB216" s="150"/>
      <c r="AC216" s="150"/>
      <c r="AD216" s="150"/>
      <c r="AE216" s="150" t="s">
        <v>224</v>
      </c>
      <c r="AF216" s="150"/>
      <c r="AG216" s="150"/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1" x14ac:dyDescent="0.2">
      <c r="A217" s="151"/>
      <c r="B217" s="157"/>
      <c r="C217" s="289" t="s">
        <v>433</v>
      </c>
      <c r="D217" s="290"/>
      <c r="E217" s="291"/>
      <c r="F217" s="292"/>
      <c r="G217" s="293"/>
      <c r="H217" s="168"/>
      <c r="I217" s="168"/>
      <c r="J217" s="168"/>
      <c r="K217" s="168"/>
      <c r="L217" s="168"/>
      <c r="M217" s="168"/>
      <c r="N217" s="160"/>
      <c r="O217" s="160"/>
      <c r="P217" s="160"/>
      <c r="Q217" s="160"/>
      <c r="R217" s="160"/>
      <c r="S217" s="160"/>
      <c r="T217" s="161"/>
      <c r="U217" s="160"/>
      <c r="V217" s="150"/>
      <c r="W217" s="150"/>
      <c r="X217" s="150"/>
      <c r="Y217" s="150"/>
      <c r="Z217" s="150"/>
      <c r="AA217" s="150"/>
      <c r="AB217" s="150"/>
      <c r="AC217" s="150"/>
      <c r="AD217" s="150"/>
      <c r="AE217" s="150" t="s">
        <v>126</v>
      </c>
      <c r="AF217" s="150"/>
      <c r="AG217" s="150"/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203" t="str">
        <f>C217</f>
        <v>45 cm/ks</v>
      </c>
      <c r="BB217" s="150"/>
      <c r="BC217" s="150"/>
      <c r="BD217" s="150"/>
      <c r="BE217" s="150"/>
      <c r="BF217" s="150"/>
      <c r="BG217" s="150"/>
      <c r="BH217" s="150"/>
    </row>
    <row r="218" spans="1:60" outlineLevel="1" x14ac:dyDescent="0.2">
      <c r="A218" s="151"/>
      <c r="B218" s="157"/>
      <c r="C218" s="204" t="s">
        <v>434</v>
      </c>
      <c r="D218" s="205"/>
      <c r="E218" s="206">
        <v>0.55200000000000005</v>
      </c>
      <c r="F218" s="168"/>
      <c r="G218" s="168"/>
      <c r="H218" s="168"/>
      <c r="I218" s="168"/>
      <c r="J218" s="168"/>
      <c r="K218" s="168"/>
      <c r="L218" s="168"/>
      <c r="M218" s="168"/>
      <c r="N218" s="160"/>
      <c r="O218" s="160"/>
      <c r="P218" s="160"/>
      <c r="Q218" s="160"/>
      <c r="R218" s="160"/>
      <c r="S218" s="160"/>
      <c r="T218" s="161"/>
      <c r="U218" s="160"/>
      <c r="V218" s="150"/>
      <c r="W218" s="150"/>
      <c r="X218" s="150"/>
      <c r="Y218" s="150"/>
      <c r="Z218" s="150"/>
      <c r="AA218" s="150"/>
      <c r="AB218" s="150"/>
      <c r="AC218" s="150"/>
      <c r="AD218" s="150"/>
      <c r="AE218" s="150" t="s">
        <v>128</v>
      </c>
      <c r="AF218" s="150">
        <v>0</v>
      </c>
      <c r="AG218" s="150"/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1" x14ac:dyDescent="0.2">
      <c r="A219" s="151">
        <v>116</v>
      </c>
      <c r="B219" s="157" t="s">
        <v>150</v>
      </c>
      <c r="C219" s="191" t="s">
        <v>435</v>
      </c>
      <c r="D219" s="160" t="s">
        <v>152</v>
      </c>
      <c r="E219" s="165">
        <v>120</v>
      </c>
      <c r="F219" s="167"/>
      <c r="G219" s="168">
        <f>ROUND(E219*F219,2)</f>
        <v>0</v>
      </c>
      <c r="H219" s="167"/>
      <c r="I219" s="168">
        <f>ROUND(E219*H219,2)</f>
        <v>0</v>
      </c>
      <c r="J219" s="167"/>
      <c r="K219" s="168">
        <f>ROUND(E219*J219,2)</f>
        <v>0</v>
      </c>
      <c r="L219" s="168">
        <v>21</v>
      </c>
      <c r="M219" s="168">
        <f>G219*(1+L219/100)</f>
        <v>0</v>
      </c>
      <c r="N219" s="160">
        <v>0</v>
      </c>
      <c r="O219" s="160">
        <f>ROUND(E219*N219,5)</f>
        <v>0</v>
      </c>
      <c r="P219" s="160">
        <v>0</v>
      </c>
      <c r="Q219" s="160">
        <f>ROUND(E219*P219,5)</f>
        <v>0</v>
      </c>
      <c r="R219" s="160"/>
      <c r="S219" s="160"/>
      <c r="T219" s="161">
        <v>0</v>
      </c>
      <c r="U219" s="160">
        <f>ROUND(E219*T219,2)</f>
        <v>0</v>
      </c>
      <c r="V219" s="150"/>
      <c r="W219" s="150"/>
      <c r="X219" s="150"/>
      <c r="Y219" s="150"/>
      <c r="Z219" s="150"/>
      <c r="AA219" s="150"/>
      <c r="AB219" s="150"/>
      <c r="AC219" s="150"/>
      <c r="AD219" s="150"/>
      <c r="AE219" s="150" t="s">
        <v>91</v>
      </c>
      <c r="AF219" s="150"/>
      <c r="AG219" s="150"/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1" x14ac:dyDescent="0.2">
      <c r="A220" s="151"/>
      <c r="B220" s="157"/>
      <c r="C220" s="289" t="s">
        <v>436</v>
      </c>
      <c r="D220" s="290"/>
      <c r="E220" s="291"/>
      <c r="F220" s="292"/>
      <c r="G220" s="293"/>
      <c r="H220" s="168"/>
      <c r="I220" s="168"/>
      <c r="J220" s="168"/>
      <c r="K220" s="168"/>
      <c r="L220" s="168"/>
      <c r="M220" s="168"/>
      <c r="N220" s="160"/>
      <c r="O220" s="160"/>
      <c r="P220" s="160"/>
      <c r="Q220" s="160"/>
      <c r="R220" s="160"/>
      <c r="S220" s="160"/>
      <c r="T220" s="161"/>
      <c r="U220" s="160"/>
      <c r="V220" s="150"/>
      <c r="W220" s="150"/>
      <c r="X220" s="150"/>
      <c r="Y220" s="150"/>
      <c r="Z220" s="150"/>
      <c r="AA220" s="150"/>
      <c r="AB220" s="150"/>
      <c r="AC220" s="150"/>
      <c r="AD220" s="150"/>
      <c r="AE220" s="150" t="s">
        <v>126</v>
      </c>
      <c r="AF220" s="150"/>
      <c r="AG220" s="150"/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203" t="str">
        <f>C220</f>
        <v>včetně dodávky betonu</v>
      </c>
      <c r="BB220" s="150"/>
      <c r="BC220" s="150"/>
      <c r="BD220" s="150"/>
      <c r="BE220" s="150"/>
      <c r="BF220" s="150"/>
      <c r="BG220" s="150"/>
      <c r="BH220" s="150"/>
    </row>
    <row r="221" spans="1:60" outlineLevel="1" x14ac:dyDescent="0.2">
      <c r="A221" s="151">
        <v>117</v>
      </c>
      <c r="B221" s="157" t="s">
        <v>150</v>
      </c>
      <c r="C221" s="191" t="s">
        <v>437</v>
      </c>
      <c r="D221" s="160" t="s">
        <v>189</v>
      </c>
      <c r="E221" s="165">
        <v>197</v>
      </c>
      <c r="F221" s="167"/>
      <c r="G221" s="168">
        <f>ROUND(E221*F221,2)</f>
        <v>0</v>
      </c>
      <c r="H221" s="167"/>
      <c r="I221" s="168">
        <f>ROUND(E221*H221,2)</f>
        <v>0</v>
      </c>
      <c r="J221" s="167"/>
      <c r="K221" s="168">
        <f>ROUND(E221*J221,2)</f>
        <v>0</v>
      </c>
      <c r="L221" s="168">
        <v>21</v>
      </c>
      <c r="M221" s="168">
        <f>G221*(1+L221/100)</f>
        <v>0</v>
      </c>
      <c r="N221" s="160">
        <v>0</v>
      </c>
      <c r="O221" s="160">
        <f>ROUND(E221*N221,5)</f>
        <v>0</v>
      </c>
      <c r="P221" s="160">
        <v>0</v>
      </c>
      <c r="Q221" s="160">
        <f>ROUND(E221*P221,5)</f>
        <v>0</v>
      </c>
      <c r="R221" s="160"/>
      <c r="S221" s="160"/>
      <c r="T221" s="161">
        <v>0</v>
      </c>
      <c r="U221" s="160">
        <f>ROUND(E221*T221,2)</f>
        <v>0</v>
      </c>
      <c r="V221" s="150"/>
      <c r="W221" s="150"/>
      <c r="X221" s="150"/>
      <c r="Y221" s="150"/>
      <c r="Z221" s="150"/>
      <c r="AA221" s="150"/>
      <c r="AB221" s="150"/>
      <c r="AC221" s="150"/>
      <c r="AD221" s="150"/>
      <c r="AE221" s="150" t="s">
        <v>91</v>
      </c>
      <c r="AF221" s="150"/>
      <c r="AG221" s="150"/>
      <c r="AH221" s="150"/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ht="22.5" outlineLevel="1" x14ac:dyDescent="0.2">
      <c r="A222" s="151">
        <v>118</v>
      </c>
      <c r="B222" s="157" t="s">
        <v>150</v>
      </c>
      <c r="C222" s="191" t="s">
        <v>438</v>
      </c>
      <c r="D222" s="160" t="s">
        <v>189</v>
      </c>
      <c r="E222" s="165">
        <v>197</v>
      </c>
      <c r="F222" s="167"/>
      <c r="G222" s="168">
        <f>ROUND(E222*F222,2)</f>
        <v>0</v>
      </c>
      <c r="H222" s="167"/>
      <c r="I222" s="168">
        <f>ROUND(E222*H222,2)</f>
        <v>0</v>
      </c>
      <c r="J222" s="167"/>
      <c r="K222" s="168">
        <f>ROUND(E222*J222,2)</f>
        <v>0</v>
      </c>
      <c r="L222" s="168">
        <v>21</v>
      </c>
      <c r="M222" s="168">
        <f>G222*(1+L222/100)</f>
        <v>0</v>
      </c>
      <c r="N222" s="160">
        <v>0</v>
      </c>
      <c r="O222" s="160">
        <f>ROUND(E222*N222,5)</f>
        <v>0</v>
      </c>
      <c r="P222" s="160">
        <v>0</v>
      </c>
      <c r="Q222" s="160">
        <f>ROUND(E222*P222,5)</f>
        <v>0</v>
      </c>
      <c r="R222" s="160"/>
      <c r="S222" s="160"/>
      <c r="T222" s="161">
        <v>0</v>
      </c>
      <c r="U222" s="160">
        <f>ROUND(E222*T222,2)</f>
        <v>0</v>
      </c>
      <c r="V222" s="150"/>
      <c r="W222" s="150"/>
      <c r="X222" s="150"/>
      <c r="Y222" s="150"/>
      <c r="Z222" s="150"/>
      <c r="AA222" s="150"/>
      <c r="AB222" s="150"/>
      <c r="AC222" s="150"/>
      <c r="AD222" s="150"/>
      <c r="AE222" s="150" t="s">
        <v>91</v>
      </c>
      <c r="AF222" s="150"/>
      <c r="AG222" s="150"/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1" x14ac:dyDescent="0.2">
      <c r="A223" s="151">
        <v>119</v>
      </c>
      <c r="B223" s="157" t="s">
        <v>150</v>
      </c>
      <c r="C223" s="191" t="s">
        <v>439</v>
      </c>
      <c r="D223" s="160" t="s">
        <v>123</v>
      </c>
      <c r="E223" s="165">
        <v>38</v>
      </c>
      <c r="F223" s="167"/>
      <c r="G223" s="168">
        <f>ROUND(E223*F223,2)</f>
        <v>0</v>
      </c>
      <c r="H223" s="167"/>
      <c r="I223" s="168">
        <f>ROUND(E223*H223,2)</f>
        <v>0</v>
      </c>
      <c r="J223" s="167"/>
      <c r="K223" s="168">
        <f>ROUND(E223*J223,2)</f>
        <v>0</v>
      </c>
      <c r="L223" s="168">
        <v>21</v>
      </c>
      <c r="M223" s="168">
        <f>G223*(1+L223/100)</f>
        <v>0</v>
      </c>
      <c r="N223" s="160">
        <v>0</v>
      </c>
      <c r="O223" s="160">
        <f>ROUND(E223*N223,5)</f>
        <v>0</v>
      </c>
      <c r="P223" s="160">
        <v>0</v>
      </c>
      <c r="Q223" s="160">
        <f>ROUND(E223*P223,5)</f>
        <v>0</v>
      </c>
      <c r="R223" s="160"/>
      <c r="S223" s="160"/>
      <c r="T223" s="161">
        <v>0</v>
      </c>
      <c r="U223" s="160">
        <f>ROUND(E223*T223,2)</f>
        <v>0</v>
      </c>
      <c r="V223" s="150"/>
      <c r="W223" s="150"/>
      <c r="X223" s="150"/>
      <c r="Y223" s="150"/>
      <c r="Z223" s="150"/>
      <c r="AA223" s="150"/>
      <c r="AB223" s="150"/>
      <c r="AC223" s="150"/>
      <c r="AD223" s="150"/>
      <c r="AE223" s="150" t="s">
        <v>91</v>
      </c>
      <c r="AF223" s="150"/>
      <c r="AG223" s="150"/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1" x14ac:dyDescent="0.2">
      <c r="A224" s="151"/>
      <c r="B224" s="157"/>
      <c r="C224" s="289" t="s">
        <v>440</v>
      </c>
      <c r="D224" s="290"/>
      <c r="E224" s="291"/>
      <c r="F224" s="292"/>
      <c r="G224" s="293"/>
      <c r="H224" s="168"/>
      <c r="I224" s="168"/>
      <c r="J224" s="168"/>
      <c r="K224" s="168"/>
      <c r="L224" s="168"/>
      <c r="M224" s="168"/>
      <c r="N224" s="160"/>
      <c r="O224" s="160"/>
      <c r="P224" s="160"/>
      <c r="Q224" s="160"/>
      <c r="R224" s="160"/>
      <c r="S224" s="160"/>
      <c r="T224" s="161"/>
      <c r="U224" s="160"/>
      <c r="V224" s="150"/>
      <c r="W224" s="150"/>
      <c r="X224" s="150"/>
      <c r="Y224" s="150"/>
      <c r="Z224" s="150"/>
      <c r="AA224" s="150"/>
      <c r="AB224" s="150"/>
      <c r="AC224" s="150"/>
      <c r="AD224" s="150"/>
      <c r="AE224" s="150" t="s">
        <v>126</v>
      </c>
      <c r="AF224" s="150"/>
      <c r="AG224" s="150"/>
      <c r="AH224" s="150"/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203" t="str">
        <f>C224</f>
        <v>extrud. PP s buňkami tvaru včelí plástve, dodávka včetně montáže</v>
      </c>
      <c r="BB224" s="150"/>
      <c r="BC224" s="150"/>
      <c r="BD224" s="150"/>
      <c r="BE224" s="150"/>
      <c r="BF224" s="150"/>
      <c r="BG224" s="150"/>
      <c r="BH224" s="150"/>
    </row>
    <row r="225" spans="1:60" outlineLevel="1" x14ac:dyDescent="0.2">
      <c r="A225" s="151"/>
      <c r="B225" s="157"/>
      <c r="C225" s="289" t="s">
        <v>441</v>
      </c>
      <c r="D225" s="290"/>
      <c r="E225" s="291"/>
      <c r="F225" s="292"/>
      <c r="G225" s="293"/>
      <c r="H225" s="168"/>
      <c r="I225" s="168"/>
      <c r="J225" s="168"/>
      <c r="K225" s="168"/>
      <c r="L225" s="168"/>
      <c r="M225" s="168"/>
      <c r="N225" s="160"/>
      <c r="O225" s="160"/>
      <c r="P225" s="160"/>
      <c r="Q225" s="160"/>
      <c r="R225" s="160"/>
      <c r="S225" s="160"/>
      <c r="T225" s="161"/>
      <c r="U225" s="160"/>
      <c r="V225" s="150"/>
      <c r="W225" s="150"/>
      <c r="X225" s="150"/>
      <c r="Y225" s="150"/>
      <c r="Z225" s="150"/>
      <c r="AA225" s="150"/>
      <c r="AB225" s="150"/>
      <c r="AC225" s="150"/>
      <c r="AD225" s="150"/>
      <c r="AE225" s="150" t="s">
        <v>126</v>
      </c>
      <c r="AF225" s="150"/>
      <c r="AG225" s="150"/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203" t="str">
        <f>C225</f>
        <v>Rozměry rohož 1200x800x29 mm</v>
      </c>
      <c r="BB225" s="150"/>
      <c r="BC225" s="150"/>
      <c r="BD225" s="150"/>
      <c r="BE225" s="150"/>
      <c r="BF225" s="150"/>
      <c r="BG225" s="150"/>
      <c r="BH225" s="150"/>
    </row>
    <row r="226" spans="1:60" outlineLevel="1" x14ac:dyDescent="0.2">
      <c r="A226" s="151">
        <v>120</v>
      </c>
      <c r="B226" s="157" t="s">
        <v>442</v>
      </c>
      <c r="C226" s="191" t="s">
        <v>443</v>
      </c>
      <c r="D226" s="160" t="s">
        <v>123</v>
      </c>
      <c r="E226" s="165">
        <v>38</v>
      </c>
      <c r="F226" s="167"/>
      <c r="G226" s="168">
        <f>ROUND(E226*F226,2)</f>
        <v>0</v>
      </c>
      <c r="H226" s="167"/>
      <c r="I226" s="168">
        <f>ROUND(E226*H226,2)</f>
        <v>0</v>
      </c>
      <c r="J226" s="167"/>
      <c r="K226" s="168">
        <f>ROUND(E226*J226,2)</f>
        <v>0</v>
      </c>
      <c r="L226" s="168">
        <v>21</v>
      </c>
      <c r="M226" s="168">
        <f>G226*(1+L226/100)</f>
        <v>0</v>
      </c>
      <c r="N226" s="160">
        <v>0.16192000000000001</v>
      </c>
      <c r="O226" s="160">
        <f>ROUND(E226*N226,5)</f>
        <v>6.1529600000000002</v>
      </c>
      <c r="P226" s="160">
        <v>0</v>
      </c>
      <c r="Q226" s="160">
        <f>ROUND(E226*P226,5)</f>
        <v>0</v>
      </c>
      <c r="R226" s="160"/>
      <c r="S226" s="160"/>
      <c r="T226" s="161">
        <v>4.4999999999999998E-2</v>
      </c>
      <c r="U226" s="160">
        <f>ROUND(E226*T226,2)</f>
        <v>1.71</v>
      </c>
      <c r="V226" s="150"/>
      <c r="W226" s="150"/>
      <c r="X226" s="150"/>
      <c r="Y226" s="150"/>
      <c r="Z226" s="150"/>
      <c r="AA226" s="150"/>
      <c r="AB226" s="150"/>
      <c r="AC226" s="150"/>
      <c r="AD226" s="150"/>
      <c r="AE226" s="150" t="s">
        <v>91</v>
      </c>
      <c r="AF226" s="150"/>
      <c r="AG226" s="150"/>
      <c r="AH226" s="150"/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1" x14ac:dyDescent="0.2">
      <c r="A227" s="151"/>
      <c r="B227" s="157"/>
      <c r="C227" s="289" t="s">
        <v>444</v>
      </c>
      <c r="D227" s="290"/>
      <c r="E227" s="291"/>
      <c r="F227" s="292"/>
      <c r="G227" s="293"/>
      <c r="H227" s="168"/>
      <c r="I227" s="168"/>
      <c r="J227" s="168"/>
      <c r="K227" s="168"/>
      <c r="L227" s="168"/>
      <c r="M227" s="168"/>
      <c r="N227" s="160"/>
      <c r="O227" s="160"/>
      <c r="P227" s="160"/>
      <c r="Q227" s="160"/>
      <c r="R227" s="160"/>
      <c r="S227" s="160"/>
      <c r="T227" s="161"/>
      <c r="U227" s="160"/>
      <c r="V227" s="150"/>
      <c r="W227" s="150"/>
      <c r="X227" s="150"/>
      <c r="Y227" s="150"/>
      <c r="Z227" s="150"/>
      <c r="AA227" s="150"/>
      <c r="AB227" s="150"/>
      <c r="AC227" s="150"/>
      <c r="AD227" s="150"/>
      <c r="AE227" s="150" t="s">
        <v>126</v>
      </c>
      <c r="AF227" s="150"/>
      <c r="AG227" s="150"/>
      <c r="AH227" s="150"/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203" t="str">
        <f>C227</f>
        <v>Zřízení podkladové vrstvy ze štěrku včetně rozvozu všech hmot a jejich rozprostření.</v>
      </c>
      <c r="BB227" s="150"/>
      <c r="BC227" s="150"/>
      <c r="BD227" s="150"/>
      <c r="BE227" s="150"/>
      <c r="BF227" s="150"/>
      <c r="BG227" s="150"/>
      <c r="BH227" s="150"/>
    </row>
    <row r="228" spans="1:60" outlineLevel="1" x14ac:dyDescent="0.2">
      <c r="A228" s="151">
        <v>121</v>
      </c>
      <c r="B228" s="157" t="s">
        <v>150</v>
      </c>
      <c r="C228" s="191" t="s">
        <v>445</v>
      </c>
      <c r="D228" s="160" t="s">
        <v>196</v>
      </c>
      <c r="E228" s="165">
        <v>3.0400000000000005</v>
      </c>
      <c r="F228" s="167"/>
      <c r="G228" s="168">
        <f>ROUND(E228*F228,2)</f>
        <v>0</v>
      </c>
      <c r="H228" s="167"/>
      <c r="I228" s="168">
        <f>ROUND(E228*H228,2)</f>
        <v>0</v>
      </c>
      <c r="J228" s="167"/>
      <c r="K228" s="168">
        <f>ROUND(E228*J228,2)</f>
        <v>0</v>
      </c>
      <c r="L228" s="168">
        <v>21</v>
      </c>
      <c r="M228" s="168">
        <f>G228*(1+L228/100)</f>
        <v>0</v>
      </c>
      <c r="N228" s="160">
        <v>1</v>
      </c>
      <c r="O228" s="160">
        <f>ROUND(E228*N228,5)</f>
        <v>3.04</v>
      </c>
      <c r="P228" s="160">
        <v>0</v>
      </c>
      <c r="Q228" s="160">
        <f>ROUND(E228*P228,5)</f>
        <v>0</v>
      </c>
      <c r="R228" s="160"/>
      <c r="S228" s="160"/>
      <c r="T228" s="161">
        <v>0</v>
      </c>
      <c r="U228" s="160">
        <f>ROUND(E228*T228,2)</f>
        <v>0</v>
      </c>
      <c r="V228" s="150"/>
      <c r="W228" s="150"/>
      <c r="X228" s="150"/>
      <c r="Y228" s="150"/>
      <c r="Z228" s="150"/>
      <c r="AA228" s="150"/>
      <c r="AB228" s="150"/>
      <c r="AC228" s="150"/>
      <c r="AD228" s="150"/>
      <c r="AE228" s="150" t="s">
        <v>224</v>
      </c>
      <c r="AF228" s="150"/>
      <c r="AG228" s="150"/>
      <c r="AH228" s="150"/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1" x14ac:dyDescent="0.2">
      <c r="A229" s="151"/>
      <c r="B229" s="157"/>
      <c r="C229" s="204" t="s">
        <v>446</v>
      </c>
      <c r="D229" s="205"/>
      <c r="E229" s="206">
        <v>3.04</v>
      </c>
      <c r="F229" s="168"/>
      <c r="G229" s="168"/>
      <c r="H229" s="168"/>
      <c r="I229" s="168"/>
      <c r="J229" s="168"/>
      <c r="K229" s="168"/>
      <c r="L229" s="168"/>
      <c r="M229" s="168"/>
      <c r="N229" s="160"/>
      <c r="O229" s="160"/>
      <c r="P229" s="160"/>
      <c r="Q229" s="160"/>
      <c r="R229" s="160"/>
      <c r="S229" s="160"/>
      <c r="T229" s="161"/>
      <c r="U229" s="160"/>
      <c r="V229" s="150"/>
      <c r="W229" s="150"/>
      <c r="X229" s="150"/>
      <c r="Y229" s="150"/>
      <c r="Z229" s="150"/>
      <c r="AA229" s="150"/>
      <c r="AB229" s="150"/>
      <c r="AC229" s="150"/>
      <c r="AD229" s="150"/>
      <c r="AE229" s="150" t="s">
        <v>128</v>
      </c>
      <c r="AF229" s="150">
        <v>0</v>
      </c>
      <c r="AG229" s="150"/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1" x14ac:dyDescent="0.2">
      <c r="A230" s="151">
        <v>122</v>
      </c>
      <c r="B230" s="157" t="s">
        <v>442</v>
      </c>
      <c r="C230" s="191" t="s">
        <v>447</v>
      </c>
      <c r="D230" s="160" t="s">
        <v>123</v>
      </c>
      <c r="E230" s="165">
        <v>38</v>
      </c>
      <c r="F230" s="167"/>
      <c r="G230" s="168">
        <f>ROUND(E230*F230,2)</f>
        <v>0</v>
      </c>
      <c r="H230" s="167"/>
      <c r="I230" s="168">
        <f>ROUND(E230*H230,2)</f>
        <v>0</v>
      </c>
      <c r="J230" s="167"/>
      <c r="K230" s="168">
        <f>ROUND(E230*J230,2)</f>
        <v>0</v>
      </c>
      <c r="L230" s="168">
        <v>21</v>
      </c>
      <c r="M230" s="168">
        <f>G230*(1+L230/100)</f>
        <v>0</v>
      </c>
      <c r="N230" s="160">
        <v>0.16192000000000001</v>
      </c>
      <c r="O230" s="160">
        <f>ROUND(E230*N230,5)</f>
        <v>6.1529600000000002</v>
      </c>
      <c r="P230" s="160">
        <v>0</v>
      </c>
      <c r="Q230" s="160">
        <f>ROUND(E230*P230,5)</f>
        <v>0</v>
      </c>
      <c r="R230" s="160"/>
      <c r="S230" s="160"/>
      <c r="T230" s="161">
        <v>4.4999999999999998E-2</v>
      </c>
      <c r="U230" s="160">
        <f>ROUND(E230*T230,2)</f>
        <v>1.71</v>
      </c>
      <c r="V230" s="150"/>
      <c r="W230" s="150"/>
      <c r="X230" s="150"/>
      <c r="Y230" s="150"/>
      <c r="Z230" s="150"/>
      <c r="AA230" s="150"/>
      <c r="AB230" s="150"/>
      <c r="AC230" s="150"/>
      <c r="AD230" s="150"/>
      <c r="AE230" s="150" t="s">
        <v>91</v>
      </c>
      <c r="AF230" s="150"/>
      <c r="AG230" s="150"/>
      <c r="AH230" s="150"/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1" x14ac:dyDescent="0.2">
      <c r="A231" s="151"/>
      <c r="B231" s="157"/>
      <c r="C231" s="289" t="s">
        <v>444</v>
      </c>
      <c r="D231" s="290"/>
      <c r="E231" s="291"/>
      <c r="F231" s="292"/>
      <c r="G231" s="293"/>
      <c r="H231" s="168"/>
      <c r="I231" s="168"/>
      <c r="J231" s="168"/>
      <c r="K231" s="168"/>
      <c r="L231" s="168"/>
      <c r="M231" s="168"/>
      <c r="N231" s="160"/>
      <c r="O231" s="160"/>
      <c r="P231" s="160"/>
      <c r="Q231" s="160"/>
      <c r="R231" s="160"/>
      <c r="S231" s="160"/>
      <c r="T231" s="161"/>
      <c r="U231" s="160"/>
      <c r="V231" s="150"/>
      <c r="W231" s="150"/>
      <c r="X231" s="150"/>
      <c r="Y231" s="150"/>
      <c r="Z231" s="150"/>
      <c r="AA231" s="150"/>
      <c r="AB231" s="150"/>
      <c r="AC231" s="150"/>
      <c r="AD231" s="150"/>
      <c r="AE231" s="150" t="s">
        <v>126</v>
      </c>
      <c r="AF231" s="150"/>
      <c r="AG231" s="150"/>
      <c r="AH231" s="150"/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203" t="str">
        <f>C231</f>
        <v>Zřízení podkladové vrstvy ze štěrku včetně rozvozu všech hmot a jejich rozprostření.</v>
      </c>
      <c r="BB231" s="150"/>
      <c r="BC231" s="150"/>
      <c r="BD231" s="150"/>
      <c r="BE231" s="150"/>
      <c r="BF231" s="150"/>
      <c r="BG231" s="150"/>
      <c r="BH231" s="150"/>
    </row>
    <row r="232" spans="1:60" outlineLevel="1" x14ac:dyDescent="0.2">
      <c r="A232" s="151">
        <v>123</v>
      </c>
      <c r="B232" s="157" t="s">
        <v>150</v>
      </c>
      <c r="C232" s="191" t="s">
        <v>448</v>
      </c>
      <c r="D232" s="160" t="s">
        <v>196</v>
      </c>
      <c r="E232" s="165">
        <v>1.8240000000000001</v>
      </c>
      <c r="F232" s="167"/>
      <c r="G232" s="168">
        <f>ROUND(E232*F232,2)</f>
        <v>0</v>
      </c>
      <c r="H232" s="167"/>
      <c r="I232" s="168">
        <f>ROUND(E232*H232,2)</f>
        <v>0</v>
      </c>
      <c r="J232" s="167"/>
      <c r="K232" s="168">
        <f>ROUND(E232*J232,2)</f>
        <v>0</v>
      </c>
      <c r="L232" s="168">
        <v>21</v>
      </c>
      <c r="M232" s="168">
        <f>G232*(1+L232/100)</f>
        <v>0</v>
      </c>
      <c r="N232" s="160">
        <v>1</v>
      </c>
      <c r="O232" s="160">
        <f>ROUND(E232*N232,5)</f>
        <v>1.8240000000000001</v>
      </c>
      <c r="P232" s="160">
        <v>0</v>
      </c>
      <c r="Q232" s="160">
        <f>ROUND(E232*P232,5)</f>
        <v>0</v>
      </c>
      <c r="R232" s="160"/>
      <c r="S232" s="160"/>
      <c r="T232" s="161">
        <v>0</v>
      </c>
      <c r="U232" s="160">
        <f>ROUND(E232*T232,2)</f>
        <v>0</v>
      </c>
      <c r="V232" s="150"/>
      <c r="W232" s="150"/>
      <c r="X232" s="150"/>
      <c r="Y232" s="150"/>
      <c r="Z232" s="150"/>
      <c r="AA232" s="150"/>
      <c r="AB232" s="150"/>
      <c r="AC232" s="150"/>
      <c r="AD232" s="150"/>
      <c r="AE232" s="150" t="s">
        <v>224</v>
      </c>
      <c r="AF232" s="150"/>
      <c r="AG232" s="150"/>
      <c r="AH232" s="150"/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outlineLevel="1" x14ac:dyDescent="0.2">
      <c r="A233" s="151"/>
      <c r="B233" s="157"/>
      <c r="C233" s="204" t="s">
        <v>449</v>
      </c>
      <c r="D233" s="205"/>
      <c r="E233" s="206">
        <v>1.8240000000000001</v>
      </c>
      <c r="F233" s="168"/>
      <c r="G233" s="168"/>
      <c r="H233" s="168"/>
      <c r="I233" s="168"/>
      <c r="J233" s="168"/>
      <c r="K233" s="168"/>
      <c r="L233" s="168"/>
      <c r="M233" s="168"/>
      <c r="N233" s="160"/>
      <c r="O233" s="160"/>
      <c r="P233" s="160"/>
      <c r="Q233" s="160"/>
      <c r="R233" s="160"/>
      <c r="S233" s="160"/>
      <c r="T233" s="161"/>
      <c r="U233" s="160"/>
      <c r="V233" s="150"/>
      <c r="W233" s="150"/>
      <c r="X233" s="150"/>
      <c r="Y233" s="150"/>
      <c r="Z233" s="150"/>
      <c r="AA233" s="150"/>
      <c r="AB233" s="150"/>
      <c r="AC233" s="150"/>
      <c r="AD233" s="150"/>
      <c r="AE233" s="150" t="s">
        <v>128</v>
      </c>
      <c r="AF233" s="150">
        <v>0</v>
      </c>
      <c r="AG233" s="150"/>
      <c r="AH233" s="150"/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1" x14ac:dyDescent="0.2">
      <c r="A234" s="151">
        <v>124</v>
      </c>
      <c r="B234" s="157" t="s">
        <v>442</v>
      </c>
      <c r="C234" s="191" t="s">
        <v>450</v>
      </c>
      <c r="D234" s="160" t="s">
        <v>123</v>
      </c>
      <c r="E234" s="165">
        <v>38</v>
      </c>
      <c r="F234" s="167"/>
      <c r="G234" s="168">
        <f>ROUND(E234*F234,2)</f>
        <v>0</v>
      </c>
      <c r="H234" s="167"/>
      <c r="I234" s="168">
        <f>ROUND(E234*H234,2)</f>
        <v>0</v>
      </c>
      <c r="J234" s="167"/>
      <c r="K234" s="168">
        <f>ROUND(E234*J234,2)</f>
        <v>0</v>
      </c>
      <c r="L234" s="168">
        <v>21</v>
      </c>
      <c r="M234" s="168">
        <f>G234*(1+L234/100)</f>
        <v>0</v>
      </c>
      <c r="N234" s="160">
        <v>0.16192000000000001</v>
      </c>
      <c r="O234" s="160">
        <f>ROUND(E234*N234,5)</f>
        <v>6.1529600000000002</v>
      </c>
      <c r="P234" s="160">
        <v>0</v>
      </c>
      <c r="Q234" s="160">
        <f>ROUND(E234*P234,5)</f>
        <v>0</v>
      </c>
      <c r="R234" s="160"/>
      <c r="S234" s="160"/>
      <c r="T234" s="161">
        <v>4.4999999999999998E-2</v>
      </c>
      <c r="U234" s="160">
        <f>ROUND(E234*T234,2)</f>
        <v>1.71</v>
      </c>
      <c r="V234" s="150"/>
      <c r="W234" s="150"/>
      <c r="X234" s="150"/>
      <c r="Y234" s="150"/>
      <c r="Z234" s="150"/>
      <c r="AA234" s="150"/>
      <c r="AB234" s="150"/>
      <c r="AC234" s="150"/>
      <c r="AD234" s="150"/>
      <c r="AE234" s="150" t="s">
        <v>91</v>
      </c>
      <c r="AF234" s="150"/>
      <c r="AG234" s="150"/>
      <c r="AH234" s="150"/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ht="22.5" outlineLevel="1" x14ac:dyDescent="0.2">
      <c r="A235" s="151"/>
      <c r="B235" s="157"/>
      <c r="C235" s="289" t="s">
        <v>451</v>
      </c>
      <c r="D235" s="290"/>
      <c r="E235" s="291"/>
      <c r="F235" s="292"/>
      <c r="G235" s="293"/>
      <c r="H235" s="168"/>
      <c r="I235" s="168"/>
      <c r="J235" s="168"/>
      <c r="K235" s="168"/>
      <c r="L235" s="168"/>
      <c r="M235" s="168"/>
      <c r="N235" s="160"/>
      <c r="O235" s="160"/>
      <c r="P235" s="160"/>
      <c r="Q235" s="160"/>
      <c r="R235" s="160"/>
      <c r="S235" s="160"/>
      <c r="T235" s="161"/>
      <c r="U235" s="160"/>
      <c r="V235" s="150"/>
      <c r="W235" s="150"/>
      <c r="X235" s="150"/>
      <c r="Y235" s="150"/>
      <c r="Z235" s="150"/>
      <c r="AA235" s="150"/>
      <c r="AB235" s="150"/>
      <c r="AC235" s="150"/>
      <c r="AD235" s="150"/>
      <c r="AE235" s="150" t="s">
        <v>126</v>
      </c>
      <c r="AF235" s="150"/>
      <c r="AG235" s="150"/>
      <c r="AH235" s="150"/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203" t="str">
        <f>C235</f>
        <v>Zřízení podkladové vrstvy ze štěrku včetně rozvozu všech hmot a jejich rozprostření.Pro vyplnění voštinové rohože</v>
      </c>
      <c r="BB235" s="150"/>
      <c r="BC235" s="150"/>
      <c r="BD235" s="150"/>
      <c r="BE235" s="150"/>
      <c r="BF235" s="150"/>
      <c r="BG235" s="150"/>
      <c r="BH235" s="150"/>
    </row>
    <row r="236" spans="1:60" outlineLevel="1" x14ac:dyDescent="0.2">
      <c r="A236" s="151">
        <v>125</v>
      </c>
      <c r="B236" s="157" t="s">
        <v>150</v>
      </c>
      <c r="C236" s="191" t="s">
        <v>452</v>
      </c>
      <c r="D236" s="160" t="s">
        <v>196</v>
      </c>
      <c r="E236" s="165">
        <v>3.04</v>
      </c>
      <c r="F236" s="167"/>
      <c r="G236" s="168">
        <f>ROUND(E236*F236,2)</f>
        <v>0</v>
      </c>
      <c r="H236" s="167"/>
      <c r="I236" s="168">
        <f>ROUND(E236*H236,2)</f>
        <v>0</v>
      </c>
      <c r="J236" s="167"/>
      <c r="K236" s="168">
        <f>ROUND(E236*J236,2)</f>
        <v>0</v>
      </c>
      <c r="L236" s="168">
        <v>21</v>
      </c>
      <c r="M236" s="168">
        <f>G236*(1+L236/100)</f>
        <v>0</v>
      </c>
      <c r="N236" s="160">
        <v>1</v>
      </c>
      <c r="O236" s="160">
        <f>ROUND(E236*N236,5)</f>
        <v>3.04</v>
      </c>
      <c r="P236" s="160">
        <v>0</v>
      </c>
      <c r="Q236" s="160">
        <f>ROUND(E236*P236,5)</f>
        <v>0</v>
      </c>
      <c r="R236" s="160"/>
      <c r="S236" s="160"/>
      <c r="T236" s="161">
        <v>0</v>
      </c>
      <c r="U236" s="160">
        <f>ROUND(E236*T236,2)</f>
        <v>0</v>
      </c>
      <c r="V236" s="150"/>
      <c r="W236" s="150"/>
      <c r="X236" s="150"/>
      <c r="Y236" s="150"/>
      <c r="Z236" s="150"/>
      <c r="AA236" s="150"/>
      <c r="AB236" s="150"/>
      <c r="AC236" s="150"/>
      <c r="AD236" s="150"/>
      <c r="AE236" s="150" t="s">
        <v>224</v>
      </c>
      <c r="AF236" s="150"/>
      <c r="AG236" s="150"/>
      <c r="AH236" s="150"/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1" x14ac:dyDescent="0.2">
      <c r="A237" s="151"/>
      <c r="B237" s="157"/>
      <c r="C237" s="289" t="s">
        <v>453</v>
      </c>
      <c r="D237" s="290"/>
      <c r="E237" s="291"/>
      <c r="F237" s="292"/>
      <c r="G237" s="293"/>
      <c r="H237" s="168"/>
      <c r="I237" s="168"/>
      <c r="J237" s="168"/>
      <c r="K237" s="168"/>
      <c r="L237" s="168"/>
      <c r="M237" s="168"/>
      <c r="N237" s="160"/>
      <c r="O237" s="160"/>
      <c r="P237" s="160"/>
      <c r="Q237" s="160"/>
      <c r="R237" s="160"/>
      <c r="S237" s="160"/>
      <c r="T237" s="161"/>
      <c r="U237" s="160"/>
      <c r="V237" s="150"/>
      <c r="W237" s="150"/>
      <c r="X237" s="150"/>
      <c r="Y237" s="150"/>
      <c r="Z237" s="150"/>
      <c r="AA237" s="150"/>
      <c r="AB237" s="150"/>
      <c r="AC237" s="150"/>
      <c r="AD237" s="150"/>
      <c r="AE237" s="150" t="s">
        <v>126</v>
      </c>
      <c r="AF237" s="150"/>
      <c r="AG237" s="150"/>
      <c r="AH237" s="150"/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203" t="str">
        <f>C237</f>
        <v>pro vyplnení vočtinové rohože</v>
      </c>
      <c r="BB237" s="150"/>
      <c r="BC237" s="150"/>
      <c r="BD237" s="150"/>
      <c r="BE237" s="150"/>
      <c r="BF237" s="150"/>
      <c r="BG237" s="150"/>
      <c r="BH237" s="150"/>
    </row>
    <row r="238" spans="1:60" outlineLevel="1" x14ac:dyDescent="0.2">
      <c r="A238" s="151"/>
      <c r="B238" s="157"/>
      <c r="C238" s="204" t="s">
        <v>446</v>
      </c>
      <c r="D238" s="205"/>
      <c r="E238" s="206">
        <v>3.04</v>
      </c>
      <c r="F238" s="168"/>
      <c r="G238" s="168"/>
      <c r="H238" s="168"/>
      <c r="I238" s="168"/>
      <c r="J238" s="168"/>
      <c r="K238" s="168"/>
      <c r="L238" s="168"/>
      <c r="M238" s="168"/>
      <c r="N238" s="160"/>
      <c r="O238" s="160"/>
      <c r="P238" s="160"/>
      <c r="Q238" s="160"/>
      <c r="R238" s="160"/>
      <c r="S238" s="160"/>
      <c r="T238" s="161"/>
      <c r="U238" s="160"/>
      <c r="V238" s="150"/>
      <c r="W238" s="150"/>
      <c r="X238" s="150"/>
      <c r="Y238" s="150"/>
      <c r="Z238" s="150"/>
      <c r="AA238" s="150"/>
      <c r="AB238" s="150"/>
      <c r="AC238" s="150"/>
      <c r="AD238" s="150"/>
      <c r="AE238" s="150" t="s">
        <v>128</v>
      </c>
      <c r="AF238" s="150">
        <v>0</v>
      </c>
      <c r="AG238" s="150"/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x14ac:dyDescent="0.2">
      <c r="A239" s="152" t="s">
        <v>86</v>
      </c>
      <c r="B239" s="158" t="s">
        <v>192</v>
      </c>
      <c r="C239" s="192" t="s">
        <v>193</v>
      </c>
      <c r="D239" s="163"/>
      <c r="E239" s="166"/>
      <c r="F239" s="169"/>
      <c r="G239" s="169">
        <f>SUMIF(AE240:AE244,"&lt;&gt;NOR",G240:G244)</f>
        <v>0</v>
      </c>
      <c r="H239" s="169"/>
      <c r="I239" s="169">
        <f>SUM(I240:I244)</f>
        <v>0</v>
      </c>
      <c r="J239" s="169"/>
      <c r="K239" s="169">
        <f>SUM(K240:K244)</f>
        <v>0</v>
      </c>
      <c r="L239" s="169"/>
      <c r="M239" s="169">
        <f>SUM(M240:M244)</f>
        <v>0</v>
      </c>
      <c r="N239" s="163"/>
      <c r="O239" s="163">
        <f>SUM(O240:O244)</f>
        <v>0</v>
      </c>
      <c r="P239" s="163"/>
      <c r="Q239" s="163">
        <f>SUM(Q240:Q244)</f>
        <v>0</v>
      </c>
      <c r="R239" s="163"/>
      <c r="S239" s="163"/>
      <c r="T239" s="164"/>
      <c r="U239" s="163">
        <f>SUM(U240:U244)</f>
        <v>270.54000000000002</v>
      </c>
      <c r="AE239" t="s">
        <v>87</v>
      </c>
    </row>
    <row r="240" spans="1:60" outlineLevel="1" x14ac:dyDescent="0.2">
      <c r="A240" s="151">
        <v>126</v>
      </c>
      <c r="B240" s="157" t="s">
        <v>454</v>
      </c>
      <c r="C240" s="191" t="s">
        <v>455</v>
      </c>
      <c r="D240" s="160" t="s">
        <v>196</v>
      </c>
      <c r="E240" s="165">
        <v>140.54</v>
      </c>
      <c r="F240" s="167"/>
      <c r="G240" s="168">
        <f>ROUND(E240*F240,2)</f>
        <v>0</v>
      </c>
      <c r="H240" s="167"/>
      <c r="I240" s="168">
        <f>ROUND(E240*H240,2)</f>
        <v>0</v>
      </c>
      <c r="J240" s="167"/>
      <c r="K240" s="168">
        <f>ROUND(E240*J240,2)</f>
        <v>0</v>
      </c>
      <c r="L240" s="168">
        <v>21</v>
      </c>
      <c r="M240" s="168">
        <f>G240*(1+L240/100)</f>
        <v>0</v>
      </c>
      <c r="N240" s="160">
        <v>0</v>
      </c>
      <c r="O240" s="160">
        <f>ROUND(E240*N240,5)</f>
        <v>0</v>
      </c>
      <c r="P240" s="160">
        <v>0</v>
      </c>
      <c r="Q240" s="160">
        <f>ROUND(E240*P240,5)</f>
        <v>0</v>
      </c>
      <c r="R240" s="160"/>
      <c r="S240" s="160"/>
      <c r="T240" s="161">
        <v>1.925</v>
      </c>
      <c r="U240" s="160">
        <f>ROUND(E240*T240,2)</f>
        <v>270.54000000000002</v>
      </c>
      <c r="V240" s="150"/>
      <c r="W240" s="150"/>
      <c r="X240" s="150"/>
      <c r="Y240" s="150"/>
      <c r="Z240" s="150"/>
      <c r="AA240" s="150"/>
      <c r="AB240" s="150"/>
      <c r="AC240" s="150"/>
      <c r="AD240" s="150"/>
      <c r="AE240" s="150" t="s">
        <v>91</v>
      </c>
      <c r="AF240" s="150"/>
      <c r="AG240" s="150"/>
      <c r="AH240" s="150"/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1" x14ac:dyDescent="0.2">
      <c r="A241" s="151">
        <v>127</v>
      </c>
      <c r="B241" s="157" t="s">
        <v>150</v>
      </c>
      <c r="C241" s="191" t="s">
        <v>456</v>
      </c>
      <c r="D241" s="160" t="s">
        <v>200</v>
      </c>
      <c r="E241" s="165">
        <v>1</v>
      </c>
      <c r="F241" s="167"/>
      <c r="G241" s="168">
        <f>ROUND(E241*F241,2)</f>
        <v>0</v>
      </c>
      <c r="H241" s="167"/>
      <c r="I241" s="168">
        <f>ROUND(E241*H241,2)</f>
        <v>0</v>
      </c>
      <c r="J241" s="167"/>
      <c r="K241" s="168">
        <f>ROUND(E241*J241,2)</f>
        <v>0</v>
      </c>
      <c r="L241" s="168">
        <v>21</v>
      </c>
      <c r="M241" s="168">
        <f>G241*(1+L241/100)</f>
        <v>0</v>
      </c>
      <c r="N241" s="160">
        <v>0</v>
      </c>
      <c r="O241" s="160">
        <f>ROUND(E241*N241,5)</f>
        <v>0</v>
      </c>
      <c r="P241" s="160">
        <v>0</v>
      </c>
      <c r="Q241" s="160">
        <f>ROUND(E241*P241,5)</f>
        <v>0</v>
      </c>
      <c r="R241" s="160"/>
      <c r="S241" s="160"/>
      <c r="T241" s="161">
        <v>0</v>
      </c>
      <c r="U241" s="160">
        <f>ROUND(E241*T241,2)</f>
        <v>0</v>
      </c>
      <c r="V241" s="150"/>
      <c r="W241" s="150"/>
      <c r="X241" s="150"/>
      <c r="Y241" s="150"/>
      <c r="Z241" s="150"/>
      <c r="AA241" s="150"/>
      <c r="AB241" s="150"/>
      <c r="AC241" s="150"/>
      <c r="AD241" s="150"/>
      <c r="AE241" s="150" t="s">
        <v>91</v>
      </c>
      <c r="AF241" s="150"/>
      <c r="AG241" s="150"/>
      <c r="AH241" s="150"/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outlineLevel="1" x14ac:dyDescent="0.2">
      <c r="A242" s="151"/>
      <c r="B242" s="157"/>
      <c r="C242" s="289" t="s">
        <v>457</v>
      </c>
      <c r="D242" s="290"/>
      <c r="E242" s="291"/>
      <c r="F242" s="292"/>
      <c r="G242" s="293"/>
      <c r="H242" s="168"/>
      <c r="I242" s="168"/>
      <c r="J242" s="168"/>
      <c r="K242" s="168"/>
      <c r="L242" s="168"/>
      <c r="M242" s="168"/>
      <c r="N242" s="160"/>
      <c r="O242" s="160"/>
      <c r="P242" s="160"/>
      <c r="Q242" s="160"/>
      <c r="R242" s="160"/>
      <c r="S242" s="160"/>
      <c r="T242" s="161"/>
      <c r="U242" s="160"/>
      <c r="V242" s="150"/>
      <c r="W242" s="150"/>
      <c r="X242" s="150"/>
      <c r="Y242" s="150"/>
      <c r="Z242" s="150"/>
      <c r="AA242" s="150"/>
      <c r="AB242" s="150"/>
      <c r="AC242" s="150"/>
      <c r="AD242" s="150"/>
      <c r="AE242" s="150" t="s">
        <v>126</v>
      </c>
      <c r="AF242" s="150"/>
      <c r="AG242" s="150"/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203" t="str">
        <f>C242</f>
        <v>68,2t</v>
      </c>
      <c r="BB242" s="150"/>
      <c r="BC242" s="150"/>
      <c r="BD242" s="150"/>
      <c r="BE242" s="150"/>
      <c r="BF242" s="150"/>
      <c r="BG242" s="150"/>
      <c r="BH242" s="150"/>
    </row>
    <row r="243" spans="1:60" outlineLevel="1" x14ac:dyDescent="0.2">
      <c r="A243" s="151">
        <v>128</v>
      </c>
      <c r="B243" s="157" t="s">
        <v>150</v>
      </c>
      <c r="C243" s="191" t="s">
        <v>206</v>
      </c>
      <c r="D243" s="160" t="s">
        <v>196</v>
      </c>
      <c r="E243" s="165">
        <v>83.38</v>
      </c>
      <c r="F243" s="167"/>
      <c r="G243" s="168">
        <f>ROUND(E243*F243,2)</f>
        <v>0</v>
      </c>
      <c r="H243" s="167"/>
      <c r="I243" s="168">
        <f>ROUND(E243*H243,2)</f>
        <v>0</v>
      </c>
      <c r="J243" s="167"/>
      <c r="K243" s="168">
        <f>ROUND(E243*J243,2)</f>
        <v>0</v>
      </c>
      <c r="L243" s="168">
        <v>21</v>
      </c>
      <c r="M243" s="168">
        <f>G243*(1+L243/100)</f>
        <v>0</v>
      </c>
      <c r="N243" s="160">
        <v>0</v>
      </c>
      <c r="O243" s="160">
        <f>ROUND(E243*N243,5)</f>
        <v>0</v>
      </c>
      <c r="P243" s="160">
        <v>0</v>
      </c>
      <c r="Q243" s="160">
        <f>ROUND(E243*P243,5)</f>
        <v>0</v>
      </c>
      <c r="R243" s="160"/>
      <c r="S243" s="160"/>
      <c r="T243" s="161">
        <v>0</v>
      </c>
      <c r="U243" s="160">
        <f>ROUND(E243*T243,2)</f>
        <v>0</v>
      </c>
      <c r="V243" s="150"/>
      <c r="W243" s="150"/>
      <c r="X243" s="150"/>
      <c r="Y243" s="150"/>
      <c r="Z243" s="150"/>
      <c r="AA243" s="150"/>
      <c r="AB243" s="150"/>
      <c r="AC243" s="150"/>
      <c r="AD243" s="150"/>
      <c r="AE243" s="150" t="s">
        <v>91</v>
      </c>
      <c r="AF243" s="150"/>
      <c r="AG243" s="150"/>
      <c r="AH243" s="150"/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outlineLevel="1" x14ac:dyDescent="0.2">
      <c r="A244" s="178">
        <v>129</v>
      </c>
      <c r="B244" s="179" t="s">
        <v>150</v>
      </c>
      <c r="C244" s="193" t="s">
        <v>458</v>
      </c>
      <c r="D244" s="184" t="s">
        <v>200</v>
      </c>
      <c r="E244" s="181">
        <v>1</v>
      </c>
      <c r="F244" s="182"/>
      <c r="G244" s="183">
        <f>ROUND(E244*F244,2)</f>
        <v>0</v>
      </c>
      <c r="H244" s="182"/>
      <c r="I244" s="183">
        <f>ROUND(E244*H244,2)</f>
        <v>0</v>
      </c>
      <c r="J244" s="182"/>
      <c r="K244" s="183">
        <f>ROUND(E244*J244,2)</f>
        <v>0</v>
      </c>
      <c r="L244" s="183">
        <v>21</v>
      </c>
      <c r="M244" s="183">
        <f>G244*(1+L244/100)</f>
        <v>0</v>
      </c>
      <c r="N244" s="184">
        <v>0</v>
      </c>
      <c r="O244" s="184">
        <f>ROUND(E244*N244,5)</f>
        <v>0</v>
      </c>
      <c r="P244" s="184">
        <v>0</v>
      </c>
      <c r="Q244" s="184">
        <f>ROUND(E244*P244,5)</f>
        <v>0</v>
      </c>
      <c r="R244" s="184"/>
      <c r="S244" s="184"/>
      <c r="T244" s="185">
        <v>0</v>
      </c>
      <c r="U244" s="184">
        <f>ROUND(E244*T244,2)</f>
        <v>0</v>
      </c>
      <c r="V244" s="150"/>
      <c r="W244" s="150"/>
      <c r="X244" s="150"/>
      <c r="Y244" s="150"/>
      <c r="Z244" s="150"/>
      <c r="AA244" s="150"/>
      <c r="AB244" s="150"/>
      <c r="AC244" s="150"/>
      <c r="AD244" s="150"/>
      <c r="AE244" s="150" t="s">
        <v>91</v>
      </c>
      <c r="AF244" s="150"/>
      <c r="AG244" s="150"/>
      <c r="AH244" s="150"/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x14ac:dyDescent="0.2">
      <c r="A245" s="189"/>
      <c r="B245" s="7" t="s">
        <v>114</v>
      </c>
      <c r="C245" s="194" t="s">
        <v>114</v>
      </c>
      <c r="D245" s="189"/>
      <c r="E245" s="189"/>
      <c r="F245" s="189"/>
      <c r="G245" s="189"/>
      <c r="H245" s="189"/>
      <c r="I245" s="189"/>
      <c r="J245" s="189"/>
      <c r="K245" s="189"/>
      <c r="L245" s="189"/>
      <c r="M245" s="189"/>
      <c r="N245" s="189"/>
      <c r="O245" s="189"/>
      <c r="P245" s="189"/>
      <c r="Q245" s="189"/>
      <c r="R245" s="189"/>
      <c r="S245" s="189"/>
      <c r="T245" s="189"/>
      <c r="U245" s="189"/>
      <c r="AC245">
        <v>15</v>
      </c>
      <c r="AD245">
        <v>21</v>
      </c>
    </row>
    <row r="246" spans="1:60" x14ac:dyDescent="0.2">
      <c r="A246" s="210"/>
      <c r="B246" s="211">
        <v>26</v>
      </c>
      <c r="C246" s="212" t="s">
        <v>114</v>
      </c>
      <c r="D246" s="213"/>
      <c r="E246" s="213"/>
      <c r="F246" s="213"/>
      <c r="G246" s="214">
        <f>G8+G239</f>
        <v>0</v>
      </c>
      <c r="H246" s="189"/>
      <c r="I246" s="189"/>
      <c r="J246" s="189"/>
      <c r="K246" s="189"/>
      <c r="L246" s="189"/>
      <c r="M246" s="189"/>
      <c r="N246" s="189"/>
      <c r="O246" s="189"/>
      <c r="P246" s="189"/>
      <c r="Q246" s="189"/>
      <c r="R246" s="189"/>
      <c r="S246" s="189"/>
      <c r="T246" s="189"/>
      <c r="U246" s="189"/>
      <c r="AC246">
        <f>SUMIF(L7:L244,AC245,G7:G244)</f>
        <v>0</v>
      </c>
      <c r="AD246">
        <f>SUMIF(L7:L244,AD245,G7:G244)</f>
        <v>0</v>
      </c>
      <c r="AE246" t="s">
        <v>115</v>
      </c>
    </row>
    <row r="247" spans="1:60" x14ac:dyDescent="0.2">
      <c r="A247" s="189"/>
      <c r="B247" s="7" t="s">
        <v>114</v>
      </c>
      <c r="C247" s="194" t="s">
        <v>114</v>
      </c>
      <c r="D247" s="189"/>
      <c r="E247" s="189"/>
      <c r="F247" s="189"/>
      <c r="G247" s="189"/>
      <c r="H247" s="189"/>
      <c r="I247" s="189"/>
      <c r="J247" s="189"/>
      <c r="K247" s="189"/>
      <c r="L247" s="189"/>
      <c r="M247" s="189"/>
      <c r="N247" s="189"/>
      <c r="O247" s="189"/>
      <c r="P247" s="189"/>
      <c r="Q247" s="189"/>
      <c r="R247" s="189"/>
      <c r="S247" s="189"/>
      <c r="T247" s="189"/>
      <c r="U247" s="189"/>
    </row>
    <row r="248" spans="1:60" x14ac:dyDescent="0.2">
      <c r="A248" s="189"/>
      <c r="B248" s="7" t="s">
        <v>114</v>
      </c>
      <c r="C248" s="194" t="s">
        <v>114</v>
      </c>
      <c r="D248" s="189"/>
      <c r="E248" s="189"/>
      <c r="F248" s="189"/>
      <c r="G248" s="189"/>
      <c r="H248" s="189"/>
      <c r="I248" s="189"/>
      <c r="J248" s="189"/>
      <c r="K248" s="189"/>
      <c r="L248" s="189"/>
      <c r="M248" s="189"/>
      <c r="N248" s="189"/>
      <c r="O248" s="189"/>
      <c r="P248" s="189"/>
      <c r="Q248" s="189"/>
      <c r="R248" s="189"/>
      <c r="S248" s="189"/>
      <c r="T248" s="189"/>
      <c r="U248" s="189"/>
    </row>
    <row r="249" spans="1:60" x14ac:dyDescent="0.2">
      <c r="A249" s="287"/>
      <c r="B249" s="287"/>
      <c r="C249" s="288"/>
      <c r="D249" s="189"/>
      <c r="E249" s="189"/>
      <c r="F249" s="189"/>
      <c r="G249" s="189"/>
      <c r="H249" s="189"/>
      <c r="I249" s="189"/>
      <c r="J249" s="189"/>
      <c r="K249" s="189"/>
      <c r="L249" s="189"/>
      <c r="M249" s="189"/>
      <c r="N249" s="189"/>
      <c r="O249" s="189"/>
      <c r="P249" s="189"/>
      <c r="Q249" s="189"/>
      <c r="R249" s="189"/>
      <c r="S249" s="189"/>
      <c r="T249" s="189"/>
      <c r="U249" s="189"/>
    </row>
    <row r="250" spans="1:60" x14ac:dyDescent="0.2">
      <c r="A250" s="268"/>
      <c r="B250" s="269"/>
      <c r="C250" s="270"/>
      <c r="D250" s="269"/>
      <c r="E250" s="269"/>
      <c r="F250" s="269"/>
      <c r="G250" s="271"/>
      <c r="H250" s="189"/>
      <c r="I250" s="189"/>
      <c r="J250" s="189"/>
      <c r="K250" s="189"/>
      <c r="L250" s="189"/>
      <c r="M250" s="189"/>
      <c r="N250" s="189"/>
      <c r="O250" s="189"/>
      <c r="P250" s="189"/>
      <c r="Q250" s="189"/>
      <c r="R250" s="189"/>
      <c r="S250" s="189"/>
      <c r="T250" s="189"/>
      <c r="U250" s="189"/>
      <c r="AE250" t="s">
        <v>116</v>
      </c>
    </row>
    <row r="251" spans="1:60" x14ac:dyDescent="0.2">
      <c r="A251" s="272"/>
      <c r="B251" s="273"/>
      <c r="C251" s="274"/>
      <c r="D251" s="273"/>
      <c r="E251" s="273"/>
      <c r="F251" s="273"/>
      <c r="G251" s="275"/>
      <c r="H251" s="189"/>
      <c r="I251" s="189"/>
      <c r="J251" s="189"/>
      <c r="K251" s="189"/>
      <c r="L251" s="189"/>
      <c r="M251" s="189"/>
      <c r="N251" s="189"/>
      <c r="O251" s="189"/>
      <c r="P251" s="189"/>
      <c r="Q251" s="189"/>
      <c r="R251" s="189"/>
      <c r="S251" s="189"/>
      <c r="T251" s="189"/>
      <c r="U251" s="189"/>
    </row>
    <row r="252" spans="1:60" x14ac:dyDescent="0.2">
      <c r="A252" s="272"/>
      <c r="B252" s="273"/>
      <c r="C252" s="274"/>
      <c r="D252" s="273"/>
      <c r="E252" s="273"/>
      <c r="F252" s="273"/>
      <c r="G252" s="275"/>
      <c r="H252" s="189"/>
      <c r="I252" s="189"/>
      <c r="J252" s="189"/>
      <c r="K252" s="189"/>
      <c r="L252" s="189"/>
      <c r="M252" s="189"/>
      <c r="N252" s="189"/>
      <c r="O252" s="189"/>
      <c r="P252" s="189"/>
      <c r="Q252" s="189"/>
      <c r="R252" s="189"/>
      <c r="S252" s="189"/>
      <c r="T252" s="189"/>
      <c r="U252" s="189"/>
    </row>
    <row r="253" spans="1:60" x14ac:dyDescent="0.2">
      <c r="A253" s="272"/>
      <c r="B253" s="273"/>
      <c r="C253" s="274"/>
      <c r="D253" s="273"/>
      <c r="E253" s="273"/>
      <c r="F253" s="273"/>
      <c r="G253" s="275"/>
      <c r="H253" s="189"/>
      <c r="I253" s="189"/>
      <c r="J253" s="189"/>
      <c r="K253" s="189"/>
      <c r="L253" s="189"/>
      <c r="M253" s="189"/>
      <c r="N253" s="189"/>
      <c r="O253" s="189"/>
      <c r="P253" s="189"/>
      <c r="Q253" s="189"/>
      <c r="R253" s="189"/>
      <c r="S253" s="189"/>
      <c r="T253" s="189"/>
      <c r="U253" s="189"/>
    </row>
    <row r="254" spans="1:60" x14ac:dyDescent="0.2">
      <c r="A254" s="276"/>
      <c r="B254" s="277"/>
      <c r="C254" s="278"/>
      <c r="D254" s="277"/>
      <c r="E254" s="277"/>
      <c r="F254" s="277"/>
      <c r="G254" s="279"/>
      <c r="H254" s="189"/>
      <c r="I254" s="189"/>
      <c r="J254" s="189"/>
      <c r="K254" s="189"/>
      <c r="L254" s="189"/>
      <c r="M254" s="189"/>
      <c r="N254" s="189"/>
      <c r="O254" s="189"/>
      <c r="P254" s="189"/>
      <c r="Q254" s="189"/>
      <c r="R254" s="189"/>
      <c r="S254" s="189"/>
      <c r="T254" s="189"/>
      <c r="U254" s="189"/>
    </row>
    <row r="255" spans="1:60" x14ac:dyDescent="0.2">
      <c r="A255" s="189"/>
      <c r="B255" s="7" t="s">
        <v>114</v>
      </c>
      <c r="C255" s="194" t="s">
        <v>114</v>
      </c>
      <c r="D255" s="189"/>
      <c r="E255" s="189"/>
      <c r="F255" s="189"/>
      <c r="G255" s="189"/>
      <c r="H255" s="189"/>
      <c r="I255" s="189"/>
      <c r="J255" s="189"/>
      <c r="K255" s="189"/>
      <c r="L255" s="189"/>
      <c r="M255" s="189"/>
      <c r="N255" s="189"/>
      <c r="O255" s="189"/>
      <c r="P255" s="189"/>
      <c r="Q255" s="189"/>
      <c r="R255" s="189"/>
      <c r="S255" s="189"/>
      <c r="T255" s="189"/>
      <c r="U255" s="189"/>
    </row>
    <row r="256" spans="1:60" x14ac:dyDescent="0.2">
      <c r="C256" s="196"/>
      <c r="AE256" t="s">
        <v>117</v>
      </c>
    </row>
  </sheetData>
  <sheetProtection algorithmName="SHA-512" hashValue="K2ivfatx4/AUMkn1fj7qUp9bBGKP30BSD+8h0QHXMahtyaF0+MEVHus9i4mV/9hxIXYmCbKtLVe8qv/aflaYBw==" saltValue="s7MvG5DzYnN3UAENNgCLFg==" spinCount="100000" sheet="1" objects="1" scenarios="1"/>
  <mergeCells count="45">
    <mergeCell ref="C88:G88"/>
    <mergeCell ref="A1:G1"/>
    <mergeCell ref="C2:G2"/>
    <mergeCell ref="C3:G3"/>
    <mergeCell ref="C4:G4"/>
    <mergeCell ref="C23:G23"/>
    <mergeCell ref="C32:G32"/>
    <mergeCell ref="C39:G39"/>
    <mergeCell ref="C49:G49"/>
    <mergeCell ref="C61:G61"/>
    <mergeCell ref="C67:G67"/>
    <mergeCell ref="C72:G72"/>
    <mergeCell ref="C162:G162"/>
    <mergeCell ref="C90:G90"/>
    <mergeCell ref="C93:G93"/>
    <mergeCell ref="C101:G101"/>
    <mergeCell ref="C105:G105"/>
    <mergeCell ref="C107:G107"/>
    <mergeCell ref="C112:G112"/>
    <mergeCell ref="C135:G135"/>
    <mergeCell ref="C142:G142"/>
    <mergeCell ref="C147:G147"/>
    <mergeCell ref="C155:G155"/>
    <mergeCell ref="C158:G158"/>
    <mergeCell ref="C220:G220"/>
    <mergeCell ref="C166:G166"/>
    <mergeCell ref="C167:G167"/>
    <mergeCell ref="C169:G169"/>
    <mergeCell ref="C187:G187"/>
    <mergeCell ref="C188:G188"/>
    <mergeCell ref="C190:G190"/>
    <mergeCell ref="C191:G191"/>
    <mergeCell ref="C197:G197"/>
    <mergeCell ref="C198:G198"/>
    <mergeCell ref="C201:G201"/>
    <mergeCell ref="C217:G217"/>
    <mergeCell ref="C242:G242"/>
    <mergeCell ref="A249:C249"/>
    <mergeCell ref="A250:G254"/>
    <mergeCell ref="C224:G224"/>
    <mergeCell ref="C225:G225"/>
    <mergeCell ref="C227:G227"/>
    <mergeCell ref="C231:G231"/>
    <mergeCell ref="C235:G235"/>
    <mergeCell ref="C237:G237"/>
  </mergeCells>
  <pageMargins left="0.7" right="0.7" top="0.78740157499999996" bottom="0.78740157499999996" header="0.3" footer="0.3"/>
  <pageSetup paperSize="9" scale="9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0"/>
  <sheetViews>
    <sheetView view="pageBreakPreview" topLeftCell="C1" zoomScaleNormal="100" zoomScaleSheetLayoutView="100" workbookViewId="0">
      <selection activeCell="C6" sqref="C6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80" t="s">
        <v>6</v>
      </c>
      <c r="B1" s="280"/>
      <c r="C1" s="280"/>
      <c r="D1" s="280"/>
      <c r="E1" s="280"/>
      <c r="F1" s="280"/>
      <c r="G1" s="280"/>
      <c r="AE1" t="s">
        <v>62</v>
      </c>
    </row>
    <row r="2" spans="1:60" x14ac:dyDescent="0.2">
      <c r="A2" s="197" t="s">
        <v>61</v>
      </c>
      <c r="B2" s="198"/>
      <c r="C2" s="294" t="s">
        <v>46</v>
      </c>
      <c r="D2" s="295"/>
      <c r="E2" s="295"/>
      <c r="F2" s="295"/>
      <c r="G2" s="296"/>
      <c r="AE2" t="s">
        <v>63</v>
      </c>
    </row>
    <row r="3" spans="1:60" x14ac:dyDescent="0.2">
      <c r="A3" s="197" t="s">
        <v>7</v>
      </c>
      <c r="B3" s="198"/>
      <c r="C3" s="294" t="s">
        <v>111</v>
      </c>
      <c r="D3" s="295"/>
      <c r="E3" s="295"/>
      <c r="F3" s="295"/>
      <c r="G3" s="296"/>
      <c r="AE3" t="s">
        <v>64</v>
      </c>
    </row>
    <row r="4" spans="1:60" hidden="1" x14ac:dyDescent="0.2">
      <c r="A4" s="197" t="s">
        <v>8</v>
      </c>
      <c r="B4" s="198"/>
      <c r="C4" s="294"/>
      <c r="D4" s="295"/>
      <c r="E4" s="295"/>
      <c r="F4" s="295"/>
      <c r="G4" s="296"/>
      <c r="AE4" t="s">
        <v>65</v>
      </c>
    </row>
    <row r="5" spans="1:60" hidden="1" x14ac:dyDescent="0.2">
      <c r="A5" s="199" t="s">
        <v>66</v>
      </c>
      <c r="B5" s="145"/>
      <c r="C5" s="146"/>
      <c r="D5" s="147"/>
      <c r="E5" s="147"/>
      <c r="F5" s="147"/>
      <c r="G5" s="200"/>
      <c r="AE5" t="s">
        <v>67</v>
      </c>
    </row>
    <row r="7" spans="1:60" ht="38.25" x14ac:dyDescent="0.2">
      <c r="A7" s="201" t="s">
        <v>68</v>
      </c>
      <c r="B7" s="202" t="s">
        <v>69</v>
      </c>
      <c r="C7" s="202" t="s">
        <v>70</v>
      </c>
      <c r="D7" s="201" t="s">
        <v>71</v>
      </c>
      <c r="E7" s="201" t="s">
        <v>72</v>
      </c>
      <c r="F7" s="149" t="s">
        <v>73</v>
      </c>
      <c r="G7" s="201" t="s">
        <v>28</v>
      </c>
      <c r="H7" s="171" t="s">
        <v>29</v>
      </c>
      <c r="I7" s="171" t="s">
        <v>74</v>
      </c>
      <c r="J7" s="171" t="s">
        <v>30</v>
      </c>
      <c r="K7" s="171" t="s">
        <v>75</v>
      </c>
      <c r="L7" s="171" t="s">
        <v>76</v>
      </c>
      <c r="M7" s="171" t="s">
        <v>77</v>
      </c>
      <c r="N7" s="171" t="s">
        <v>78</v>
      </c>
      <c r="O7" s="171" t="s">
        <v>79</v>
      </c>
      <c r="P7" s="171" t="s">
        <v>80</v>
      </c>
      <c r="Q7" s="171" t="s">
        <v>81</v>
      </c>
      <c r="R7" s="171" t="s">
        <v>82</v>
      </c>
      <c r="S7" s="171" t="s">
        <v>83</v>
      </c>
      <c r="T7" s="171" t="s">
        <v>84</v>
      </c>
      <c r="U7" s="171" t="s">
        <v>85</v>
      </c>
    </row>
    <row r="8" spans="1:60" x14ac:dyDescent="0.2">
      <c r="A8" s="172" t="s">
        <v>86</v>
      </c>
      <c r="B8" s="173" t="s">
        <v>185</v>
      </c>
      <c r="C8" s="174" t="s">
        <v>186</v>
      </c>
      <c r="D8" s="155"/>
      <c r="E8" s="176"/>
      <c r="F8" s="177"/>
      <c r="G8" s="177">
        <f>SUMIF(AE9:AE18,"&lt;&gt;NOR",G9:G18)</f>
        <v>0</v>
      </c>
      <c r="H8" s="177"/>
      <c r="I8" s="177">
        <f>SUM(I9:I18)</f>
        <v>0</v>
      </c>
      <c r="J8" s="177"/>
      <c r="K8" s="177">
        <f>SUM(K9:K18)</f>
        <v>0</v>
      </c>
      <c r="L8" s="177"/>
      <c r="M8" s="177">
        <f>SUM(M9:M18)</f>
        <v>0</v>
      </c>
      <c r="N8" s="155"/>
      <c r="O8" s="155">
        <f>SUM(O9:O18)</f>
        <v>1.6602000000000001</v>
      </c>
      <c r="P8" s="155"/>
      <c r="Q8" s="155">
        <f>SUM(Q9:Q18)</f>
        <v>0</v>
      </c>
      <c r="R8" s="155"/>
      <c r="S8" s="155"/>
      <c r="T8" s="172"/>
      <c r="U8" s="155">
        <f>SUM(U9:U18)</f>
        <v>10.3</v>
      </c>
      <c r="AE8" t="s">
        <v>87</v>
      </c>
    </row>
    <row r="9" spans="1:60" outlineLevel="1" x14ac:dyDescent="0.2">
      <c r="A9" s="151">
        <v>1</v>
      </c>
      <c r="B9" s="157" t="s">
        <v>150</v>
      </c>
      <c r="C9" s="191" t="s">
        <v>459</v>
      </c>
      <c r="D9" s="160" t="s">
        <v>238</v>
      </c>
      <c r="E9" s="165">
        <v>2</v>
      </c>
      <c r="F9" s="167"/>
      <c r="G9" s="168">
        <f>ROUND(E9*F9,2)</f>
        <v>0</v>
      </c>
      <c r="H9" s="167"/>
      <c r="I9" s="168">
        <f>ROUND(E9*H9,2)</f>
        <v>0</v>
      </c>
      <c r="J9" s="167"/>
      <c r="K9" s="168">
        <f>ROUND(E9*J9,2)</f>
        <v>0</v>
      </c>
      <c r="L9" s="168">
        <v>21</v>
      </c>
      <c r="M9" s="168">
        <f>G9*(1+L9/100)</f>
        <v>0</v>
      </c>
      <c r="N9" s="160">
        <v>3.0099999999999998E-2</v>
      </c>
      <c r="O9" s="160">
        <f>ROUND(E9*N9,5)</f>
        <v>6.0199999999999997E-2</v>
      </c>
      <c r="P9" s="160">
        <v>0</v>
      </c>
      <c r="Q9" s="160">
        <f>ROUND(E9*P9,5)</f>
        <v>0</v>
      </c>
      <c r="R9" s="160"/>
      <c r="S9" s="160"/>
      <c r="T9" s="161">
        <v>0</v>
      </c>
      <c r="U9" s="160">
        <f>ROUND(E9*T9,2)</f>
        <v>0</v>
      </c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224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22.5" outlineLevel="1" x14ac:dyDescent="0.2">
      <c r="A10" s="151"/>
      <c r="B10" s="157"/>
      <c r="C10" s="289" t="s">
        <v>460</v>
      </c>
      <c r="D10" s="290"/>
      <c r="E10" s="291"/>
      <c r="F10" s="292"/>
      <c r="G10" s="293"/>
      <c r="H10" s="168"/>
      <c r="I10" s="168"/>
      <c r="J10" s="168"/>
      <c r="K10" s="168"/>
      <c r="L10" s="168"/>
      <c r="M10" s="168"/>
      <c r="N10" s="160"/>
      <c r="O10" s="160"/>
      <c r="P10" s="160"/>
      <c r="Q10" s="160"/>
      <c r="R10" s="160"/>
      <c r="S10" s="160"/>
      <c r="T10" s="161"/>
      <c r="U10" s="160"/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126</v>
      </c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203" t="str">
        <f>C10</f>
        <v>Robustní parková lavička s područkami, vyrobená z modřínového dřeva a ocelových svarků. Žárově zinkovaná ocelová konstrukce, modřínové dřevo ošetřeno ochrannou olejovou lazurou.</v>
      </c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1"/>
      <c r="B11" s="157"/>
      <c r="C11" s="215" t="s">
        <v>114</v>
      </c>
      <c r="D11" s="216"/>
      <c r="E11" s="217"/>
      <c r="F11" s="218"/>
      <c r="G11" s="218"/>
      <c r="H11" s="168"/>
      <c r="I11" s="168"/>
      <c r="J11" s="168"/>
      <c r="K11" s="168"/>
      <c r="L11" s="168"/>
      <c r="M11" s="168"/>
      <c r="N11" s="160"/>
      <c r="O11" s="160"/>
      <c r="P11" s="160"/>
      <c r="Q11" s="160"/>
      <c r="R11" s="160"/>
      <c r="S11" s="160"/>
      <c r="T11" s="161"/>
      <c r="U11" s="160"/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126</v>
      </c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1"/>
      <c r="B12" s="157"/>
      <c r="C12" s="289" t="s">
        <v>461</v>
      </c>
      <c r="D12" s="290"/>
      <c r="E12" s="291"/>
      <c r="F12" s="292"/>
      <c r="G12" s="293"/>
      <c r="H12" s="168"/>
      <c r="I12" s="168"/>
      <c r="J12" s="168"/>
      <c r="K12" s="168"/>
      <c r="L12" s="168"/>
      <c r="M12" s="168"/>
      <c r="N12" s="160"/>
      <c r="O12" s="160"/>
      <c r="P12" s="160"/>
      <c r="Q12" s="160"/>
      <c r="R12" s="160"/>
      <c r="S12" s="160"/>
      <c r="T12" s="161"/>
      <c r="U12" s="160"/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126</v>
      </c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203" t="str">
        <f>C12</f>
        <v>délka 1800 mm, šířka 710 mm, výška 628 mm, výška sedáku po ukotvení 450 mm</v>
      </c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1">
        <v>2</v>
      </c>
      <c r="B13" s="157" t="s">
        <v>150</v>
      </c>
      <c r="C13" s="191" t="s">
        <v>462</v>
      </c>
      <c r="D13" s="160" t="s">
        <v>152</v>
      </c>
      <c r="E13" s="165">
        <v>2</v>
      </c>
      <c r="F13" s="167"/>
      <c r="G13" s="168">
        <f>ROUND(E13*F13,2)</f>
        <v>0</v>
      </c>
      <c r="H13" s="167"/>
      <c r="I13" s="168">
        <f>ROUND(E13*H13,2)</f>
        <v>0</v>
      </c>
      <c r="J13" s="167"/>
      <c r="K13" s="168">
        <f>ROUND(E13*J13,2)</f>
        <v>0</v>
      </c>
      <c r="L13" s="168">
        <v>21</v>
      </c>
      <c r="M13" s="168">
        <f>G13*(1+L13/100)</f>
        <v>0</v>
      </c>
      <c r="N13" s="160">
        <v>0</v>
      </c>
      <c r="O13" s="160">
        <f>ROUND(E13*N13,5)</f>
        <v>0</v>
      </c>
      <c r="P13" s="160">
        <v>0</v>
      </c>
      <c r="Q13" s="160">
        <f>ROUND(E13*P13,5)</f>
        <v>0</v>
      </c>
      <c r="R13" s="160"/>
      <c r="S13" s="160"/>
      <c r="T13" s="161">
        <v>0</v>
      </c>
      <c r="U13" s="160">
        <f>ROUND(E13*T13,2)</f>
        <v>0</v>
      </c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91</v>
      </c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1"/>
      <c r="B14" s="157"/>
      <c r="C14" s="289" t="s">
        <v>463</v>
      </c>
      <c r="D14" s="290"/>
      <c r="E14" s="291"/>
      <c r="F14" s="292"/>
      <c r="G14" s="293"/>
      <c r="H14" s="168"/>
      <c r="I14" s="168"/>
      <c r="J14" s="168"/>
      <c r="K14" s="168"/>
      <c r="L14" s="168"/>
      <c r="M14" s="168"/>
      <c r="N14" s="160"/>
      <c r="O14" s="160"/>
      <c r="P14" s="160"/>
      <c r="Q14" s="160"/>
      <c r="R14" s="160"/>
      <c r="S14" s="160"/>
      <c r="T14" s="161"/>
      <c r="U14" s="160"/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126</v>
      </c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203" t="str">
        <f>C14</f>
        <v>rozměr d.š.v.: 406 x 350 x 900 mm</v>
      </c>
      <c r="BB14" s="150"/>
      <c r="BC14" s="150"/>
      <c r="BD14" s="150"/>
      <c r="BE14" s="150"/>
      <c r="BF14" s="150"/>
      <c r="BG14" s="150"/>
      <c r="BH14" s="150"/>
    </row>
    <row r="15" spans="1:60" ht="22.5" outlineLevel="1" x14ac:dyDescent="0.2">
      <c r="A15" s="151"/>
      <c r="B15" s="157"/>
      <c r="C15" s="289" t="s">
        <v>464</v>
      </c>
      <c r="D15" s="290"/>
      <c r="E15" s="291"/>
      <c r="F15" s="292"/>
      <c r="G15" s="293"/>
      <c r="H15" s="168"/>
      <c r="I15" s="168"/>
      <c r="J15" s="168"/>
      <c r="K15" s="168"/>
      <c r="L15" s="168"/>
      <c r="M15" s="168"/>
      <c r="N15" s="160"/>
      <c r="O15" s="160"/>
      <c r="P15" s="160"/>
      <c r="Q15" s="160"/>
      <c r="R15" s="160"/>
      <c r="S15" s="160"/>
      <c r="T15" s="161"/>
      <c r="U15" s="160"/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126</v>
      </c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203" t="str">
        <f>C15</f>
        <v>materiál: ocel zinkovaná, ošetřená práškovou vyalovací barvou (RAL 9006 - stříbrná světlý hliník), dvířka nerez, vnitřní nádoba - pozinkovaný plech tl. 0,8 mm</v>
      </c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1">
        <v>3</v>
      </c>
      <c r="B16" s="157" t="s">
        <v>150</v>
      </c>
      <c r="C16" s="191" t="s">
        <v>465</v>
      </c>
      <c r="D16" s="160" t="s">
        <v>200</v>
      </c>
      <c r="E16" s="165">
        <v>1</v>
      </c>
      <c r="F16" s="167"/>
      <c r="G16" s="168">
        <f>ROUND(E16*F16,2)</f>
        <v>0</v>
      </c>
      <c r="H16" s="167"/>
      <c r="I16" s="168">
        <f>ROUND(E16*H16,2)</f>
        <v>0</v>
      </c>
      <c r="J16" s="167"/>
      <c r="K16" s="168">
        <f>ROUND(E16*J16,2)</f>
        <v>0</v>
      </c>
      <c r="L16" s="168">
        <v>21</v>
      </c>
      <c r="M16" s="168">
        <f>G16*(1+L16/100)</f>
        <v>0</v>
      </c>
      <c r="N16" s="160">
        <v>0</v>
      </c>
      <c r="O16" s="160">
        <f>ROUND(E16*N16,5)</f>
        <v>0</v>
      </c>
      <c r="P16" s="160">
        <v>0</v>
      </c>
      <c r="Q16" s="160">
        <f>ROUND(E16*P16,5)</f>
        <v>0</v>
      </c>
      <c r="R16" s="160"/>
      <c r="S16" s="160"/>
      <c r="T16" s="161">
        <v>0</v>
      </c>
      <c r="U16" s="160">
        <f>ROUND(E16*T16,2)</f>
        <v>0</v>
      </c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91</v>
      </c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1">
        <v>4</v>
      </c>
      <c r="B17" s="157" t="s">
        <v>150</v>
      </c>
      <c r="C17" s="191" t="s">
        <v>466</v>
      </c>
      <c r="D17" s="160" t="s">
        <v>238</v>
      </c>
      <c r="E17" s="165">
        <v>4</v>
      </c>
      <c r="F17" s="167"/>
      <c r="G17" s="168">
        <f>ROUND(E17*F17,2)</f>
        <v>0</v>
      </c>
      <c r="H17" s="167"/>
      <c r="I17" s="168">
        <f>ROUND(E17*H17,2)</f>
        <v>0</v>
      </c>
      <c r="J17" s="167"/>
      <c r="K17" s="168">
        <f>ROUND(E17*J17,2)</f>
        <v>0</v>
      </c>
      <c r="L17" s="168">
        <v>21</v>
      </c>
      <c r="M17" s="168">
        <f>G17*(1+L17/100)</f>
        <v>0</v>
      </c>
      <c r="N17" s="160">
        <v>0.4</v>
      </c>
      <c r="O17" s="160">
        <f>ROUND(E17*N17,5)</f>
        <v>1.6</v>
      </c>
      <c r="P17" s="160">
        <v>0</v>
      </c>
      <c r="Q17" s="160">
        <f>ROUND(E17*P17,5)</f>
        <v>0</v>
      </c>
      <c r="R17" s="160"/>
      <c r="S17" s="160"/>
      <c r="T17" s="161">
        <v>2.5750000000000002</v>
      </c>
      <c r="U17" s="160">
        <f>ROUND(E17*T17,2)</f>
        <v>10.3</v>
      </c>
      <c r="V17" s="150"/>
      <c r="W17" s="150"/>
      <c r="X17" s="150"/>
      <c r="Y17" s="150"/>
      <c r="Z17" s="150"/>
      <c r="AA17" s="150"/>
      <c r="AB17" s="150"/>
      <c r="AC17" s="150"/>
      <c r="AD17" s="150"/>
      <c r="AE17" s="150" t="s">
        <v>91</v>
      </c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33.75" outlineLevel="1" x14ac:dyDescent="0.2">
      <c r="A18" s="178"/>
      <c r="B18" s="179"/>
      <c r="C18" s="297" t="s">
        <v>467</v>
      </c>
      <c r="D18" s="298"/>
      <c r="E18" s="299"/>
      <c r="F18" s="300"/>
      <c r="G18" s="301"/>
      <c r="H18" s="183"/>
      <c r="I18" s="183"/>
      <c r="J18" s="183"/>
      <c r="K18" s="183"/>
      <c r="L18" s="183"/>
      <c r="M18" s="183"/>
      <c r="N18" s="184"/>
      <c r="O18" s="184"/>
      <c r="P18" s="184"/>
      <c r="Q18" s="184"/>
      <c r="R18" s="184"/>
      <c r="S18" s="184"/>
      <c r="T18" s="185"/>
      <c r="U18" s="184"/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126</v>
      </c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203" t="str">
        <f>C18</f>
        <v>Montáž mobiliáře, s vyhloubením rýh, zřízení betonové patky včetně mateiálu na betonování, osazením noh, montáží sedadla a opěradla, s případným naložením přebytečného výkopku na dopravní prostředek, odvozem na vzdálenost do 20 km a se složením</v>
      </c>
      <c r="BB18" s="150"/>
      <c r="BC18" s="150"/>
      <c r="BD18" s="150"/>
      <c r="BE18" s="150"/>
      <c r="BF18" s="150"/>
      <c r="BG18" s="150"/>
      <c r="BH18" s="150"/>
    </row>
    <row r="19" spans="1:60" x14ac:dyDescent="0.2">
      <c r="A19" s="189"/>
      <c r="B19" s="7" t="s">
        <v>114</v>
      </c>
      <c r="C19" s="194" t="s">
        <v>114</v>
      </c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89"/>
      <c r="U19" s="189"/>
      <c r="AC19">
        <v>15</v>
      </c>
      <c r="AD19">
        <v>21</v>
      </c>
    </row>
    <row r="20" spans="1:60" x14ac:dyDescent="0.2">
      <c r="A20" s="210"/>
      <c r="B20" s="211">
        <v>26</v>
      </c>
      <c r="C20" s="212" t="s">
        <v>114</v>
      </c>
      <c r="D20" s="213"/>
      <c r="E20" s="213"/>
      <c r="F20" s="213"/>
      <c r="G20" s="214">
        <f>G8</f>
        <v>0</v>
      </c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89"/>
      <c r="U20" s="189"/>
      <c r="AC20">
        <f>SUMIF(L7:L18,AC19,G7:G18)</f>
        <v>0</v>
      </c>
      <c r="AD20">
        <f>SUMIF(L7:L18,AD19,G7:G18)</f>
        <v>0</v>
      </c>
      <c r="AE20" t="s">
        <v>115</v>
      </c>
    </row>
    <row r="21" spans="1:60" x14ac:dyDescent="0.2">
      <c r="A21" s="189"/>
      <c r="B21" s="7" t="s">
        <v>114</v>
      </c>
      <c r="C21" s="194" t="s">
        <v>114</v>
      </c>
      <c r="D21" s="189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  <c r="S21" s="189"/>
      <c r="T21" s="189"/>
      <c r="U21" s="189"/>
    </row>
    <row r="22" spans="1:60" x14ac:dyDescent="0.2">
      <c r="A22" s="189"/>
      <c r="B22" s="7" t="s">
        <v>114</v>
      </c>
      <c r="C22" s="194" t="s">
        <v>114</v>
      </c>
      <c r="D22" s="189"/>
      <c r="E22" s="189"/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89"/>
      <c r="Q22" s="189"/>
      <c r="R22" s="189"/>
      <c r="S22" s="189"/>
      <c r="T22" s="189"/>
      <c r="U22" s="189"/>
    </row>
    <row r="23" spans="1:60" x14ac:dyDescent="0.2">
      <c r="A23" s="287"/>
      <c r="B23" s="287"/>
      <c r="C23" s="288"/>
      <c r="D23" s="189"/>
      <c r="E23" s="189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</row>
    <row r="24" spans="1:60" x14ac:dyDescent="0.2">
      <c r="A24" s="268"/>
      <c r="B24" s="269"/>
      <c r="C24" s="270"/>
      <c r="D24" s="269"/>
      <c r="E24" s="269"/>
      <c r="F24" s="269"/>
      <c r="G24" s="271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AE24" t="s">
        <v>116</v>
      </c>
    </row>
    <row r="25" spans="1:60" x14ac:dyDescent="0.2">
      <c r="A25" s="272"/>
      <c r="B25" s="273"/>
      <c r="C25" s="274"/>
      <c r="D25" s="273"/>
      <c r="E25" s="273"/>
      <c r="F25" s="273"/>
      <c r="G25" s="275"/>
      <c r="H25" s="189"/>
      <c r="I25" s="189"/>
      <c r="J25" s="189"/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189"/>
    </row>
    <row r="26" spans="1:60" x14ac:dyDescent="0.2">
      <c r="A26" s="272"/>
      <c r="B26" s="273"/>
      <c r="C26" s="274"/>
      <c r="D26" s="273"/>
      <c r="E26" s="273"/>
      <c r="F26" s="273"/>
      <c r="G26" s="275"/>
      <c r="H26" s="189"/>
      <c r="I26" s="189"/>
      <c r="J26" s="189"/>
      <c r="K26" s="189"/>
      <c r="L26" s="189"/>
      <c r="M26" s="189"/>
      <c r="N26" s="189"/>
      <c r="O26" s="189"/>
      <c r="P26" s="189"/>
      <c r="Q26" s="189"/>
      <c r="R26" s="189"/>
      <c r="S26" s="189"/>
      <c r="T26" s="189"/>
      <c r="U26" s="189"/>
    </row>
    <row r="27" spans="1:60" x14ac:dyDescent="0.2">
      <c r="A27" s="272"/>
      <c r="B27" s="273"/>
      <c r="C27" s="274"/>
      <c r="D27" s="273"/>
      <c r="E27" s="273"/>
      <c r="F27" s="273"/>
      <c r="G27" s="275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</row>
    <row r="28" spans="1:60" x14ac:dyDescent="0.2">
      <c r="A28" s="276"/>
      <c r="B28" s="277"/>
      <c r="C28" s="278"/>
      <c r="D28" s="277"/>
      <c r="E28" s="277"/>
      <c r="F28" s="277"/>
      <c r="G28" s="27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89"/>
      <c r="U28" s="189"/>
    </row>
    <row r="29" spans="1:60" x14ac:dyDescent="0.2">
      <c r="A29" s="189"/>
      <c r="B29" s="7" t="s">
        <v>114</v>
      </c>
      <c r="C29" s="194" t="s">
        <v>114</v>
      </c>
      <c r="D29" s="189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</row>
    <row r="30" spans="1:60" x14ac:dyDescent="0.2">
      <c r="C30" s="196"/>
      <c r="AE30" t="s">
        <v>117</v>
      </c>
    </row>
  </sheetData>
  <sheetProtection algorithmName="SHA-512" hashValue="ajI30aGouiAsfTpd6NtleU7wjKYUzFG/51OKOWXVZak9L139S8qt3htjs8ThwVEs+/HQC2AjK9OZnur/bUugBw==" saltValue="72/oKZqJfRcfyWhpTGEmsA==" spinCount="100000" sheet="1" objects="1" scenarios="1"/>
  <mergeCells count="11">
    <mergeCell ref="C12:G12"/>
    <mergeCell ref="A1:G1"/>
    <mergeCell ref="C2:G2"/>
    <mergeCell ref="C3:G3"/>
    <mergeCell ref="C4:G4"/>
    <mergeCell ref="C10:G10"/>
    <mergeCell ref="C14:G14"/>
    <mergeCell ref="C15:G15"/>
    <mergeCell ref="C18:G18"/>
    <mergeCell ref="A23:C23"/>
    <mergeCell ref="A24:G28"/>
  </mergeCells>
  <pageMargins left="0.7" right="0.7" top="0.78740157499999996" bottom="0.78740157499999996" header="0.3" footer="0.3"/>
  <pageSetup paperSize="9" scale="94" orientation="portrait" r:id="rId1"/>
  <colBreaks count="1" manualBreakCount="1">
    <brk id="7" max="28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4"/>
  <sheetViews>
    <sheetView tabSelected="1" view="pageBreakPreview" zoomScaleNormal="100" zoomScaleSheetLayoutView="100" workbookViewId="0">
      <selection activeCell="A47" sqref="A47:C47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80" t="s">
        <v>6</v>
      </c>
      <c r="B1" s="280"/>
      <c r="C1" s="280"/>
      <c r="D1" s="280"/>
      <c r="E1" s="280"/>
      <c r="F1" s="280"/>
      <c r="G1" s="280"/>
      <c r="AE1" t="s">
        <v>62</v>
      </c>
    </row>
    <row r="2" spans="1:60" ht="24.95" customHeight="1" x14ac:dyDescent="0.2">
      <c r="A2" s="197" t="s">
        <v>61</v>
      </c>
      <c r="B2" s="198"/>
      <c r="C2" s="294" t="s">
        <v>46</v>
      </c>
      <c r="D2" s="295"/>
      <c r="E2" s="295"/>
      <c r="F2" s="295"/>
      <c r="G2" s="296"/>
      <c r="AE2" t="s">
        <v>63</v>
      </c>
    </row>
    <row r="3" spans="1:60" ht="24.95" customHeight="1" x14ac:dyDescent="0.2">
      <c r="A3" s="197" t="s">
        <v>7</v>
      </c>
      <c r="B3" s="198"/>
      <c r="C3" s="294" t="s">
        <v>514</v>
      </c>
      <c r="D3" s="295"/>
      <c r="E3" s="295"/>
      <c r="F3" s="295"/>
      <c r="G3" s="296"/>
      <c r="AE3" t="s">
        <v>64</v>
      </c>
    </row>
    <row r="4" spans="1:60" ht="24.95" hidden="1" customHeight="1" x14ac:dyDescent="0.2">
      <c r="A4" s="197" t="s">
        <v>8</v>
      </c>
      <c r="B4" s="198"/>
      <c r="C4" s="294"/>
      <c r="D4" s="295"/>
      <c r="E4" s="295"/>
      <c r="F4" s="295"/>
      <c r="G4" s="296"/>
      <c r="AE4" t="s">
        <v>65</v>
      </c>
    </row>
    <row r="5" spans="1:60" hidden="1" x14ac:dyDescent="0.2">
      <c r="A5" s="199" t="s">
        <v>66</v>
      </c>
      <c r="B5" s="145"/>
      <c r="C5" s="146"/>
      <c r="D5" s="147"/>
      <c r="E5" s="147"/>
      <c r="F5" s="147"/>
      <c r="G5" s="200"/>
      <c r="AE5" t="s">
        <v>67</v>
      </c>
    </row>
    <row r="7" spans="1:60" ht="38.25" x14ac:dyDescent="0.2">
      <c r="A7" s="201" t="s">
        <v>68</v>
      </c>
      <c r="B7" s="202" t="s">
        <v>69</v>
      </c>
      <c r="C7" s="202" t="s">
        <v>70</v>
      </c>
      <c r="D7" s="201" t="s">
        <v>71</v>
      </c>
      <c r="E7" s="201" t="s">
        <v>72</v>
      </c>
      <c r="F7" s="149" t="s">
        <v>73</v>
      </c>
      <c r="G7" s="201" t="s">
        <v>28</v>
      </c>
      <c r="H7" s="171" t="s">
        <v>29</v>
      </c>
      <c r="I7" s="171" t="s">
        <v>74</v>
      </c>
      <c r="J7" s="171" t="s">
        <v>30</v>
      </c>
      <c r="K7" s="171" t="s">
        <v>75</v>
      </c>
      <c r="L7" s="171" t="s">
        <v>76</v>
      </c>
      <c r="M7" s="171" t="s">
        <v>77</v>
      </c>
      <c r="N7" s="171" t="s">
        <v>78</v>
      </c>
      <c r="O7" s="171" t="s">
        <v>79</v>
      </c>
      <c r="P7" s="171" t="s">
        <v>80</v>
      </c>
      <c r="Q7" s="171" t="s">
        <v>81</v>
      </c>
      <c r="R7" s="171" t="s">
        <v>82</v>
      </c>
      <c r="S7" s="171" t="s">
        <v>83</v>
      </c>
      <c r="T7" s="171" t="s">
        <v>84</v>
      </c>
      <c r="U7" s="171" t="s">
        <v>85</v>
      </c>
    </row>
    <row r="8" spans="1:60" x14ac:dyDescent="0.2">
      <c r="A8" s="172" t="s">
        <v>86</v>
      </c>
      <c r="B8" s="173" t="s">
        <v>119</v>
      </c>
      <c r="C8" s="174" t="s">
        <v>120</v>
      </c>
      <c r="D8" s="155"/>
      <c r="E8" s="176"/>
      <c r="F8" s="177"/>
      <c r="G8" s="177">
        <f>SUMIF(AE9:AE16,"&lt;&gt;NOR",G9:G16)</f>
        <v>0</v>
      </c>
      <c r="H8" s="177"/>
      <c r="I8" s="177">
        <f>SUM(I9:I16)</f>
        <v>0</v>
      </c>
      <c r="J8" s="177"/>
      <c r="K8" s="177">
        <f>SUM(K9:K16)</f>
        <v>0</v>
      </c>
      <c r="L8" s="177"/>
      <c r="M8" s="177">
        <f>SUM(M9:M16)</f>
        <v>0</v>
      </c>
      <c r="N8" s="155"/>
      <c r="O8" s="155">
        <f>SUM(O9:O16)</f>
        <v>0</v>
      </c>
      <c r="P8" s="155"/>
      <c r="Q8" s="155">
        <f>SUM(Q9:Q16)</f>
        <v>0</v>
      </c>
      <c r="R8" s="155"/>
      <c r="S8" s="155"/>
      <c r="T8" s="172"/>
      <c r="U8" s="155">
        <f>SUM(U9:U16)</f>
        <v>20.160000000000004</v>
      </c>
      <c r="AE8" t="s">
        <v>87</v>
      </c>
    </row>
    <row r="9" spans="1:60" outlineLevel="1" x14ac:dyDescent="0.2">
      <c r="A9" s="151">
        <v>1</v>
      </c>
      <c r="B9" s="157" t="s">
        <v>468</v>
      </c>
      <c r="C9" s="191" t="s">
        <v>469</v>
      </c>
      <c r="D9" s="160" t="s">
        <v>140</v>
      </c>
      <c r="E9" s="165">
        <v>9.75</v>
      </c>
      <c r="F9" s="167"/>
      <c r="G9" s="168">
        <f>ROUND(E9*F9,2)</f>
        <v>0</v>
      </c>
      <c r="H9" s="167"/>
      <c r="I9" s="168">
        <f>ROUND(E9*H9,2)</f>
        <v>0</v>
      </c>
      <c r="J9" s="167"/>
      <c r="K9" s="168">
        <f>ROUND(E9*J9,2)</f>
        <v>0</v>
      </c>
      <c r="L9" s="168">
        <v>21</v>
      </c>
      <c r="M9" s="168">
        <f>G9*(1+L9/100)</f>
        <v>0</v>
      </c>
      <c r="N9" s="160">
        <v>0</v>
      </c>
      <c r="O9" s="160">
        <f>ROUND(E9*N9,5)</f>
        <v>0</v>
      </c>
      <c r="P9" s="160">
        <v>0</v>
      </c>
      <c r="Q9" s="160">
        <f>ROUND(E9*P9,5)</f>
        <v>0</v>
      </c>
      <c r="R9" s="160"/>
      <c r="S9" s="160"/>
      <c r="T9" s="161">
        <v>9.5200000000000007E-2</v>
      </c>
      <c r="U9" s="160">
        <f>ROUND(E9*T9,2)</f>
        <v>0.93</v>
      </c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91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1"/>
      <c r="B10" s="157"/>
      <c r="C10" s="289" t="s">
        <v>470</v>
      </c>
      <c r="D10" s="290"/>
      <c r="E10" s="291"/>
      <c r="F10" s="292"/>
      <c r="G10" s="293"/>
      <c r="H10" s="168"/>
      <c r="I10" s="168"/>
      <c r="J10" s="168"/>
      <c r="K10" s="168"/>
      <c r="L10" s="168"/>
      <c r="M10" s="168"/>
      <c r="N10" s="160"/>
      <c r="O10" s="160"/>
      <c r="P10" s="160"/>
      <c r="Q10" s="160"/>
      <c r="R10" s="160"/>
      <c r="S10" s="160"/>
      <c r="T10" s="161"/>
      <c r="U10" s="160"/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126</v>
      </c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203" t="str">
        <f>C10</f>
        <v>ornice zůstane na místě a bude použita k dalšímu použití</v>
      </c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1"/>
      <c r="B11" s="157"/>
      <c r="C11" s="204" t="s">
        <v>471</v>
      </c>
      <c r="D11" s="205"/>
      <c r="E11" s="206">
        <v>9.75</v>
      </c>
      <c r="F11" s="168"/>
      <c r="G11" s="168"/>
      <c r="H11" s="168"/>
      <c r="I11" s="168"/>
      <c r="J11" s="168"/>
      <c r="K11" s="168"/>
      <c r="L11" s="168"/>
      <c r="M11" s="168"/>
      <c r="N11" s="160"/>
      <c r="O11" s="160"/>
      <c r="P11" s="160"/>
      <c r="Q11" s="160"/>
      <c r="R11" s="160"/>
      <c r="S11" s="160"/>
      <c r="T11" s="161"/>
      <c r="U11" s="160"/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128</v>
      </c>
      <c r="AF11" s="150">
        <v>0</v>
      </c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1">
        <v>2</v>
      </c>
      <c r="B12" s="157" t="s">
        <v>472</v>
      </c>
      <c r="C12" s="191" t="s">
        <v>473</v>
      </c>
      <c r="D12" s="160" t="s">
        <v>140</v>
      </c>
      <c r="E12" s="165">
        <v>4.5815000000000001</v>
      </c>
      <c r="F12" s="167"/>
      <c r="G12" s="168">
        <f>ROUND(E12*F12,2)</f>
        <v>0</v>
      </c>
      <c r="H12" s="167"/>
      <c r="I12" s="168">
        <f>ROUND(E12*H12,2)</f>
        <v>0</v>
      </c>
      <c r="J12" s="167"/>
      <c r="K12" s="168">
        <f>ROUND(E12*J12,2)</f>
        <v>0</v>
      </c>
      <c r="L12" s="168">
        <v>21</v>
      </c>
      <c r="M12" s="168">
        <f>G12*(1+L12/100)</f>
        <v>0</v>
      </c>
      <c r="N12" s="160">
        <v>0</v>
      </c>
      <c r="O12" s="160">
        <f>ROUND(E12*N12,5)</f>
        <v>0</v>
      </c>
      <c r="P12" s="160">
        <v>0</v>
      </c>
      <c r="Q12" s="160">
        <f>ROUND(E12*P12,5)</f>
        <v>0</v>
      </c>
      <c r="R12" s="160"/>
      <c r="S12" s="160"/>
      <c r="T12" s="161">
        <v>3.5329999999999999</v>
      </c>
      <c r="U12" s="160">
        <f>ROUND(E12*T12,2)</f>
        <v>16.190000000000001</v>
      </c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91</v>
      </c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1"/>
      <c r="B13" s="157"/>
      <c r="C13" s="204" t="s">
        <v>474</v>
      </c>
      <c r="D13" s="205"/>
      <c r="E13" s="206">
        <v>4.5815000000000001</v>
      </c>
      <c r="F13" s="168"/>
      <c r="G13" s="168"/>
      <c r="H13" s="168"/>
      <c r="I13" s="168"/>
      <c r="J13" s="168"/>
      <c r="K13" s="168"/>
      <c r="L13" s="168"/>
      <c r="M13" s="168"/>
      <c r="N13" s="160"/>
      <c r="O13" s="160"/>
      <c r="P13" s="160"/>
      <c r="Q13" s="160"/>
      <c r="R13" s="160"/>
      <c r="S13" s="160"/>
      <c r="T13" s="161"/>
      <c r="U13" s="160"/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128</v>
      </c>
      <c r="AF13" s="150">
        <v>0</v>
      </c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ht="22.5" outlineLevel="1" x14ac:dyDescent="0.2">
      <c r="A14" s="151">
        <v>3</v>
      </c>
      <c r="B14" s="157" t="s">
        <v>475</v>
      </c>
      <c r="C14" s="191" t="s">
        <v>476</v>
      </c>
      <c r="D14" s="160" t="s">
        <v>140</v>
      </c>
      <c r="E14" s="165">
        <v>4.5815000000000001</v>
      </c>
      <c r="F14" s="167"/>
      <c r="G14" s="168">
        <f>ROUND(E14*F14,2)</f>
        <v>0</v>
      </c>
      <c r="H14" s="167"/>
      <c r="I14" s="168">
        <f>ROUND(E14*H14,2)</f>
        <v>0</v>
      </c>
      <c r="J14" s="167"/>
      <c r="K14" s="168">
        <f>ROUND(E14*J14,2)</f>
        <v>0</v>
      </c>
      <c r="L14" s="168">
        <v>21</v>
      </c>
      <c r="M14" s="168">
        <f>G14*(1+L14/100)</f>
        <v>0</v>
      </c>
      <c r="N14" s="160">
        <v>0</v>
      </c>
      <c r="O14" s="160">
        <f>ROUND(E14*N14,5)</f>
        <v>0</v>
      </c>
      <c r="P14" s="160">
        <v>0</v>
      </c>
      <c r="Q14" s="160">
        <f>ROUND(E14*P14,5)</f>
        <v>0</v>
      </c>
      <c r="R14" s="160"/>
      <c r="S14" s="160"/>
      <c r="T14" s="161">
        <v>1.0999999999999999E-2</v>
      </c>
      <c r="U14" s="160">
        <f>ROUND(E14*T14,2)</f>
        <v>0.05</v>
      </c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91</v>
      </c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1">
        <v>4</v>
      </c>
      <c r="B15" s="157" t="s">
        <v>477</v>
      </c>
      <c r="C15" s="191" t="s">
        <v>478</v>
      </c>
      <c r="D15" s="160" t="s">
        <v>140</v>
      </c>
      <c r="E15" s="165">
        <v>4.5815000000000001</v>
      </c>
      <c r="F15" s="167"/>
      <c r="G15" s="168">
        <f>ROUND(E15*F15,2)</f>
        <v>0</v>
      </c>
      <c r="H15" s="167"/>
      <c r="I15" s="168">
        <f>ROUND(E15*H15,2)</f>
        <v>0</v>
      </c>
      <c r="J15" s="167"/>
      <c r="K15" s="168">
        <f>ROUND(E15*J15,2)</f>
        <v>0</v>
      </c>
      <c r="L15" s="168">
        <v>21</v>
      </c>
      <c r="M15" s="168">
        <f>G15*(1+L15/100)</f>
        <v>0</v>
      </c>
      <c r="N15" s="160">
        <v>0</v>
      </c>
      <c r="O15" s="160">
        <f>ROUND(E15*N15,5)</f>
        <v>0</v>
      </c>
      <c r="P15" s="160">
        <v>0</v>
      </c>
      <c r="Q15" s="160">
        <f>ROUND(E15*P15,5)</f>
        <v>0</v>
      </c>
      <c r="R15" s="160"/>
      <c r="S15" s="160"/>
      <c r="T15" s="161">
        <v>0.65200000000000002</v>
      </c>
      <c r="U15" s="160">
        <f>ROUND(E15*T15,2)</f>
        <v>2.99</v>
      </c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91</v>
      </c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1">
        <v>5</v>
      </c>
      <c r="B16" s="157" t="s">
        <v>479</v>
      </c>
      <c r="C16" s="191" t="s">
        <v>480</v>
      </c>
      <c r="D16" s="160" t="s">
        <v>140</v>
      </c>
      <c r="E16" s="165">
        <v>4.5815000000000001</v>
      </c>
      <c r="F16" s="167"/>
      <c r="G16" s="168">
        <f>ROUND(E16*F16,2)</f>
        <v>0</v>
      </c>
      <c r="H16" s="167"/>
      <c r="I16" s="168">
        <f>ROUND(E16*H16,2)</f>
        <v>0</v>
      </c>
      <c r="J16" s="167"/>
      <c r="K16" s="168">
        <f>ROUND(E16*J16,2)</f>
        <v>0</v>
      </c>
      <c r="L16" s="168">
        <v>21</v>
      </c>
      <c r="M16" s="168">
        <f>G16*(1+L16/100)</f>
        <v>0</v>
      </c>
      <c r="N16" s="160">
        <v>0</v>
      </c>
      <c r="O16" s="160">
        <f>ROUND(E16*N16,5)</f>
        <v>0</v>
      </c>
      <c r="P16" s="160">
        <v>0</v>
      </c>
      <c r="Q16" s="160">
        <f>ROUND(E16*P16,5)</f>
        <v>0</v>
      </c>
      <c r="R16" s="160"/>
      <c r="S16" s="160"/>
      <c r="T16" s="161">
        <v>0</v>
      </c>
      <c r="U16" s="160">
        <f>ROUND(E16*T16,2)</f>
        <v>0</v>
      </c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91</v>
      </c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x14ac:dyDescent="0.2">
      <c r="A17" s="152" t="s">
        <v>86</v>
      </c>
      <c r="B17" s="158" t="s">
        <v>481</v>
      </c>
      <c r="C17" s="192" t="s">
        <v>482</v>
      </c>
      <c r="D17" s="163"/>
      <c r="E17" s="166"/>
      <c r="F17" s="169"/>
      <c r="G17" s="169">
        <f>SUMIF(AE18:AE19,"&lt;&gt;NOR",G18:G19)</f>
        <v>0</v>
      </c>
      <c r="H17" s="169"/>
      <c r="I17" s="169">
        <f>SUM(I18:I19)</f>
        <v>0</v>
      </c>
      <c r="J17" s="169"/>
      <c r="K17" s="169">
        <f>SUM(K18:K19)</f>
        <v>0</v>
      </c>
      <c r="L17" s="169"/>
      <c r="M17" s="169">
        <f>SUM(M18:M19)</f>
        <v>0</v>
      </c>
      <c r="N17" s="163"/>
      <c r="O17" s="163">
        <f>SUM(O18:O19)</f>
        <v>11.568289999999999</v>
      </c>
      <c r="P17" s="163"/>
      <c r="Q17" s="163">
        <f>SUM(Q18:Q19)</f>
        <v>0</v>
      </c>
      <c r="R17" s="163"/>
      <c r="S17" s="163"/>
      <c r="T17" s="164"/>
      <c r="U17" s="163">
        <f>SUM(U18:U19)</f>
        <v>2.19</v>
      </c>
      <c r="AE17" t="s">
        <v>87</v>
      </c>
    </row>
    <row r="18" spans="1:60" outlineLevel="1" x14ac:dyDescent="0.2">
      <c r="A18" s="151">
        <v>6</v>
      </c>
      <c r="B18" s="157" t="s">
        <v>483</v>
      </c>
      <c r="C18" s="191" t="s">
        <v>484</v>
      </c>
      <c r="D18" s="160" t="s">
        <v>140</v>
      </c>
      <c r="E18" s="165">
        <v>4.5815000000000001</v>
      </c>
      <c r="F18" s="167"/>
      <c r="G18" s="168">
        <f>ROUND(E18*F18,2)</f>
        <v>0</v>
      </c>
      <c r="H18" s="167"/>
      <c r="I18" s="168">
        <f>ROUND(E18*H18,2)</f>
        <v>0</v>
      </c>
      <c r="J18" s="167"/>
      <c r="K18" s="168">
        <f>ROUND(E18*J18,2)</f>
        <v>0</v>
      </c>
      <c r="L18" s="168">
        <v>21</v>
      </c>
      <c r="M18" s="168">
        <f>G18*(1+L18/100)</f>
        <v>0</v>
      </c>
      <c r="N18" s="160">
        <v>2.5249999999999999</v>
      </c>
      <c r="O18" s="160">
        <f>ROUND(E18*N18,5)</f>
        <v>11.568289999999999</v>
      </c>
      <c r="P18" s="160">
        <v>0</v>
      </c>
      <c r="Q18" s="160">
        <f>ROUND(E18*P18,5)</f>
        <v>0</v>
      </c>
      <c r="R18" s="160"/>
      <c r="S18" s="160"/>
      <c r="T18" s="161">
        <v>0.47699999999999998</v>
      </c>
      <c r="U18" s="160">
        <f>ROUND(E18*T18,2)</f>
        <v>2.19</v>
      </c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91</v>
      </c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1"/>
      <c r="B19" s="157"/>
      <c r="C19" s="204" t="s">
        <v>474</v>
      </c>
      <c r="D19" s="205"/>
      <c r="E19" s="206">
        <v>4.5815000000000001</v>
      </c>
      <c r="F19" s="168"/>
      <c r="G19" s="168"/>
      <c r="H19" s="168"/>
      <c r="I19" s="168"/>
      <c r="J19" s="168"/>
      <c r="K19" s="168"/>
      <c r="L19" s="168"/>
      <c r="M19" s="168"/>
      <c r="N19" s="160"/>
      <c r="O19" s="160"/>
      <c r="P19" s="160"/>
      <c r="Q19" s="160"/>
      <c r="R19" s="160"/>
      <c r="S19" s="160"/>
      <c r="T19" s="161"/>
      <c r="U19" s="160"/>
      <c r="V19" s="150"/>
      <c r="W19" s="150"/>
      <c r="X19" s="150"/>
      <c r="Y19" s="150"/>
      <c r="Z19" s="150"/>
      <c r="AA19" s="150"/>
      <c r="AB19" s="150"/>
      <c r="AC19" s="150"/>
      <c r="AD19" s="150"/>
      <c r="AE19" s="150" t="s">
        <v>128</v>
      </c>
      <c r="AF19" s="150">
        <v>0</v>
      </c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x14ac:dyDescent="0.2">
      <c r="A20" s="152" t="s">
        <v>86</v>
      </c>
      <c r="B20" s="158" t="s">
        <v>161</v>
      </c>
      <c r="C20" s="192" t="s">
        <v>162</v>
      </c>
      <c r="D20" s="163"/>
      <c r="E20" s="166"/>
      <c r="F20" s="169"/>
      <c r="G20" s="169">
        <f>SUMIF(AE21:AE23,"&lt;&gt;NOR",G21:G23)</f>
        <v>0</v>
      </c>
      <c r="H20" s="169"/>
      <c r="I20" s="169">
        <f>SUM(I21:I23)</f>
        <v>0</v>
      </c>
      <c r="J20" s="169"/>
      <c r="K20" s="169">
        <f>SUM(K21:K23)</f>
        <v>0</v>
      </c>
      <c r="L20" s="169"/>
      <c r="M20" s="169">
        <f>SUM(M21:M23)</f>
        <v>0</v>
      </c>
      <c r="N20" s="163"/>
      <c r="O20" s="163">
        <f>SUM(O21:O23)</f>
        <v>23.9421</v>
      </c>
      <c r="P20" s="163"/>
      <c r="Q20" s="163">
        <f>SUM(Q21:Q23)</f>
        <v>0</v>
      </c>
      <c r="R20" s="163"/>
      <c r="S20" s="163"/>
      <c r="T20" s="164"/>
      <c r="U20" s="163">
        <f>SUM(U21:U23)</f>
        <v>10.6</v>
      </c>
      <c r="AE20" t="s">
        <v>87</v>
      </c>
    </row>
    <row r="21" spans="1:60" ht="22.5" outlineLevel="1" x14ac:dyDescent="0.2">
      <c r="A21" s="151">
        <v>7</v>
      </c>
      <c r="B21" s="157" t="s">
        <v>485</v>
      </c>
      <c r="C21" s="191" t="s">
        <v>486</v>
      </c>
      <c r="D21" s="160" t="s">
        <v>123</v>
      </c>
      <c r="E21" s="165">
        <v>65</v>
      </c>
      <c r="F21" s="167"/>
      <c r="G21" s="168">
        <f>ROUND(E21*F21,2)</f>
        <v>0</v>
      </c>
      <c r="H21" s="167"/>
      <c r="I21" s="168">
        <f>ROUND(E21*H21,2)</f>
        <v>0</v>
      </c>
      <c r="J21" s="167"/>
      <c r="K21" s="168">
        <f>ROUND(E21*J21,2)</f>
        <v>0</v>
      </c>
      <c r="L21" s="168">
        <v>21</v>
      </c>
      <c r="M21" s="168">
        <f>G21*(1+L21/100)</f>
        <v>0</v>
      </c>
      <c r="N21" s="160">
        <v>0.36834</v>
      </c>
      <c r="O21" s="160">
        <f>ROUND(E21*N21,5)</f>
        <v>23.9421</v>
      </c>
      <c r="P21" s="160">
        <v>0</v>
      </c>
      <c r="Q21" s="160">
        <f>ROUND(E21*P21,5)</f>
        <v>0</v>
      </c>
      <c r="R21" s="160"/>
      <c r="S21" s="160"/>
      <c r="T21" s="161">
        <v>3.3000000000000002E-2</v>
      </c>
      <c r="U21" s="160">
        <f>ROUND(E21*T21,2)</f>
        <v>2.15</v>
      </c>
      <c r="V21" s="150"/>
      <c r="W21" s="150"/>
      <c r="X21" s="150"/>
      <c r="Y21" s="150"/>
      <c r="Z21" s="150"/>
      <c r="AA21" s="150"/>
      <c r="AB21" s="150"/>
      <c r="AC21" s="150"/>
      <c r="AD21" s="150"/>
      <c r="AE21" s="150" t="s">
        <v>91</v>
      </c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1"/>
      <c r="B22" s="157"/>
      <c r="C22" s="289" t="s">
        <v>487</v>
      </c>
      <c r="D22" s="290"/>
      <c r="E22" s="291"/>
      <c r="F22" s="292"/>
      <c r="G22" s="293"/>
      <c r="H22" s="168"/>
      <c r="I22" s="168"/>
      <c r="J22" s="168"/>
      <c r="K22" s="168"/>
      <c r="L22" s="168"/>
      <c r="M22" s="168"/>
      <c r="N22" s="160"/>
      <c r="O22" s="160"/>
      <c r="P22" s="160"/>
      <c r="Q22" s="160"/>
      <c r="R22" s="160"/>
      <c r="S22" s="160"/>
      <c r="T22" s="161"/>
      <c r="U22" s="160"/>
      <c r="V22" s="150"/>
      <c r="W22" s="150"/>
      <c r="X22" s="150"/>
      <c r="Y22" s="150"/>
      <c r="Z22" s="150"/>
      <c r="AA22" s="150"/>
      <c r="AB22" s="150"/>
      <c r="AC22" s="150"/>
      <c r="AD22" s="150"/>
      <c r="AE22" s="150" t="s">
        <v>126</v>
      </c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203" t="str">
        <f>C22</f>
        <v>fr. 0-32</v>
      </c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1">
        <v>8</v>
      </c>
      <c r="B23" s="157" t="s">
        <v>488</v>
      </c>
      <c r="C23" s="191" t="s">
        <v>489</v>
      </c>
      <c r="D23" s="160" t="s">
        <v>123</v>
      </c>
      <c r="E23" s="165">
        <v>65</v>
      </c>
      <c r="F23" s="167"/>
      <c r="G23" s="168">
        <f>ROUND(E23*F23,2)</f>
        <v>0</v>
      </c>
      <c r="H23" s="167"/>
      <c r="I23" s="168">
        <f>ROUND(E23*H23,2)</f>
        <v>0</v>
      </c>
      <c r="J23" s="167"/>
      <c r="K23" s="168">
        <f>ROUND(E23*J23,2)</f>
        <v>0</v>
      </c>
      <c r="L23" s="168">
        <v>21</v>
      </c>
      <c r="M23" s="168">
        <f>G23*(1+L23/100)</f>
        <v>0</v>
      </c>
      <c r="N23" s="160">
        <v>0</v>
      </c>
      <c r="O23" s="160">
        <f>ROUND(E23*N23,5)</f>
        <v>0</v>
      </c>
      <c r="P23" s="160">
        <v>0</v>
      </c>
      <c r="Q23" s="160">
        <f>ROUND(E23*P23,5)</f>
        <v>0</v>
      </c>
      <c r="R23" s="160"/>
      <c r="S23" s="160"/>
      <c r="T23" s="161">
        <v>0.13</v>
      </c>
      <c r="U23" s="160">
        <f>ROUND(E23*T23,2)</f>
        <v>8.4499999999999993</v>
      </c>
      <c r="V23" s="150"/>
      <c r="W23" s="150"/>
      <c r="X23" s="150"/>
      <c r="Y23" s="150"/>
      <c r="Z23" s="150"/>
      <c r="AA23" s="150"/>
      <c r="AB23" s="150"/>
      <c r="AC23" s="150"/>
      <c r="AD23" s="150"/>
      <c r="AE23" s="150" t="s">
        <v>91</v>
      </c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x14ac:dyDescent="0.2">
      <c r="A24" s="152" t="s">
        <v>86</v>
      </c>
      <c r="B24" s="158" t="s">
        <v>185</v>
      </c>
      <c r="C24" s="192" t="s">
        <v>186</v>
      </c>
      <c r="D24" s="163"/>
      <c r="E24" s="166"/>
      <c r="F24" s="169"/>
      <c r="G24" s="169">
        <f>SUMIF(AE25:AE29,"&lt;&gt;NOR",G25:G29)</f>
        <v>0</v>
      </c>
      <c r="H24" s="169"/>
      <c r="I24" s="169">
        <f>SUM(I25:I29)</f>
        <v>0</v>
      </c>
      <c r="J24" s="169"/>
      <c r="K24" s="169">
        <f>SUM(K25:K29)</f>
        <v>0</v>
      </c>
      <c r="L24" s="169"/>
      <c r="M24" s="169">
        <f>SUM(M25:M29)</f>
        <v>0</v>
      </c>
      <c r="N24" s="163"/>
      <c r="O24" s="163">
        <f>SUM(O25:O29)</f>
        <v>2.7200000000000002E-3</v>
      </c>
      <c r="P24" s="163"/>
      <c r="Q24" s="163">
        <f>SUM(Q25:Q29)</f>
        <v>0</v>
      </c>
      <c r="R24" s="163"/>
      <c r="S24" s="163"/>
      <c r="T24" s="164"/>
      <c r="U24" s="163">
        <f>SUM(U25:U29)</f>
        <v>9.86</v>
      </c>
      <c r="AE24" t="s">
        <v>87</v>
      </c>
    </row>
    <row r="25" spans="1:60" outlineLevel="1" x14ac:dyDescent="0.2">
      <c r="A25" s="151">
        <v>9</v>
      </c>
      <c r="B25" s="157" t="s">
        <v>490</v>
      </c>
      <c r="C25" s="191" t="s">
        <v>491</v>
      </c>
      <c r="D25" s="160" t="s">
        <v>238</v>
      </c>
      <c r="E25" s="165">
        <v>34</v>
      </c>
      <c r="F25" s="167"/>
      <c r="G25" s="168">
        <f>ROUND(E25*F25,2)</f>
        <v>0</v>
      </c>
      <c r="H25" s="167"/>
      <c r="I25" s="168">
        <f>ROUND(E25*H25,2)</f>
        <v>0</v>
      </c>
      <c r="J25" s="167"/>
      <c r="K25" s="168">
        <f>ROUND(E25*J25,2)</f>
        <v>0</v>
      </c>
      <c r="L25" s="168">
        <v>21</v>
      </c>
      <c r="M25" s="168">
        <f>G25*(1+L25/100)</f>
        <v>0</v>
      </c>
      <c r="N25" s="160">
        <v>8.0000000000000007E-5</v>
      </c>
      <c r="O25" s="160">
        <f>ROUND(E25*N25,5)</f>
        <v>2.7200000000000002E-3</v>
      </c>
      <c r="P25" s="160">
        <v>0</v>
      </c>
      <c r="Q25" s="160">
        <f>ROUND(E25*P25,5)</f>
        <v>0</v>
      </c>
      <c r="R25" s="160"/>
      <c r="S25" s="160"/>
      <c r="T25" s="161">
        <v>0.28999999999999998</v>
      </c>
      <c r="U25" s="160">
        <f>ROUND(E25*T25,2)</f>
        <v>9.86</v>
      </c>
      <c r="V25" s="150"/>
      <c r="W25" s="150"/>
      <c r="X25" s="150"/>
      <c r="Y25" s="150"/>
      <c r="Z25" s="150"/>
      <c r="AA25" s="150"/>
      <c r="AB25" s="150"/>
      <c r="AC25" s="150"/>
      <c r="AD25" s="150"/>
      <c r="AE25" s="150" t="s">
        <v>91</v>
      </c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1"/>
      <c r="B26" s="157"/>
      <c r="C26" s="204" t="s">
        <v>492</v>
      </c>
      <c r="D26" s="205"/>
      <c r="E26" s="206">
        <v>34</v>
      </c>
      <c r="F26" s="168"/>
      <c r="G26" s="168"/>
      <c r="H26" s="168"/>
      <c r="I26" s="168"/>
      <c r="J26" s="168"/>
      <c r="K26" s="168"/>
      <c r="L26" s="168"/>
      <c r="M26" s="168"/>
      <c r="N26" s="160"/>
      <c r="O26" s="160"/>
      <c r="P26" s="160"/>
      <c r="Q26" s="160"/>
      <c r="R26" s="160"/>
      <c r="S26" s="160"/>
      <c r="T26" s="161"/>
      <c r="U26" s="160"/>
      <c r="V26" s="150"/>
      <c r="W26" s="150"/>
      <c r="X26" s="150"/>
      <c r="Y26" s="150"/>
      <c r="Z26" s="150"/>
      <c r="AA26" s="150"/>
      <c r="AB26" s="150"/>
      <c r="AC26" s="150"/>
      <c r="AD26" s="150"/>
      <c r="AE26" s="150" t="s">
        <v>128</v>
      </c>
      <c r="AF26" s="150">
        <v>0</v>
      </c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1">
        <v>10</v>
      </c>
      <c r="B27" s="157" t="s">
        <v>493</v>
      </c>
      <c r="C27" s="191" t="s">
        <v>494</v>
      </c>
      <c r="D27" s="160" t="s">
        <v>238</v>
      </c>
      <c r="E27" s="165">
        <v>34</v>
      </c>
      <c r="F27" s="167"/>
      <c r="G27" s="168">
        <f>ROUND(E27*F27,2)</f>
        <v>0</v>
      </c>
      <c r="H27" s="167"/>
      <c r="I27" s="168">
        <f>ROUND(E27*H27,2)</f>
        <v>0</v>
      </c>
      <c r="J27" s="167"/>
      <c r="K27" s="168">
        <f>ROUND(E27*J27,2)</f>
        <v>0</v>
      </c>
      <c r="L27" s="168">
        <v>21</v>
      </c>
      <c r="M27" s="168">
        <f>G27*(1+L27/100)</f>
        <v>0</v>
      </c>
      <c r="N27" s="160">
        <v>0</v>
      </c>
      <c r="O27" s="160">
        <f>ROUND(E27*N27,5)</f>
        <v>0</v>
      </c>
      <c r="P27" s="160">
        <v>0</v>
      </c>
      <c r="Q27" s="160">
        <f>ROUND(E27*P27,5)</f>
        <v>0</v>
      </c>
      <c r="R27" s="160"/>
      <c r="S27" s="160"/>
      <c r="T27" s="161">
        <v>0</v>
      </c>
      <c r="U27" s="160">
        <f>ROUND(E27*T27,2)</f>
        <v>0</v>
      </c>
      <c r="V27" s="150"/>
      <c r="W27" s="150"/>
      <c r="X27" s="150"/>
      <c r="Y27" s="150"/>
      <c r="Z27" s="150"/>
      <c r="AA27" s="150"/>
      <c r="AB27" s="150"/>
      <c r="AC27" s="150"/>
      <c r="AD27" s="150"/>
      <c r="AE27" s="150" t="s">
        <v>224</v>
      </c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1"/>
      <c r="B28" s="157"/>
      <c r="C28" s="289" t="s">
        <v>495</v>
      </c>
      <c r="D28" s="290"/>
      <c r="E28" s="291"/>
      <c r="F28" s="292"/>
      <c r="G28" s="293"/>
      <c r="H28" s="168"/>
      <c r="I28" s="168"/>
      <c r="J28" s="168"/>
      <c r="K28" s="168"/>
      <c r="L28" s="168"/>
      <c r="M28" s="168"/>
      <c r="N28" s="160"/>
      <c r="O28" s="160"/>
      <c r="P28" s="160"/>
      <c r="Q28" s="160"/>
      <c r="R28" s="160"/>
      <c r="S28" s="160"/>
      <c r="T28" s="161"/>
      <c r="U28" s="160"/>
      <c r="V28" s="150"/>
      <c r="W28" s="150"/>
      <c r="X28" s="150"/>
      <c r="Y28" s="150"/>
      <c r="Z28" s="150"/>
      <c r="AA28" s="150"/>
      <c r="AB28" s="150"/>
      <c r="AC28" s="150"/>
      <c r="AD28" s="150"/>
      <c r="AE28" s="150" t="s">
        <v>126</v>
      </c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203" t="str">
        <f>C28</f>
        <v>žárový zinek - nerez</v>
      </c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1"/>
      <c r="B29" s="157"/>
      <c r="C29" s="204" t="s">
        <v>492</v>
      </c>
      <c r="D29" s="205"/>
      <c r="E29" s="206">
        <v>34</v>
      </c>
      <c r="F29" s="168"/>
      <c r="G29" s="168"/>
      <c r="H29" s="168"/>
      <c r="I29" s="168"/>
      <c r="J29" s="168"/>
      <c r="K29" s="168"/>
      <c r="L29" s="168"/>
      <c r="M29" s="168"/>
      <c r="N29" s="160"/>
      <c r="O29" s="160"/>
      <c r="P29" s="160"/>
      <c r="Q29" s="160"/>
      <c r="R29" s="160"/>
      <c r="S29" s="160"/>
      <c r="T29" s="161"/>
      <c r="U29" s="160"/>
      <c r="V29" s="150"/>
      <c r="W29" s="150"/>
      <c r="X29" s="150"/>
      <c r="Y29" s="150"/>
      <c r="Z29" s="150"/>
      <c r="AA29" s="150"/>
      <c r="AB29" s="150"/>
      <c r="AC29" s="150"/>
      <c r="AD29" s="150"/>
      <c r="AE29" s="150" t="s">
        <v>128</v>
      </c>
      <c r="AF29" s="150">
        <v>0</v>
      </c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x14ac:dyDescent="0.2">
      <c r="A30" s="152" t="s">
        <v>86</v>
      </c>
      <c r="B30" s="158" t="s">
        <v>192</v>
      </c>
      <c r="C30" s="192" t="s">
        <v>193</v>
      </c>
      <c r="D30" s="163"/>
      <c r="E30" s="166"/>
      <c r="F30" s="169"/>
      <c r="G30" s="169">
        <f>SUMIF(AE31:AE31,"&lt;&gt;NOR",G31:G31)</f>
        <v>0</v>
      </c>
      <c r="H30" s="169"/>
      <c r="I30" s="169">
        <f>SUM(I31:I31)</f>
        <v>0</v>
      </c>
      <c r="J30" s="169"/>
      <c r="K30" s="169">
        <f>SUM(K31:K31)</f>
        <v>0</v>
      </c>
      <c r="L30" s="169"/>
      <c r="M30" s="169">
        <f>SUM(M31:M31)</f>
        <v>0</v>
      </c>
      <c r="N30" s="163"/>
      <c r="O30" s="163">
        <f>SUM(O31:O31)</f>
        <v>0</v>
      </c>
      <c r="P30" s="163"/>
      <c r="Q30" s="163">
        <f>SUM(Q31:Q31)</f>
        <v>0</v>
      </c>
      <c r="R30" s="163"/>
      <c r="S30" s="163"/>
      <c r="T30" s="164"/>
      <c r="U30" s="163">
        <f>SUM(U31:U31)</f>
        <v>68.489999999999995</v>
      </c>
      <c r="AE30" t="s">
        <v>87</v>
      </c>
    </row>
    <row r="31" spans="1:60" outlineLevel="1" x14ac:dyDescent="0.2">
      <c r="A31" s="151">
        <v>11</v>
      </c>
      <c r="B31" s="157" t="s">
        <v>454</v>
      </c>
      <c r="C31" s="191" t="s">
        <v>455</v>
      </c>
      <c r="D31" s="160" t="s">
        <v>196</v>
      </c>
      <c r="E31" s="165">
        <v>35.580509999999997</v>
      </c>
      <c r="F31" s="167"/>
      <c r="G31" s="168">
        <f>ROUND(E31*F31,2)</f>
        <v>0</v>
      </c>
      <c r="H31" s="167"/>
      <c r="I31" s="168">
        <f>ROUND(E31*H31,2)</f>
        <v>0</v>
      </c>
      <c r="J31" s="167"/>
      <c r="K31" s="168">
        <f>ROUND(E31*J31,2)</f>
        <v>0</v>
      </c>
      <c r="L31" s="168">
        <v>21</v>
      </c>
      <c r="M31" s="168">
        <f>G31*(1+L31/100)</f>
        <v>0</v>
      </c>
      <c r="N31" s="160">
        <v>0</v>
      </c>
      <c r="O31" s="160">
        <f>ROUND(E31*N31,5)</f>
        <v>0</v>
      </c>
      <c r="P31" s="160">
        <v>0</v>
      </c>
      <c r="Q31" s="160">
        <f>ROUND(E31*P31,5)</f>
        <v>0</v>
      </c>
      <c r="R31" s="160"/>
      <c r="S31" s="160"/>
      <c r="T31" s="161">
        <v>1.925</v>
      </c>
      <c r="U31" s="160">
        <f>ROUND(E31*T31,2)</f>
        <v>68.489999999999995</v>
      </c>
      <c r="V31" s="150"/>
      <c r="W31" s="150"/>
      <c r="X31" s="150"/>
      <c r="Y31" s="150"/>
      <c r="Z31" s="150"/>
      <c r="AA31" s="150"/>
      <c r="AB31" s="150"/>
      <c r="AC31" s="150"/>
      <c r="AD31" s="150"/>
      <c r="AE31" s="150" t="s">
        <v>91</v>
      </c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x14ac:dyDescent="0.2">
      <c r="A32" s="152" t="s">
        <v>86</v>
      </c>
      <c r="B32" s="158" t="s">
        <v>496</v>
      </c>
      <c r="C32" s="192" t="s">
        <v>497</v>
      </c>
      <c r="D32" s="163"/>
      <c r="E32" s="166"/>
      <c r="F32" s="169"/>
      <c r="G32" s="169">
        <f>SUMIF(AE33:AE39,"&lt;&gt;NOR",G33:G39)</f>
        <v>0</v>
      </c>
      <c r="H32" s="169"/>
      <c r="I32" s="169">
        <f>SUM(I33:I39)</f>
        <v>0</v>
      </c>
      <c r="J32" s="169"/>
      <c r="K32" s="169">
        <f>SUM(K33:K39)</f>
        <v>0</v>
      </c>
      <c r="L32" s="169"/>
      <c r="M32" s="169">
        <f>SUM(M33:M39)</f>
        <v>0</v>
      </c>
      <c r="N32" s="163"/>
      <c r="O32" s="163">
        <f>SUM(O33:O39)</f>
        <v>4.3356399999999997</v>
      </c>
      <c r="P32" s="163"/>
      <c r="Q32" s="163">
        <f>SUM(Q33:Q39)</f>
        <v>0</v>
      </c>
      <c r="R32" s="163"/>
      <c r="S32" s="163"/>
      <c r="T32" s="164"/>
      <c r="U32" s="163">
        <f>SUM(U33:U39)</f>
        <v>134.63999999999999</v>
      </c>
      <c r="AE32" t="s">
        <v>87</v>
      </c>
    </row>
    <row r="33" spans="1:60" outlineLevel="1" x14ac:dyDescent="0.2">
      <c r="A33" s="151">
        <v>12</v>
      </c>
      <c r="B33" s="157" t="s">
        <v>498</v>
      </c>
      <c r="C33" s="191" t="s">
        <v>499</v>
      </c>
      <c r="D33" s="160" t="s">
        <v>189</v>
      </c>
      <c r="E33" s="165">
        <v>163.19999999999999</v>
      </c>
      <c r="F33" s="167"/>
      <c r="G33" s="168">
        <f>ROUND(E33*F33,2)</f>
        <v>0</v>
      </c>
      <c r="H33" s="167"/>
      <c r="I33" s="168">
        <f>ROUND(E33*H33,2)</f>
        <v>0</v>
      </c>
      <c r="J33" s="167"/>
      <c r="K33" s="168">
        <f>ROUND(E33*J33,2)</f>
        <v>0</v>
      </c>
      <c r="L33" s="168">
        <v>21</v>
      </c>
      <c r="M33" s="168">
        <f>G33*(1+L33/100)</f>
        <v>0</v>
      </c>
      <c r="N33" s="160">
        <v>2.5500000000000002E-3</v>
      </c>
      <c r="O33" s="160">
        <f>ROUND(E33*N33,5)</f>
        <v>0.41615999999999997</v>
      </c>
      <c r="P33" s="160">
        <v>0</v>
      </c>
      <c r="Q33" s="160">
        <f>ROUND(E33*P33,5)</f>
        <v>0</v>
      </c>
      <c r="R33" s="160"/>
      <c r="S33" s="160"/>
      <c r="T33" s="161">
        <v>0.82499999999999996</v>
      </c>
      <c r="U33" s="160">
        <f>ROUND(E33*T33,2)</f>
        <v>134.63999999999999</v>
      </c>
      <c r="V33" s="150"/>
      <c r="W33" s="150"/>
      <c r="X33" s="150"/>
      <c r="Y33" s="150"/>
      <c r="Z33" s="150"/>
      <c r="AA33" s="150"/>
      <c r="AB33" s="150"/>
      <c r="AC33" s="150"/>
      <c r="AD33" s="150"/>
      <c r="AE33" s="150" t="s">
        <v>91</v>
      </c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1"/>
      <c r="B34" s="157"/>
      <c r="C34" s="204" t="s">
        <v>500</v>
      </c>
      <c r="D34" s="205"/>
      <c r="E34" s="206">
        <v>163.19999999999999</v>
      </c>
      <c r="F34" s="168"/>
      <c r="G34" s="168"/>
      <c r="H34" s="168"/>
      <c r="I34" s="168"/>
      <c r="J34" s="168"/>
      <c r="K34" s="168"/>
      <c r="L34" s="168"/>
      <c r="M34" s="168"/>
      <c r="N34" s="160"/>
      <c r="O34" s="160"/>
      <c r="P34" s="160"/>
      <c r="Q34" s="160"/>
      <c r="R34" s="160"/>
      <c r="S34" s="160"/>
      <c r="T34" s="161"/>
      <c r="U34" s="160"/>
      <c r="V34" s="150"/>
      <c r="W34" s="150"/>
      <c r="X34" s="150"/>
      <c r="Y34" s="150"/>
      <c r="Z34" s="150"/>
      <c r="AA34" s="150"/>
      <c r="AB34" s="150"/>
      <c r="AC34" s="150"/>
      <c r="AD34" s="150"/>
      <c r="AE34" s="150" t="s">
        <v>128</v>
      </c>
      <c r="AF34" s="150">
        <v>0</v>
      </c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1">
        <v>13</v>
      </c>
      <c r="B35" s="157" t="s">
        <v>501</v>
      </c>
      <c r="C35" s="191" t="s">
        <v>502</v>
      </c>
      <c r="D35" s="160" t="s">
        <v>140</v>
      </c>
      <c r="E35" s="165">
        <v>6.7679999999999998</v>
      </c>
      <c r="F35" s="167"/>
      <c r="G35" s="168">
        <f>ROUND(E35*F35,2)</f>
        <v>0</v>
      </c>
      <c r="H35" s="167"/>
      <c r="I35" s="168">
        <f>ROUND(E35*H35,2)</f>
        <v>0</v>
      </c>
      <c r="J35" s="167"/>
      <c r="K35" s="168">
        <f>ROUND(E35*J35,2)</f>
        <v>0</v>
      </c>
      <c r="L35" s="168">
        <v>21</v>
      </c>
      <c r="M35" s="168">
        <f>G35*(1+L35/100)</f>
        <v>0</v>
      </c>
      <c r="N35" s="160">
        <v>2.9100000000000001E-2</v>
      </c>
      <c r="O35" s="160">
        <f>ROUND(E35*N35,5)</f>
        <v>0.19694999999999999</v>
      </c>
      <c r="P35" s="160">
        <v>0</v>
      </c>
      <c r="Q35" s="160">
        <f>ROUND(E35*P35,5)</f>
        <v>0</v>
      </c>
      <c r="R35" s="160"/>
      <c r="S35" s="160"/>
      <c r="T35" s="161">
        <v>0</v>
      </c>
      <c r="U35" s="160">
        <f>ROUND(E35*T35,2)</f>
        <v>0</v>
      </c>
      <c r="V35" s="150"/>
      <c r="W35" s="150"/>
      <c r="X35" s="150"/>
      <c r="Y35" s="150"/>
      <c r="Z35" s="150"/>
      <c r="AA35" s="150"/>
      <c r="AB35" s="150"/>
      <c r="AC35" s="150"/>
      <c r="AD35" s="150"/>
      <c r="AE35" s="150" t="s">
        <v>91</v>
      </c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1"/>
      <c r="B36" s="157"/>
      <c r="C36" s="204" t="s">
        <v>503</v>
      </c>
      <c r="D36" s="205"/>
      <c r="E36" s="206">
        <v>6.7679999999999998</v>
      </c>
      <c r="F36" s="168"/>
      <c r="G36" s="168"/>
      <c r="H36" s="168"/>
      <c r="I36" s="168"/>
      <c r="J36" s="168"/>
      <c r="K36" s="168"/>
      <c r="L36" s="168"/>
      <c r="M36" s="168"/>
      <c r="N36" s="160"/>
      <c r="O36" s="160"/>
      <c r="P36" s="160"/>
      <c r="Q36" s="160"/>
      <c r="R36" s="160"/>
      <c r="S36" s="160"/>
      <c r="T36" s="161"/>
      <c r="U36" s="160"/>
      <c r="V36" s="150"/>
      <c r="W36" s="150"/>
      <c r="X36" s="150"/>
      <c r="Y36" s="150"/>
      <c r="Z36" s="150"/>
      <c r="AA36" s="150"/>
      <c r="AB36" s="150"/>
      <c r="AC36" s="150"/>
      <c r="AD36" s="150"/>
      <c r="AE36" s="150" t="s">
        <v>128</v>
      </c>
      <c r="AF36" s="150">
        <v>0</v>
      </c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1">
        <v>14</v>
      </c>
      <c r="B37" s="157" t="s">
        <v>504</v>
      </c>
      <c r="C37" s="191" t="s">
        <v>505</v>
      </c>
      <c r="D37" s="160" t="s">
        <v>140</v>
      </c>
      <c r="E37" s="165">
        <v>6.7682304000000002</v>
      </c>
      <c r="F37" s="167"/>
      <c r="G37" s="168">
        <f>ROUND(E37*F37,2)</f>
        <v>0</v>
      </c>
      <c r="H37" s="167"/>
      <c r="I37" s="168">
        <f>ROUND(E37*H37,2)</f>
        <v>0</v>
      </c>
      <c r="J37" s="167"/>
      <c r="K37" s="168">
        <f>ROUND(E37*J37,2)</f>
        <v>0</v>
      </c>
      <c r="L37" s="168">
        <v>21</v>
      </c>
      <c r="M37" s="168">
        <f>G37*(1+L37/100)</f>
        <v>0</v>
      </c>
      <c r="N37" s="160">
        <v>0.55000000000000004</v>
      </c>
      <c r="O37" s="160">
        <f>ROUND(E37*N37,5)</f>
        <v>3.7225299999999999</v>
      </c>
      <c r="P37" s="160">
        <v>0</v>
      </c>
      <c r="Q37" s="160">
        <f>ROUND(E37*P37,5)</f>
        <v>0</v>
      </c>
      <c r="R37" s="160"/>
      <c r="S37" s="160"/>
      <c r="T37" s="161">
        <v>0</v>
      </c>
      <c r="U37" s="160">
        <f>ROUND(E37*T37,2)</f>
        <v>0</v>
      </c>
      <c r="V37" s="150"/>
      <c r="W37" s="150"/>
      <c r="X37" s="150"/>
      <c r="Y37" s="150"/>
      <c r="Z37" s="150"/>
      <c r="AA37" s="150"/>
      <c r="AB37" s="150"/>
      <c r="AC37" s="150"/>
      <c r="AD37" s="150"/>
      <c r="AE37" s="150" t="s">
        <v>224</v>
      </c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1"/>
      <c r="B38" s="157"/>
      <c r="C38" s="204" t="s">
        <v>506</v>
      </c>
      <c r="D38" s="205"/>
      <c r="E38" s="206">
        <v>6.7682304000000002</v>
      </c>
      <c r="F38" s="168"/>
      <c r="G38" s="168"/>
      <c r="H38" s="168"/>
      <c r="I38" s="168"/>
      <c r="J38" s="168"/>
      <c r="K38" s="168"/>
      <c r="L38" s="168"/>
      <c r="M38" s="168"/>
      <c r="N38" s="160"/>
      <c r="O38" s="160"/>
      <c r="P38" s="160"/>
      <c r="Q38" s="160"/>
      <c r="R38" s="160"/>
      <c r="S38" s="160"/>
      <c r="T38" s="161"/>
      <c r="U38" s="160"/>
      <c r="V38" s="150"/>
      <c r="W38" s="150"/>
      <c r="X38" s="150"/>
      <c r="Y38" s="150"/>
      <c r="Z38" s="150"/>
      <c r="AA38" s="150"/>
      <c r="AB38" s="150"/>
      <c r="AC38" s="150"/>
      <c r="AD38" s="150"/>
      <c r="AE38" s="150" t="s">
        <v>128</v>
      </c>
      <c r="AF38" s="150">
        <v>0</v>
      </c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22.5" outlineLevel="1" x14ac:dyDescent="0.2">
      <c r="A39" s="151">
        <v>15</v>
      </c>
      <c r="B39" s="157" t="s">
        <v>507</v>
      </c>
      <c r="C39" s="191" t="s">
        <v>508</v>
      </c>
      <c r="D39" s="160" t="s">
        <v>0</v>
      </c>
      <c r="E39" s="165">
        <v>1035.8</v>
      </c>
      <c r="F39" s="167"/>
      <c r="G39" s="168">
        <f>ROUND(E39*F39,2)</f>
        <v>0</v>
      </c>
      <c r="H39" s="167"/>
      <c r="I39" s="168">
        <f>ROUND(E39*H39,2)</f>
        <v>0</v>
      </c>
      <c r="J39" s="167"/>
      <c r="K39" s="168">
        <f>ROUND(E39*J39,2)</f>
        <v>0</v>
      </c>
      <c r="L39" s="168">
        <v>21</v>
      </c>
      <c r="M39" s="168">
        <f>G39*(1+L39/100)</f>
        <v>0</v>
      </c>
      <c r="N39" s="160">
        <v>0</v>
      </c>
      <c r="O39" s="160">
        <f>ROUND(E39*N39,5)</f>
        <v>0</v>
      </c>
      <c r="P39" s="160">
        <v>0</v>
      </c>
      <c r="Q39" s="160">
        <f>ROUND(E39*P39,5)</f>
        <v>0</v>
      </c>
      <c r="R39" s="160"/>
      <c r="S39" s="160"/>
      <c r="T39" s="161">
        <v>0</v>
      </c>
      <c r="U39" s="160">
        <f>ROUND(E39*T39,2)</f>
        <v>0</v>
      </c>
      <c r="V39" s="150"/>
      <c r="W39" s="150"/>
      <c r="X39" s="150"/>
      <c r="Y39" s="150"/>
      <c r="Z39" s="150"/>
      <c r="AA39" s="150"/>
      <c r="AB39" s="150"/>
      <c r="AC39" s="150"/>
      <c r="AD39" s="150"/>
      <c r="AE39" s="150" t="s">
        <v>91</v>
      </c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x14ac:dyDescent="0.2">
      <c r="A40" s="152" t="s">
        <v>86</v>
      </c>
      <c r="B40" s="158" t="s">
        <v>509</v>
      </c>
      <c r="C40" s="192" t="s">
        <v>510</v>
      </c>
      <c r="D40" s="163"/>
      <c r="E40" s="166"/>
      <c r="F40" s="169"/>
      <c r="G40" s="169">
        <f>SUMIF(AE41:AE42,"&lt;&gt;NOR",G41:G42)</f>
        <v>0</v>
      </c>
      <c r="H40" s="169"/>
      <c r="I40" s="169">
        <f>SUM(I41:I42)</f>
        <v>0</v>
      </c>
      <c r="J40" s="169"/>
      <c r="K40" s="169">
        <f>SUM(K41:K42)</f>
        <v>0</v>
      </c>
      <c r="L40" s="169"/>
      <c r="M40" s="169">
        <f>SUM(M41:M42)</f>
        <v>0</v>
      </c>
      <c r="N40" s="163"/>
      <c r="O40" s="163">
        <f>SUM(O41:O42)</f>
        <v>5.484E-2</v>
      </c>
      <c r="P40" s="163"/>
      <c r="Q40" s="163">
        <f>SUM(Q41:Q42)</f>
        <v>0</v>
      </c>
      <c r="R40" s="163"/>
      <c r="S40" s="163"/>
      <c r="T40" s="164"/>
      <c r="U40" s="163">
        <f>SUM(U41:U42)</f>
        <v>17.23</v>
      </c>
      <c r="AE40" t="s">
        <v>87</v>
      </c>
    </row>
    <row r="41" spans="1:60" outlineLevel="1" x14ac:dyDescent="0.2">
      <c r="A41" s="151">
        <v>16</v>
      </c>
      <c r="B41" s="157" t="s">
        <v>511</v>
      </c>
      <c r="C41" s="191" t="s">
        <v>512</v>
      </c>
      <c r="D41" s="160" t="s">
        <v>123</v>
      </c>
      <c r="E41" s="165">
        <v>130.56</v>
      </c>
      <c r="F41" s="167"/>
      <c r="G41" s="168">
        <f>ROUND(E41*F41,2)</f>
        <v>0</v>
      </c>
      <c r="H41" s="167"/>
      <c r="I41" s="168">
        <f>ROUND(E41*H41,2)</f>
        <v>0</v>
      </c>
      <c r="J41" s="167"/>
      <c r="K41" s="168">
        <f>ROUND(E41*J41,2)</f>
        <v>0</v>
      </c>
      <c r="L41" s="168">
        <v>21</v>
      </c>
      <c r="M41" s="168">
        <f>G41*(1+L41/100)</f>
        <v>0</v>
      </c>
      <c r="N41" s="160">
        <v>4.2000000000000002E-4</v>
      </c>
      <c r="O41" s="160">
        <f>ROUND(E41*N41,5)</f>
        <v>5.484E-2</v>
      </c>
      <c r="P41" s="160">
        <v>0</v>
      </c>
      <c r="Q41" s="160">
        <f>ROUND(E41*P41,5)</f>
        <v>0</v>
      </c>
      <c r="R41" s="160"/>
      <c r="S41" s="160"/>
      <c r="T41" s="161">
        <v>0.13200000000000001</v>
      </c>
      <c r="U41" s="160">
        <f>ROUND(E41*T41,2)</f>
        <v>17.23</v>
      </c>
      <c r="V41" s="150"/>
      <c r="W41" s="150"/>
      <c r="X41" s="150"/>
      <c r="Y41" s="150"/>
      <c r="Z41" s="150"/>
      <c r="AA41" s="150"/>
      <c r="AB41" s="150"/>
      <c r="AC41" s="150"/>
      <c r="AD41" s="150"/>
      <c r="AE41" s="150" t="s">
        <v>91</v>
      </c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78"/>
      <c r="B42" s="179"/>
      <c r="C42" s="207" t="s">
        <v>513</v>
      </c>
      <c r="D42" s="208"/>
      <c r="E42" s="209">
        <v>130.56</v>
      </c>
      <c r="F42" s="183"/>
      <c r="G42" s="183"/>
      <c r="H42" s="183"/>
      <c r="I42" s="183"/>
      <c r="J42" s="183"/>
      <c r="K42" s="183"/>
      <c r="L42" s="183"/>
      <c r="M42" s="183"/>
      <c r="N42" s="184"/>
      <c r="O42" s="184"/>
      <c r="P42" s="184"/>
      <c r="Q42" s="184"/>
      <c r="R42" s="184"/>
      <c r="S42" s="184"/>
      <c r="T42" s="185"/>
      <c r="U42" s="184"/>
      <c r="V42" s="150"/>
      <c r="W42" s="150"/>
      <c r="X42" s="150"/>
      <c r="Y42" s="150"/>
      <c r="Z42" s="150"/>
      <c r="AA42" s="150"/>
      <c r="AB42" s="150"/>
      <c r="AC42" s="150"/>
      <c r="AD42" s="150"/>
      <c r="AE42" s="150" t="s">
        <v>128</v>
      </c>
      <c r="AF42" s="150">
        <v>0</v>
      </c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x14ac:dyDescent="0.2">
      <c r="A43" s="189"/>
      <c r="B43" s="7" t="s">
        <v>114</v>
      </c>
      <c r="C43" s="194" t="s">
        <v>114</v>
      </c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89"/>
      <c r="AC43">
        <v>15</v>
      </c>
      <c r="AD43">
        <v>21</v>
      </c>
    </row>
    <row r="44" spans="1:60" x14ac:dyDescent="0.2">
      <c r="A44" s="210"/>
      <c r="B44" s="211">
        <v>26</v>
      </c>
      <c r="C44" s="212" t="s">
        <v>114</v>
      </c>
      <c r="D44" s="213"/>
      <c r="E44" s="213"/>
      <c r="F44" s="213"/>
      <c r="G44" s="214">
        <f>G8+G17+G20+G24+G30+G32+G40</f>
        <v>0</v>
      </c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AC44">
        <f>SUMIF(L7:L42,AC43,G7:G42)</f>
        <v>0</v>
      </c>
      <c r="AD44">
        <f>SUMIF(L7:L42,AD43,G7:G42)</f>
        <v>0</v>
      </c>
      <c r="AE44" t="s">
        <v>115</v>
      </c>
    </row>
    <row r="45" spans="1:60" x14ac:dyDescent="0.2">
      <c r="A45" s="189"/>
      <c r="B45" s="7" t="s">
        <v>114</v>
      </c>
      <c r="C45" s="194" t="s">
        <v>114</v>
      </c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</row>
    <row r="46" spans="1:60" x14ac:dyDescent="0.2">
      <c r="A46" s="189"/>
      <c r="B46" s="7" t="s">
        <v>114</v>
      </c>
      <c r="C46" s="194" t="s">
        <v>114</v>
      </c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</row>
    <row r="47" spans="1:60" x14ac:dyDescent="0.2">
      <c r="A47" s="287"/>
      <c r="B47" s="287"/>
      <c r="C47" s="288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</row>
    <row r="48" spans="1:60" x14ac:dyDescent="0.2">
      <c r="A48" s="268"/>
      <c r="B48" s="269"/>
      <c r="C48" s="270"/>
      <c r="D48" s="269"/>
      <c r="E48" s="269"/>
      <c r="F48" s="269"/>
      <c r="G48" s="271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AE48" t="s">
        <v>116</v>
      </c>
    </row>
    <row r="49" spans="1:31" x14ac:dyDescent="0.2">
      <c r="A49" s="272"/>
      <c r="B49" s="273"/>
      <c r="C49" s="274"/>
      <c r="D49" s="273"/>
      <c r="E49" s="273"/>
      <c r="F49" s="273"/>
      <c r="G49" s="275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</row>
    <row r="50" spans="1:31" x14ac:dyDescent="0.2">
      <c r="A50" s="272"/>
      <c r="B50" s="273"/>
      <c r="C50" s="274"/>
      <c r="D50" s="273"/>
      <c r="E50" s="273"/>
      <c r="F50" s="273"/>
      <c r="G50" s="275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</row>
    <row r="51" spans="1:31" x14ac:dyDescent="0.2">
      <c r="A51" s="272"/>
      <c r="B51" s="273"/>
      <c r="C51" s="274"/>
      <c r="D51" s="273"/>
      <c r="E51" s="273"/>
      <c r="F51" s="273"/>
      <c r="G51" s="275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</row>
    <row r="52" spans="1:31" x14ac:dyDescent="0.2">
      <c r="A52" s="276"/>
      <c r="B52" s="277"/>
      <c r="C52" s="278"/>
      <c r="D52" s="277"/>
      <c r="E52" s="277"/>
      <c r="F52" s="277"/>
      <c r="G52" s="27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</row>
    <row r="53" spans="1:31" x14ac:dyDescent="0.2">
      <c r="A53" s="189"/>
      <c r="B53" s="7" t="s">
        <v>114</v>
      </c>
      <c r="C53" s="194" t="s">
        <v>114</v>
      </c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</row>
    <row r="54" spans="1:31" x14ac:dyDescent="0.2">
      <c r="C54" s="196"/>
      <c r="AE54" t="s">
        <v>117</v>
      </c>
    </row>
  </sheetData>
  <sheetProtection algorithmName="SHA-512" hashValue="9uHiI/t3lF6XFm3EmE0A8BXyWwspkPZzMCedXon13CBOQRIO0c0GKJ3uq1p835ZI2Rp5u4rfTWcqMPRshq1qzw==" saltValue="JuHhpFvprb+iv9vzPBwwDQ==" spinCount="100000" sheet="1" objects="1" scenarios="1"/>
  <mergeCells count="9">
    <mergeCell ref="C28:G28"/>
    <mergeCell ref="A47:C47"/>
    <mergeCell ref="A48:G52"/>
    <mergeCell ref="A1:G1"/>
    <mergeCell ref="C2:G2"/>
    <mergeCell ref="C3:G3"/>
    <mergeCell ref="C4:G4"/>
    <mergeCell ref="C10:G10"/>
    <mergeCell ref="C22:G22"/>
  </mergeCells>
  <pageMargins left="0.7" right="0.7" top="0.78740157499999996" bottom="0.78740157499999996" header="0.3" footer="0.3"/>
  <pageSetup paperSize="9" scale="94" orientation="portrait" r:id="rId1"/>
  <colBreaks count="1" manualBreakCount="1">
    <brk id="7" max="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49</vt:i4>
      </vt:variant>
    </vt:vector>
  </HeadingPairs>
  <TitlesOfParts>
    <vt:vector size="57" baseType="lpstr">
      <vt:lpstr>Pokyny pro vyplnění</vt:lpstr>
      <vt:lpstr>Stavba</vt:lpstr>
      <vt:lpstr>VzorPolozky</vt:lpstr>
      <vt:lpstr>Rozpočet Pol</vt:lpstr>
      <vt:lpstr>SO 01 chodniky</vt:lpstr>
      <vt:lpstr>SO 02 zelen</vt:lpstr>
      <vt:lpstr>SO 03 mobiliar</vt:lpstr>
      <vt:lpstr>SO 04 pergola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'SO 01 chodniky'!Oblast_tisku</vt:lpstr>
      <vt:lpstr>'SO 02 zelen'!Oblast_tisku</vt:lpstr>
      <vt:lpstr>'SO 03 mobiliar'!Oblast_tisku</vt:lpstr>
      <vt:lpstr>'SO 04 pergola'!Oblast_tisku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Brehm</dc:creator>
  <cp:lastModifiedBy>Zdvořáková, Jana</cp:lastModifiedBy>
  <cp:lastPrinted>2018-06-13T22:51:31Z</cp:lastPrinted>
  <dcterms:created xsi:type="dcterms:W3CDTF">2009-04-08T07:15:50Z</dcterms:created>
  <dcterms:modified xsi:type="dcterms:W3CDTF">2019-01-09T11:20:42Z</dcterms:modified>
</cp:coreProperties>
</file>