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101 - Parkoviště" sheetId="2" r:id="rId2"/>
    <sheet name="02 - SO 102 - Úpravy míst..." sheetId="3" r:id="rId3"/>
    <sheet name="03 - Veřejné osvětlení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'01 - SO 101 - Parkoviště'!$C$86:$K$332</definedName>
    <definedName name="_xlnm.Print_Area" localSheetId="1">'01 - SO 101 - Parkoviště'!$C$4:$J$36,'01 - SO 101 - Parkoviště'!$C$42:$J$68,'01 - SO 101 - Parkoviště'!$C$74:$K$332</definedName>
    <definedName name="_xlnm._FilterDatabase" localSheetId="2" hidden="1">'02 - SO 102 - Úpravy míst...'!$C$83:$K$224</definedName>
    <definedName name="_xlnm.Print_Area" localSheetId="2">'02 - SO 102 - Úpravy míst...'!$C$4:$J$36,'02 - SO 102 - Úpravy míst...'!$C$42:$J$65,'02 - SO 102 - Úpravy míst...'!$C$71:$K$224</definedName>
    <definedName name="_xlnm._FilterDatabase" localSheetId="3" hidden="1">'03 - Veřejné osvětlení'!$C$77:$K$81</definedName>
    <definedName name="_xlnm.Print_Area" localSheetId="3">'03 - Veřejné osvětlení'!$C$4:$J$36,'03 - Veřejné osvětlení'!$C$42:$J$59,'03 - Veřejné osvětlení'!$C$65:$K$81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SO 101 - Parkoviště'!$86:$86</definedName>
    <definedName name="_xlnm.Print_Titles" localSheetId="2">'02 - SO 102 - Úpravy míst...'!$83:$83</definedName>
    <definedName name="_xlnm.Print_Titles" localSheetId="3">'03 - Veřejné osvětlení'!$77:$77</definedName>
  </definedNames>
  <calcPr fullCalcOnLoad="1"/>
</workbook>
</file>

<file path=xl/sharedStrings.xml><?xml version="1.0" encoding="utf-8"?>
<sst xmlns="http://schemas.openxmlformats.org/spreadsheetml/2006/main" count="5401" uniqueCount="945">
  <si>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</si>
  <si>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</si>
  <si>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</si>
  <si>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</si>
  <si>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</si>
  <si>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</si>
  <si>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</si>
  <si>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{46ee9201-d0cd-403f-bc09-9e5359e4fdf0}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</si>
  <si>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</si>
  <si>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</si>
  <si>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</si>
  <si>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</si>
  <si>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</si>
  <si>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</si>
  <si>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</si>
  <si>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SONA6267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</si>
  <si>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</si>
  <si>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</si>
  <si>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Sokolov - Parkoviště v ul.Atletická - Vítězná</t>
  </si>
  <si>
    <t>KSO:</t>
  </si>
  <si>
    <t/>
  </si>
  <si>
    <t>CC-CZ:</t>
  </si>
  <si>
    <t>Místo:</t>
  </si>
  <si>
    <t xml:space="preserve"> </t>
  </si>
  <si>
    <t>Datum:</t>
  </si>
  <si>
    <t>29. 3. 2018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</si>
  <si>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</si>
  <si>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</si>
  <si>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</si>
  <si>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</si>
  <si>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</si>
  <si>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</si>
  <si>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</si>
  <si>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BPO s.r.o.Ostrov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</si>
  <si>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</si>
  <si>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</si>
  <si>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</si>
  <si>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</si>
  <si>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</si>
  <si>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</si>
  <si>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</si>
  <si>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</si>
  <si>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</si>
  <si>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</si>
  <si>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</si>
  <si>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</si>
  <si>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</si>
  <si>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</si>
  <si>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</si>
  <si>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</si>
  <si>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</si>
  <si>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</si>
  <si>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</si>
  <si>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</si>
  <si>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</si>
  <si>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</si>
  <si>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</si>
  <si>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</si>
  <si>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</si>
  <si>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</si>
  <si>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</si>
  <si>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</si>
  <si>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</si>
  <si>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</si>
  <si>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</si>
  <si>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</si>
  <si>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</si>
  <si>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</si>
  <si>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</si>
  <si>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</si>
  <si>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</si>
  <si>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</si>
  <si>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</si>
  <si>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</si>
  <si>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</si>
  <si>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</si>
  <si>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101 - Parkoviště</t>
  </si>
  <si>
    <t>STA</t>
  </si>
  <si>
    <t>1</t>
  </si>
  <si>
    <t>{4281fe45-8ea3-48dc-aaaf-363fddc4f16f}</t>
  </si>
  <si>
    <t>2</t>
  </si>
  <si>
    <t>02</t>
  </si>
  <si>
    <t>SO 102 - Úpravy místní komunikace</t>
  </si>
  <si>
    <t>{6422972f-3f5b-4f76-9027-dffaced41714}</t>
  </si>
  <si>
    <t>03</t>
  </si>
  <si>
    <t>Veřejné osvětlení</t>
  </si>
  <si>
    <t>{0c757c95-f5f5-4069-ad3d-db89d3f4f0dc}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</si>
  <si>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</si>
  <si>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</si>
  <si>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</si>
  <si>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</si>
  <si>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</si>
  <si>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</si>
  <si>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</si>
  <si>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101 - Parkoviště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</si>
  <si>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</si>
  <si>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</si>
  <si>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</si>
  <si>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</si>
  <si>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</si>
  <si>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</si>
  <si>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</si>
  <si>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</si>
  <si>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Úprava podloží a základové spáry</t>
  </si>
  <si>
    <t xml:space="preserve">    38 - Různé kompletní konstrukce</t>
  </si>
  <si>
    <t xml:space="preserve">    5-1 - Parkoviště</t>
  </si>
  <si>
    <t xml:space="preserve">    5-2 - Ochrana teplovodu panely</t>
  </si>
  <si>
    <t xml:space="preserve">    89 - Ostatní konstrukce</t>
  </si>
  <si>
    <t xml:space="preserve">    91 - Doplňující konstrukce a práce pozemních komunikací, letišť a ploch</t>
  </si>
  <si>
    <t xml:space="preserve">    99 - Přesun hmot a manipulace se sutí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</si>
  <si>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</si>
  <si>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</si>
  <si>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</si>
  <si>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</si>
  <si>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</si>
  <si>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</si>
  <si>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</si>
  <si>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</si>
  <si>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</si>
  <si>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</si>
  <si>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</si>
  <si>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</si>
  <si>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</si>
  <si>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</si>
  <si>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</si>
  <si>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</si>
  <si>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</si>
  <si>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</si>
  <si>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</si>
  <si>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</si>
  <si>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</si>
  <si>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</si>
  <si>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</si>
  <si>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2018 01</t>
  </si>
  <si>
    <t>4</t>
  </si>
  <si>
    <t>1220791872</t>
  </si>
  <si>
    <t>162301501</t>
  </si>
  <si>
    <t>Vodorovné přemístění křovin do 5 km D kmene do 100 mm</t>
  </si>
  <si>
    <t>802160</t>
  </si>
  <si>
    <t>VV</t>
  </si>
  <si>
    <t>celkem do 10km</t>
  </si>
  <si>
    <t>10*2</t>
  </si>
  <si>
    <t>3</t>
  </si>
  <si>
    <t>112101122</t>
  </si>
  <si>
    <t>Odstranění stromů jehličnatých průměru kmene do 500 mm</t>
  </si>
  <si>
    <t>kus</t>
  </si>
  <si>
    <t>1109575135</t>
  </si>
  <si>
    <t>112201102</t>
  </si>
  <si>
    <t>Odstranění pařezů D do 500 mm</t>
  </si>
  <si>
    <t>-723303512</t>
  </si>
  <si>
    <t>5</t>
  </si>
  <si>
    <t>162301406</t>
  </si>
  <si>
    <t>Vodorovné přemístění větví stromů jehličnatých do 5 km D kmene do 500 mm</t>
  </si>
  <si>
    <t>-340477195</t>
  </si>
  <si>
    <t>6</t>
  </si>
  <si>
    <t>162301416</t>
  </si>
  <si>
    <t>Vodorovné přemístění kmenů stromů jehličnatých do 5 km D kmene do 500 mm</t>
  </si>
  <si>
    <t>-571604401</t>
  </si>
  <si>
    <t>7</t>
  </si>
  <si>
    <t>162301422</t>
  </si>
  <si>
    <t>Vodorovné přemístění pařezů do 5 km D do 500 mm</t>
  </si>
  <si>
    <t>-1742943186</t>
  </si>
  <si>
    <t>8</t>
  </si>
  <si>
    <t>162301906</t>
  </si>
  <si>
    <t>Příplatek k vodorovnému přemístění větví stromů jehličnatých D kmene do 500 mm za každých dalších 5 km</t>
  </si>
  <si>
    <t>-2059037384</t>
  </si>
  <si>
    <t>celkem 10km</t>
  </si>
  <si>
    <t>9</t>
  </si>
  <si>
    <t>162301916</t>
  </si>
  <si>
    <t>Příplatek k vodorovnému přemístění kmenů stromů jehličnatých D kmene do 500 mm za každých dalších 5 km</t>
  </si>
  <si>
    <t>-893735712</t>
  </si>
  <si>
    <t>10</t>
  </si>
  <si>
    <t>162301922</t>
  </si>
  <si>
    <t>Příplatek k vodorovnému přemístění pařezů D 500 mm za každých dalších 5 km</t>
  </si>
  <si>
    <t>-1423819166</t>
  </si>
  <si>
    <t>11</t>
  </si>
  <si>
    <t>1712000R1</t>
  </si>
  <si>
    <t>Poplatek za uložení dřeva na skládce</t>
  </si>
  <si>
    <t>t</t>
  </si>
  <si>
    <t>1683072535</t>
  </si>
  <si>
    <t>12</t>
  </si>
  <si>
    <t>121101101</t>
  </si>
  <si>
    <t>Sejmutí ornice s přemístěním na vzdálenost do 50 m</t>
  </si>
  <si>
    <t>m3</t>
  </si>
  <si>
    <t>-1641119889</t>
  </si>
  <si>
    <t>část ornice se použije zpět, přebytek se odveze na skládku</t>
  </si>
  <si>
    <t>výměra dle TZ</t>
  </si>
  <si>
    <t>340*0,10</t>
  </si>
  <si>
    <t>13</t>
  </si>
  <si>
    <t>122102202</t>
  </si>
  <si>
    <t>Odkopávky a prokopávky nezapažené pro silnice objemu do 1000 m3 v hornině tř. 1 a 2</t>
  </si>
  <si>
    <t>-1270321745</t>
  </si>
  <si>
    <t>dle tabulek kubatur</t>
  </si>
  <si>
    <t>vč.výkopu pro sanace</t>
  </si>
  <si>
    <t>20% zatřídění</t>
  </si>
  <si>
    <t>odveze se na skládku do 10km</t>
  </si>
  <si>
    <t>415*0,20</t>
  </si>
  <si>
    <t>14</t>
  </si>
  <si>
    <t>122202202</t>
  </si>
  <si>
    <t>Odkopávky a prokopávky nezapažené pro silnice objemu do 1000 m3 v hornině tř. 3</t>
  </si>
  <si>
    <t>1760423132</t>
  </si>
  <si>
    <t>40% zatřídění</t>
  </si>
  <si>
    <t>415*0,40</t>
  </si>
  <si>
    <t>122202209</t>
  </si>
  <si>
    <t>Příplatek k odkopávkám a prokopávkám pro silnice v hornině tř. 3 za lepivost</t>
  </si>
  <si>
    <t>199147150</t>
  </si>
  <si>
    <t>50%</t>
  </si>
  <si>
    <t>166*0,50</t>
  </si>
  <si>
    <t>16</t>
  </si>
  <si>
    <t>122302202</t>
  </si>
  <si>
    <t>Odkopávky a prokopávky nezapažené pro silnice objemu do 1000 m3 v hornině tř. 4</t>
  </si>
  <si>
    <t>195214755</t>
  </si>
  <si>
    <t>17</t>
  </si>
  <si>
    <t>122302209</t>
  </si>
  <si>
    <t>Příplatek k odkopávkám a prokopávkám pro silnice v hornině tř. 4 za lepivost</t>
  </si>
  <si>
    <t>-1976236085</t>
  </si>
  <si>
    <t>18</t>
  </si>
  <si>
    <t>120001101</t>
  </si>
  <si>
    <t>Příplatek za ztížení odkopávky nebo prokopávky v blízkosti inženýrských sítí</t>
  </si>
  <si>
    <t>2015980421</t>
  </si>
  <si>
    <t>50*0,50+75*0,50</t>
  </si>
  <si>
    <t>19</t>
  </si>
  <si>
    <t>132101101</t>
  </si>
  <si>
    <t>Hloubení rýh šířky do 600 mm v hornině tř. 1 a 2 objemu do 100 m3</t>
  </si>
  <si>
    <t>1821143025</t>
  </si>
  <si>
    <t>výkop pro trativody</t>
  </si>
  <si>
    <t>0,40*0,60*30*0,20</t>
  </si>
  <si>
    <t>výkop pro chráničky</t>
  </si>
  <si>
    <t>0,60*0,60*27*0,20</t>
  </si>
  <si>
    <t>Součet</t>
  </si>
  <si>
    <t>20</t>
  </si>
  <si>
    <t>132201101</t>
  </si>
  <si>
    <t>Hloubení rýh š do 600 mm v hornině tř. 3 objemu do 100 m3</t>
  </si>
  <si>
    <t>-1783657709</t>
  </si>
  <si>
    <t>0,40*0,60*30*0,40</t>
  </si>
  <si>
    <t>0,60*0,60*27*0,40</t>
  </si>
  <si>
    <t>132201109</t>
  </si>
  <si>
    <t>Příplatek za lepivost k hloubení rýh š do 600 mm v hornině tř. 3</t>
  </si>
  <si>
    <t>-693551802</t>
  </si>
  <si>
    <t xml:space="preserve">50% </t>
  </si>
  <si>
    <t>6,77*0,50</t>
  </si>
  <si>
    <t>22</t>
  </si>
  <si>
    <t>132301101</t>
  </si>
  <si>
    <t>Hloubení rýh š do 600 mm v hornině tř. 4 objemu do 100 m3</t>
  </si>
  <si>
    <t>-1550452629</t>
  </si>
  <si>
    <t>23</t>
  </si>
  <si>
    <t>132301109</t>
  </si>
  <si>
    <t>Příplatek za lepivost k hloubení rýh š do 600 mm v hornině tř. 4</t>
  </si>
  <si>
    <t>-1682098792</t>
  </si>
  <si>
    <t>24</t>
  </si>
  <si>
    <t>162601102</t>
  </si>
  <si>
    <t>Vodorovné přemístění do 5000 m výkopku/sypaniny z horniny tř. 1 až 4</t>
  </si>
  <si>
    <t>-153849059</t>
  </si>
  <si>
    <t>přemístění veškerého výkopu a ornice</t>
  </si>
  <si>
    <t>na deponii</t>
  </si>
  <si>
    <t>po dokončení se výkop i ornice naloží</t>
  </si>
  <si>
    <t>část se použije zpět, přebytek se odveze</t>
  </si>
  <si>
    <t>na placenou skládku</t>
  </si>
  <si>
    <t>415+7,2+9,8+34</t>
  </si>
  <si>
    <t>přemístění z deponie</t>
  </si>
  <si>
    <t>zemina na nové zelené plochy</t>
  </si>
  <si>
    <t>10,80</t>
  </si>
  <si>
    <t>ornice na ohumusování SO 101 + SO 102</t>
  </si>
  <si>
    <t>3,60+15</t>
  </si>
  <si>
    <t>25</t>
  </si>
  <si>
    <t>174101101</t>
  </si>
  <si>
    <t>Zásyp jam, šachet rýh nebo kolem objektů sypaninou se zhutněním</t>
  </si>
  <si>
    <t>502844006</t>
  </si>
  <si>
    <t>zpětný zásyp rýhy pro chráničky</t>
  </si>
  <si>
    <t>26</t>
  </si>
  <si>
    <t>171101131</t>
  </si>
  <si>
    <t>Uložení sypaniny z hornin nesoudržných a soudržných střídavě do násypů zhutněných</t>
  </si>
  <si>
    <t>-1756448364</t>
  </si>
  <si>
    <t>nová zelená plocha</t>
  </si>
  <si>
    <t>36*0,30</t>
  </si>
  <si>
    <t>27</t>
  </si>
  <si>
    <t>1711000R1</t>
  </si>
  <si>
    <t>Příplatek za třídění zeminy vhodné k použití pro novou zelenou plochu</t>
  </si>
  <si>
    <t>-671615437</t>
  </si>
  <si>
    <t>28</t>
  </si>
  <si>
    <t>167101102</t>
  </si>
  <si>
    <t>Nakládání výkopku z hornin tř. 1 až 4 přes 100 m3</t>
  </si>
  <si>
    <t>-399885915</t>
  </si>
  <si>
    <t>výkop a ornice z deponie</t>
  </si>
  <si>
    <t>část se použije zpět</t>
  </si>
  <si>
    <t>zbytek se odveze do 10km</t>
  </si>
  <si>
    <t>29</t>
  </si>
  <si>
    <t>162701105</t>
  </si>
  <si>
    <t>Vodorovné přemístění do 10000 m výkopku/sypaniny z horniny tř. 1 až 4</t>
  </si>
  <si>
    <t>1485466814</t>
  </si>
  <si>
    <t>přebytečný výkop</t>
  </si>
  <si>
    <t>415+17-10,80-10</t>
  </si>
  <si>
    <t>přebytečná ornice</t>
  </si>
  <si>
    <t>34-3,6-15</t>
  </si>
  <si>
    <t>30</t>
  </si>
  <si>
    <t>171201201</t>
  </si>
  <si>
    <t>Uložení sypaniny na skládky</t>
  </si>
  <si>
    <t>328107527</t>
  </si>
  <si>
    <t>31</t>
  </si>
  <si>
    <t>171201211</t>
  </si>
  <si>
    <t>Poplatek za uložení stavebního odpadu - zeminy a kameniva na skládce</t>
  </si>
  <si>
    <t>1581785964</t>
  </si>
  <si>
    <t>426,60*1,7</t>
  </si>
  <si>
    <t>32</t>
  </si>
  <si>
    <t>181951102</t>
  </si>
  <si>
    <t>Úprava pláně v hornině tř. 1 až 4 se zhutněním</t>
  </si>
  <si>
    <t>-1961981781</t>
  </si>
  <si>
    <t>pod zpevněné plochy</t>
  </si>
  <si>
    <t>1095</t>
  </si>
  <si>
    <t>33</t>
  </si>
  <si>
    <t>181951101</t>
  </si>
  <si>
    <t>Úprava pláně v hornině tř. 1 až 4 bez zhutnění</t>
  </si>
  <si>
    <t>814612858</t>
  </si>
  <si>
    <t>pod ohumusování</t>
  </si>
  <si>
    <t>36</t>
  </si>
  <si>
    <t>34</t>
  </si>
  <si>
    <t>181301101</t>
  </si>
  <si>
    <t>Rozprostření ornice tl vrstvy do 100 mm pl do 500 m2 v rovině nebo ve svahu do 1:5</t>
  </si>
  <si>
    <t>-1540665816</t>
  </si>
  <si>
    <t>použije se sejmutá ornice</t>
  </si>
  <si>
    <t>35</t>
  </si>
  <si>
    <t>184911421</t>
  </si>
  <si>
    <t>Mulčování rostlin kůrou tl. do 0,1 m v rovině a svahu do 1:5</t>
  </si>
  <si>
    <t>-384892891</t>
  </si>
  <si>
    <t>M</t>
  </si>
  <si>
    <t>10391100</t>
  </si>
  <si>
    <t>kůra mulčovací VL</t>
  </si>
  <si>
    <t>736039829</t>
  </si>
  <si>
    <t>36,0*0,10</t>
  </si>
  <si>
    <t>37</t>
  </si>
  <si>
    <t>1840000R1</t>
  </si>
  <si>
    <t>Náhradní výsadba - osázení a dodávka borovice kleč (Pinus mugo ,,Hesse") min.výšky 40 - 60cm vč.všech potřebných prací, vč.následné péče pod dobu 5 let</t>
  </si>
  <si>
    <t>872407124</t>
  </si>
  <si>
    <t>Zemní práce - přípravné a přidružené práce</t>
  </si>
  <si>
    <t>38</t>
  </si>
  <si>
    <t>113107172</t>
  </si>
  <si>
    <t>Odstranění krytu z betonu prostého do tl 300 mm strojně plochy přes 50 do 200 m2</t>
  </si>
  <si>
    <t>-206530328</t>
  </si>
  <si>
    <t>60</t>
  </si>
  <si>
    <t>39</t>
  </si>
  <si>
    <t>113107243</t>
  </si>
  <si>
    <t>Odstranění krytu živičného do tl 150 mm strojně plochy přes 200 m2</t>
  </si>
  <si>
    <t>-1200758307</t>
  </si>
  <si>
    <t>460</t>
  </si>
  <si>
    <t>40</t>
  </si>
  <si>
    <t>113107223</t>
  </si>
  <si>
    <t>Odstranění podkladu z kameniva drceného do tl 300 mm strojně pl přes 200 m2</t>
  </si>
  <si>
    <t>1208401726</t>
  </si>
  <si>
    <t>520</t>
  </si>
  <si>
    <t>41</t>
  </si>
  <si>
    <t>113107232</t>
  </si>
  <si>
    <t>Odstranění podkladu z betonu prostého do tl 300 mm strojně plochy přes 200 m2</t>
  </si>
  <si>
    <t>975082275</t>
  </si>
  <si>
    <t>500</t>
  </si>
  <si>
    <t>42</t>
  </si>
  <si>
    <t>113107241</t>
  </si>
  <si>
    <t>Odstranění krytu živičného tl 50 mm strojně plochy přes 200 m2</t>
  </si>
  <si>
    <t>421447991</t>
  </si>
  <si>
    <t>stávající živičný chodník</t>
  </si>
  <si>
    <t>330</t>
  </si>
  <si>
    <t>43</t>
  </si>
  <si>
    <t>113107231</t>
  </si>
  <si>
    <t>Odstranění podkladu z betonu prostého tl 150 mm strojně plochy přes 200 m2</t>
  </si>
  <si>
    <t>-772689719</t>
  </si>
  <si>
    <t>stávající živičný chodník - podklad</t>
  </si>
  <si>
    <t>44</t>
  </si>
  <si>
    <t>113154112</t>
  </si>
  <si>
    <t>Frézování živičného krytu tl 40 mm pruh š 0,5 m pl do 500 m2 bez překážek v trase</t>
  </si>
  <si>
    <t>-306183250</t>
  </si>
  <si>
    <t>v místě napojení u vjezdu</t>
  </si>
  <si>
    <t>45</t>
  </si>
  <si>
    <t>113202111</t>
  </si>
  <si>
    <t>Vytrhání obrub krajníků obrubníků stojatých</t>
  </si>
  <si>
    <t>m</t>
  </si>
  <si>
    <t>-835430458</t>
  </si>
  <si>
    <t>46</t>
  </si>
  <si>
    <t>113204111</t>
  </si>
  <si>
    <t>Vytrhání obrub záhonových</t>
  </si>
  <si>
    <t>-1413600430</t>
  </si>
  <si>
    <t>47</t>
  </si>
  <si>
    <t>997221551</t>
  </si>
  <si>
    <t>Vodorovná doprava suti do 1 km</t>
  </si>
  <si>
    <t>-1029174103</t>
  </si>
  <si>
    <t>48</t>
  </si>
  <si>
    <t>997221559</t>
  </si>
  <si>
    <t xml:space="preserve">Příplatek za každý další 1 km u vodorovné dopravy suti </t>
  </si>
  <si>
    <t>-1098340996</t>
  </si>
  <si>
    <t>asfalt na SOTES Sokolov do 5km (bez poplatku)</t>
  </si>
  <si>
    <t>178,20*4</t>
  </si>
  <si>
    <t>beton druhotnému použití do 5km</t>
  </si>
  <si>
    <t>500,40*4</t>
  </si>
  <si>
    <t>podkladní vrstvy do 10km</t>
  </si>
  <si>
    <t>228,80*9</t>
  </si>
  <si>
    <t>49</t>
  </si>
  <si>
    <t>997221815</t>
  </si>
  <si>
    <t>Poplatek za uložení na skládce (skládkovné) stavebního odpadu betonového kód odpadu 170 101</t>
  </si>
  <si>
    <t>649191934</t>
  </si>
  <si>
    <t>50</t>
  </si>
  <si>
    <t>997221855</t>
  </si>
  <si>
    <t>Poplatek za uložení na skládce (skládkovné) zeminy a kameniva kód odpadu 170 504</t>
  </si>
  <si>
    <t>-2011560159</t>
  </si>
  <si>
    <t>Úprava podloží a základové spáry</t>
  </si>
  <si>
    <t>51</t>
  </si>
  <si>
    <t>212755215</t>
  </si>
  <si>
    <t>Trativody z drenážních trubek plastových flexibilních D 125 mm bez lože</t>
  </si>
  <si>
    <t>-540442961</t>
  </si>
  <si>
    <t>52</t>
  </si>
  <si>
    <t>211531111</t>
  </si>
  <si>
    <t>Výplň odvodňovacích žeber nebo trativodů kamenivem hrubým drceným frakce 16 až 32 mm</t>
  </si>
  <si>
    <t>-105033267</t>
  </si>
  <si>
    <t>0,40*0,60*30</t>
  </si>
  <si>
    <t>Různé kompletní konstrukce</t>
  </si>
  <si>
    <t>53</t>
  </si>
  <si>
    <t>388995213</t>
  </si>
  <si>
    <t>Chránička kabelů z trub HDPE do DN 140 (např.Kopoflex)</t>
  </si>
  <si>
    <t>266089053</t>
  </si>
  <si>
    <t>pro nové kabely VO</t>
  </si>
  <si>
    <t>5-1</t>
  </si>
  <si>
    <t>Parkoviště</t>
  </si>
  <si>
    <t>54</t>
  </si>
  <si>
    <t>564851111</t>
  </si>
  <si>
    <t>Podklad ze štěrkodrtě ŠD tl 150 mm</t>
  </si>
  <si>
    <t>629901787</t>
  </si>
  <si>
    <t>sanace podloží</t>
  </si>
  <si>
    <t>260</t>
  </si>
  <si>
    <t>nová konstrukce asf.parkoviště</t>
  </si>
  <si>
    <t>2x ŠD 150mm</t>
  </si>
  <si>
    <t>920*2</t>
  </si>
  <si>
    <t>55</t>
  </si>
  <si>
    <t>573111113</t>
  </si>
  <si>
    <t>Postřik živičný infiltrační s posypem z asfaltu množství 1,5 kg/m2</t>
  </si>
  <si>
    <t>3488907</t>
  </si>
  <si>
    <t>920</t>
  </si>
  <si>
    <t>56</t>
  </si>
  <si>
    <t>573231106</t>
  </si>
  <si>
    <t>Postřik živičný spojovací ze silniční emulze v množství 0,30 kg/m2</t>
  </si>
  <si>
    <t>-1397774072</t>
  </si>
  <si>
    <t>57</t>
  </si>
  <si>
    <t>565135121</t>
  </si>
  <si>
    <t>Asfaltový beton vrstva podkladní ACP 16 (obalované kamenivo OKS) tl 50 mm š přes 3 m</t>
  </si>
  <si>
    <t>1540719243</t>
  </si>
  <si>
    <t>58</t>
  </si>
  <si>
    <t>573211112</t>
  </si>
  <si>
    <t>Postřik živičný spojovací z asfaltu v množství 0,70 kg/m2</t>
  </si>
  <si>
    <t>-2065471861</t>
  </si>
  <si>
    <t>na odfrérované části pro napojení</t>
  </si>
  <si>
    <t>59</t>
  </si>
  <si>
    <t>577134121</t>
  </si>
  <si>
    <t>Asfaltový beton vrstva obrusná ACO 11 (ABS) tř. I tl 40 mm š přes 3 m z nemodifikovaného asfaltu</t>
  </si>
  <si>
    <t>1624036085</t>
  </si>
  <si>
    <t>na odfrézované části napojení</t>
  </si>
  <si>
    <t>5-2</t>
  </si>
  <si>
    <t>Ochrana teplovodu panely</t>
  </si>
  <si>
    <t>564251111</t>
  </si>
  <si>
    <t>Podklad nebo podsyp ze štěrkopísku ŠP tl 150 mm</t>
  </si>
  <si>
    <t>265505856</t>
  </si>
  <si>
    <t>ochrana teplovodu silničními panely</t>
  </si>
  <si>
    <t>podklad - výměra dle TZ</t>
  </si>
  <si>
    <t>61</t>
  </si>
  <si>
    <t>584121111</t>
  </si>
  <si>
    <t>Osazení silničních dílců z ŽB do lože z kameniva těženého tl 40 mm</t>
  </si>
  <si>
    <t>1521074112</t>
  </si>
  <si>
    <t>ochrana teplovodu - výměra dle TZ</t>
  </si>
  <si>
    <t>62</t>
  </si>
  <si>
    <t>59381136</t>
  </si>
  <si>
    <t>panel silniční 200x100x15 cm</t>
  </si>
  <si>
    <t>935936697</t>
  </si>
  <si>
    <t>89</t>
  </si>
  <si>
    <t>Ostatní konstrukce</t>
  </si>
  <si>
    <t>63</t>
  </si>
  <si>
    <t>899331111</t>
  </si>
  <si>
    <t>Výšková úprava uličního vstupu nebo vpusti do 200 mm - poklopu</t>
  </si>
  <si>
    <t>-1138793374</t>
  </si>
  <si>
    <t>64</t>
  </si>
  <si>
    <t>8900000R1</t>
  </si>
  <si>
    <t>Uliční sorpční vpusti vč.mříže D400 - montáž, dodávka vč.dopravy vč.potřebných zemních prací</t>
  </si>
  <si>
    <t>1658076215</t>
  </si>
  <si>
    <t>65</t>
  </si>
  <si>
    <t>8900000R2</t>
  </si>
  <si>
    <t>Přípojka dešťové kanalizace k uliční vpusti z PP trub DN 150 SN 12 - montáž + dodávka vč.dopravy vč.zemních prací (rýha 80/140cm, vč.pískového podsypu a obsypu), vč.napojení na stávající kanalizaci</t>
  </si>
  <si>
    <t>-2055748475</t>
  </si>
  <si>
    <t>66</t>
  </si>
  <si>
    <t>8900000R4</t>
  </si>
  <si>
    <t>Přípojka dešťové kanalizace k uliční vpusti z PP trub DN 200 SN 12 - montáž + dodávka vč.dopravy vč.zemních prací (rýha 80/140cm, vč.pískového podsypu a obsypu), vč.napojení na stávající kanalizaci</t>
  </si>
  <si>
    <t>-1768200911</t>
  </si>
  <si>
    <t>67</t>
  </si>
  <si>
    <t>8900000R3</t>
  </si>
  <si>
    <t>Revizní  (spojná) šachta PP DN 425 vč.pojížděného poklopu - montáž a dodávka vč.dopravy vč.potřebných zemních prací</t>
  </si>
  <si>
    <t>332101132</t>
  </si>
  <si>
    <t>91</t>
  </si>
  <si>
    <t>Doplňující konstrukce a práce pozemních komunikací, letišť a ploch</t>
  </si>
  <si>
    <t>68</t>
  </si>
  <si>
    <t>914111111</t>
  </si>
  <si>
    <t>Montáž svislé dopravní značky do velikosti 1 m2 objímkami na sloupek nebo konzolu</t>
  </si>
  <si>
    <t>-623409147</t>
  </si>
  <si>
    <t>nové značky vč.podtabulky</t>
  </si>
  <si>
    <t>4+1</t>
  </si>
  <si>
    <t>69</t>
  </si>
  <si>
    <t>404000001</t>
  </si>
  <si>
    <t>Svislá dopravní značka (B2, IP ) - dodávka vč.dopravy</t>
  </si>
  <si>
    <t>-2004948392</t>
  </si>
  <si>
    <t>70</t>
  </si>
  <si>
    <t>404000002</t>
  </si>
  <si>
    <t>Dodatková tabulka - dodávka vč.dopravy</t>
  </si>
  <si>
    <t>1219570504</t>
  </si>
  <si>
    <t>71</t>
  </si>
  <si>
    <t>914511112</t>
  </si>
  <si>
    <t>Montáž sloupku dopravních značek délky do 3,5 m s betonovým základem a patkou</t>
  </si>
  <si>
    <t>-1718922025</t>
  </si>
  <si>
    <t>72</t>
  </si>
  <si>
    <t>40445225</t>
  </si>
  <si>
    <t>sloupek Zn pro dopravní značku D 60mm v 350mm</t>
  </si>
  <si>
    <t>838321233</t>
  </si>
  <si>
    <t>73</t>
  </si>
  <si>
    <t>915211112</t>
  </si>
  <si>
    <t>Vodorovné dopravní značení dělící čáry souvislé š 125 mm retroreflexní bílý plast</t>
  </si>
  <si>
    <t>-1206517123</t>
  </si>
  <si>
    <t>vyznačení stání</t>
  </si>
  <si>
    <t>4,5*16+5*13+18</t>
  </si>
  <si>
    <t>74</t>
  </si>
  <si>
    <t>915231112</t>
  </si>
  <si>
    <t>Vodorovné dopravní značení přechody pro chodce, šipky, symboly retroreflexní bílý plast</t>
  </si>
  <si>
    <t>-1304270344</t>
  </si>
  <si>
    <t>75</t>
  </si>
  <si>
    <t>915611111</t>
  </si>
  <si>
    <t>Předznačení vodorovného liniového značení</t>
  </si>
  <si>
    <t>-505763796</t>
  </si>
  <si>
    <t>76</t>
  </si>
  <si>
    <t>915621111</t>
  </si>
  <si>
    <t>Předznačení vodorovného plošného značení</t>
  </si>
  <si>
    <t>-1293178149</t>
  </si>
  <si>
    <t>77</t>
  </si>
  <si>
    <t>916131213</t>
  </si>
  <si>
    <t>Osazení silničního obrubníku betonového stojatého s boční opěrou do lože z betonu prostého</t>
  </si>
  <si>
    <t>821990031</t>
  </si>
  <si>
    <t>87+53+6+4+10+8,4+4,8+0,8</t>
  </si>
  <si>
    <t>78</t>
  </si>
  <si>
    <t>59217034</t>
  </si>
  <si>
    <t>obrubník betonový silniční 100x15x30 cm</t>
  </si>
  <si>
    <t>378230109</t>
  </si>
  <si>
    <t>79</t>
  </si>
  <si>
    <t>59217035</t>
  </si>
  <si>
    <t>obrubník betonový obloukový vnější 78 x 15 x 25cm</t>
  </si>
  <si>
    <t>-951253163</t>
  </si>
  <si>
    <t>53+8,4+4,8+0,8</t>
  </si>
  <si>
    <t>80</t>
  </si>
  <si>
    <t>59217029</t>
  </si>
  <si>
    <t>obrubník betonový silniční nájezdový 100x15x15 cm</t>
  </si>
  <si>
    <t>494781861</t>
  </si>
  <si>
    <t>81</t>
  </si>
  <si>
    <t>59217030</t>
  </si>
  <si>
    <t>obrubník betonový silniční přechodový 100x15x15-25 cm</t>
  </si>
  <si>
    <t>647668002</t>
  </si>
  <si>
    <t>82</t>
  </si>
  <si>
    <t>592170R1</t>
  </si>
  <si>
    <t>obrubník betonový rohový 90° vnitřní 80 x 15 x 25cm</t>
  </si>
  <si>
    <t>89861735</t>
  </si>
  <si>
    <t>83</t>
  </si>
  <si>
    <t>919735113</t>
  </si>
  <si>
    <t>Řezání stávajícího živičného krytu hl do 150 mm</t>
  </si>
  <si>
    <t>325423999</t>
  </si>
  <si>
    <t>84</t>
  </si>
  <si>
    <t>919732211</t>
  </si>
  <si>
    <t>Styčná spára napojení nového živičného povrchu na stávající za tepla š 15 mm hl 25 mm s prořezáním</t>
  </si>
  <si>
    <t>1738574837</t>
  </si>
  <si>
    <t>99</t>
  </si>
  <si>
    <t>Přesun hmot a manipulace se sutí</t>
  </si>
  <si>
    <t>85</t>
  </si>
  <si>
    <t>998225111</t>
  </si>
  <si>
    <t>Přesun hmot pro pozemní komunikace s krytem z kamene, monolitickým betonovým nebo živičným</t>
  </si>
  <si>
    <t>996990095</t>
  </si>
  <si>
    <t>VRN</t>
  </si>
  <si>
    <t>Vedlejší rozpočtové náklady</t>
  </si>
  <si>
    <t>86</t>
  </si>
  <si>
    <t>0100000R1</t>
  </si>
  <si>
    <t>Výškové a polohové vytýčení všech inženýrských sítí na staveništi a jejich ověření u správců</t>
  </si>
  <si>
    <t>kč</t>
  </si>
  <si>
    <t>1024</t>
  </si>
  <si>
    <t>-577733468</t>
  </si>
  <si>
    <t>87</t>
  </si>
  <si>
    <t>0100000R2</t>
  </si>
  <si>
    <t>Vytýčení základních směrových a výškových bodů stavby</t>
  </si>
  <si>
    <t>1925267288</t>
  </si>
  <si>
    <t>88</t>
  </si>
  <si>
    <t>0100000R3</t>
  </si>
  <si>
    <t>Zaměření skutečného provedení stavby</t>
  </si>
  <si>
    <t>-234029518</t>
  </si>
  <si>
    <t>0130000R1</t>
  </si>
  <si>
    <t>Dokumentace skutečného provedení stavby</t>
  </si>
  <si>
    <t>-1983473293</t>
  </si>
  <si>
    <t>90</t>
  </si>
  <si>
    <t>0130000R3</t>
  </si>
  <si>
    <t>Fotodokumentace</t>
  </si>
  <si>
    <t>189797290</t>
  </si>
  <si>
    <t>0300000R1</t>
  </si>
  <si>
    <t>Zařízení staveniště - vybavení (buňky, TOI), zabezpečení, zrušení staveniště, připojení na inženýrské sítě</t>
  </si>
  <si>
    <t>-676662077</t>
  </si>
  <si>
    <t>92</t>
  </si>
  <si>
    <t>0300000R2</t>
  </si>
  <si>
    <t>Dopravní opatření po dobu výstavby vč.projednání</t>
  </si>
  <si>
    <t>-1759322770</t>
  </si>
  <si>
    <t>93</t>
  </si>
  <si>
    <t>0300000R3</t>
  </si>
  <si>
    <t>Úklid dokončené stavby a okolí</t>
  </si>
  <si>
    <t>-1707009263</t>
  </si>
  <si>
    <t>94</t>
  </si>
  <si>
    <t>0300000R4</t>
  </si>
  <si>
    <t>Čištění veřejných komunikací po dobu výstavby</t>
  </si>
  <si>
    <t>-2113227589</t>
  </si>
  <si>
    <t>95</t>
  </si>
  <si>
    <t>0400000R2</t>
  </si>
  <si>
    <t>Zkoušky hutnění konstrukce vozovky (4x pláň, 2x každá vrstva konstrukce komunikace)</t>
  </si>
  <si>
    <t>-382598138</t>
  </si>
  <si>
    <t>02 - SO 102 - Úpravy místní komunikace</t>
  </si>
  <si>
    <t xml:space="preserve">    5 - Komunikace pozemní</t>
  </si>
  <si>
    <t>-262253027</t>
  </si>
  <si>
    <t>80*0,10</t>
  </si>
  <si>
    <t>122102201</t>
  </si>
  <si>
    <t>Odkopávky a prokopávky nezapažené pro silnice objemu do 100 m3 v hornině tř. 1 a 2</t>
  </si>
  <si>
    <t>1765739177</t>
  </si>
  <si>
    <t>95*0,20</t>
  </si>
  <si>
    <t>122202201</t>
  </si>
  <si>
    <t>Odkopávky a prokopávky nezapažené pro silnice objemu do 100 m3 v hornině tř. 3</t>
  </si>
  <si>
    <t>38691191</t>
  </si>
  <si>
    <t>95*0,40</t>
  </si>
  <si>
    <t>1940744825</t>
  </si>
  <si>
    <t>38*0,50</t>
  </si>
  <si>
    <t>122302201</t>
  </si>
  <si>
    <t>Odkopávky a prokopávky nezapažené pro silnice objemu do 100 m3 v hornině tř. 4</t>
  </si>
  <si>
    <t>1294436708</t>
  </si>
  <si>
    <t>-561440051</t>
  </si>
  <si>
    <t>-314798492</t>
  </si>
  <si>
    <t>veškerý výkop a ornice</t>
  </si>
  <si>
    <t>95+8</t>
  </si>
  <si>
    <t>-753074393</t>
  </si>
  <si>
    <t>-1798828233</t>
  </si>
  <si>
    <t>103*1,7</t>
  </si>
  <si>
    <t>2137493498</t>
  </si>
  <si>
    <t>pod zpevněné plochy - výměra dle TZ</t>
  </si>
  <si>
    <t>390</t>
  </si>
  <si>
    <t>362205059</t>
  </si>
  <si>
    <t>150</t>
  </si>
  <si>
    <t>915565553</t>
  </si>
  <si>
    <t>použije se sejmutá ornice v rámci SO 101</t>
  </si>
  <si>
    <t xml:space="preserve">sejmutí, odvoz na deponii, </t>
  </si>
  <si>
    <t>naložení z deponie a dovoz je započteno v SO 101</t>
  </si>
  <si>
    <t>181411131</t>
  </si>
  <si>
    <t>Založení parkového trávníku výsevem plochy do 1000 m2 v rovině a ve svahu do 1:5</t>
  </si>
  <si>
    <t>1252579745</t>
  </si>
  <si>
    <t>00572420</t>
  </si>
  <si>
    <t>osivo směs travní parková okrasná</t>
  </si>
  <si>
    <t>kg</t>
  </si>
  <si>
    <t>-388241456</t>
  </si>
  <si>
    <t>150*0,05*1,03</t>
  </si>
  <si>
    <t>113107181</t>
  </si>
  <si>
    <t>Odstranění krytu živičného tl 50 mm strojně pl přes 50 do 200 m2</t>
  </si>
  <si>
    <t>-1128978470</t>
  </si>
  <si>
    <t>180</t>
  </si>
  <si>
    <t>113107171</t>
  </si>
  <si>
    <t>Odstranění podkladu z betonu prostého tl 150 mm strojně plochy přes 50 do 200 m2</t>
  </si>
  <si>
    <t>2045084161</t>
  </si>
  <si>
    <t>1280540534</t>
  </si>
  <si>
    <t>stávající chodník</t>
  </si>
  <si>
    <t>120</t>
  </si>
  <si>
    <t>113154253</t>
  </si>
  <si>
    <t>Frézování živičného krytu tl 50 mm pruh š 1 m pl do 1000 m2 s překážkami v trase</t>
  </si>
  <si>
    <t>-1136487988</t>
  </si>
  <si>
    <t>stávající komunikace</t>
  </si>
  <si>
    <t>280</t>
  </si>
  <si>
    <t>-1512571888</t>
  </si>
  <si>
    <t>125</t>
  </si>
  <si>
    <t>1829621659</t>
  </si>
  <si>
    <t>66,5*4</t>
  </si>
  <si>
    <t>58,50*4</t>
  </si>
  <si>
    <t>-1578511030</t>
  </si>
  <si>
    <t>Komunikace pozemní</t>
  </si>
  <si>
    <t>-556730928</t>
  </si>
  <si>
    <t>sanace zemní pláně - výměra dle TZ</t>
  </si>
  <si>
    <t>konstrukce živičného chodníku - výměra dle TZ</t>
  </si>
  <si>
    <t>320</t>
  </si>
  <si>
    <t>564871111</t>
  </si>
  <si>
    <t>Podklad ze štěrkodrtě ŠD tl 250 mm</t>
  </si>
  <si>
    <t>523550399</t>
  </si>
  <si>
    <t>konstrukce chodníku z dlažby - výměra dle TZ</t>
  </si>
  <si>
    <t>564921411</t>
  </si>
  <si>
    <t>Podklad z asfaltového recyklátu tl 60 mm</t>
  </si>
  <si>
    <t>413223647</t>
  </si>
  <si>
    <t>konstrukce asfaltového chodníku</t>
  </si>
  <si>
    <t>577133111</t>
  </si>
  <si>
    <t>Asfaltový beton vrstva obrusná ACO 8 (ABJ) tl 40 mm š do 3 m z nemodifikovaného asfaltu</t>
  </si>
  <si>
    <t>932619095</t>
  </si>
  <si>
    <t>596212211</t>
  </si>
  <si>
    <t>Kladení zámkové dlažby pozemních komunikací tl 80 mm skupiny A pl do 100 m2 do lože</t>
  </si>
  <si>
    <t>1589267325</t>
  </si>
  <si>
    <t>konstrukce dlážděného chodníku</t>
  </si>
  <si>
    <t>59245013.LSV</t>
  </si>
  <si>
    <t>dlažba např.BEHA-STONE, 8 cm, šedá</t>
  </si>
  <si>
    <t>-406073084</t>
  </si>
  <si>
    <t>(56-10)*1,03+0,62</t>
  </si>
  <si>
    <t>ztratné 3%</t>
  </si>
  <si>
    <t>592450051</t>
  </si>
  <si>
    <t>dlažba skladebná betonová pro nevidomé tl.8 cm barevná</t>
  </si>
  <si>
    <t>-1011417440</t>
  </si>
  <si>
    <t>818086665</t>
  </si>
  <si>
    <t xml:space="preserve">na odfrérované části </t>
  </si>
  <si>
    <t>5+280+120</t>
  </si>
  <si>
    <t>1984074723</t>
  </si>
  <si>
    <t>na odfrézované části chodníku</t>
  </si>
  <si>
    <t>-660880855</t>
  </si>
  <si>
    <t>na odfrézované komunikace vč.části napojení</t>
  </si>
  <si>
    <t>5+280</t>
  </si>
  <si>
    <t>899231111</t>
  </si>
  <si>
    <t>Výšková úprava uličního vstupu nebo vpusti do 200 mm - mříže</t>
  </si>
  <si>
    <t>6461354</t>
  </si>
  <si>
    <t>-326561713</t>
  </si>
  <si>
    <t>8990000R1</t>
  </si>
  <si>
    <t>Pročištění stávajících přípojek dešťové kanalizace</t>
  </si>
  <si>
    <t>-1342494751</t>
  </si>
  <si>
    <t>8990000R2</t>
  </si>
  <si>
    <t>Pročištění stávajících uličních vpustí</t>
  </si>
  <si>
    <t>123422180</t>
  </si>
  <si>
    <t>-966069399</t>
  </si>
  <si>
    <t>nové značky IZ8a,b</t>
  </si>
  <si>
    <t>Svislá dopravní značka (IZ8a,b - 1000x1000m) - dodávka vč.dopravy</t>
  </si>
  <si>
    <t>1054811428</t>
  </si>
  <si>
    <t>1631866653</t>
  </si>
  <si>
    <t>-1527906139</t>
  </si>
  <si>
    <t>916231213</t>
  </si>
  <si>
    <t>Osazení chodníkového obrubníku betonového stojatého s boční opěrou do lože z betonu prostého</t>
  </si>
  <si>
    <t>757518334</t>
  </si>
  <si>
    <t>182+1+8+7</t>
  </si>
  <si>
    <t>59217016</t>
  </si>
  <si>
    <t>obrubník betonový chodníkový 100x8x25 cm</t>
  </si>
  <si>
    <t>2025615126</t>
  </si>
  <si>
    <t>59217036</t>
  </si>
  <si>
    <t>obrubník betonový přírodní 50x8x25 cm</t>
  </si>
  <si>
    <t>688139150</t>
  </si>
  <si>
    <t>592170161</t>
  </si>
  <si>
    <t>obrubník betonový obloukový chodníkový  75x8x25 cm</t>
  </si>
  <si>
    <t>-2095233545</t>
  </si>
  <si>
    <t>1+8</t>
  </si>
  <si>
    <t>2120142921</t>
  </si>
  <si>
    <t>582531135</t>
  </si>
  <si>
    <t>-1656860977</t>
  </si>
  <si>
    <t>-2004719915</t>
  </si>
  <si>
    <t>-1708952617</t>
  </si>
  <si>
    <t>1194245996</t>
  </si>
  <si>
    <t>-1961338401</t>
  </si>
  <si>
    <t>-1495724064</t>
  </si>
  <si>
    <t>392389236</t>
  </si>
  <si>
    <t>1971076563</t>
  </si>
  <si>
    <t>-1204851859</t>
  </si>
  <si>
    <t>-1302190815</t>
  </si>
  <si>
    <t>-947571277</t>
  </si>
  <si>
    <t>03 - Veřejné osvětlení</t>
  </si>
  <si>
    <t>M - Práce a dodávky M</t>
  </si>
  <si>
    <t xml:space="preserve">    OSV - Veřejné osvětlení</t>
  </si>
  <si>
    <t>Práce a dodávky M</t>
  </si>
  <si>
    <t>OSV</t>
  </si>
  <si>
    <t>Přenos</t>
  </si>
  <si>
    <t>Veřejné osvětlení viz samostatný rozpočet a výkaz výměr</t>
  </si>
  <si>
    <t>537426981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</si>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</sst>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4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8</v>
      </c>
    </row>
    <row r="5" spans="2:71" ht="14.4" customHeight="1">
      <c r="B5" s="27"/>
      <c r="C5" s="28"/>
      <c r="D5" s="33" t="s">
        <v>14</v>
      </c>
      <c r="E5" s="28"/>
      <c r="F5" s="28"/>
      <c r="G5" s="28"/>
      <c r="H5" s="28"/>
      <c r="I5" s="28"/>
      <c r="J5" s="28"/>
      <c r="K5" s="34" t="s">
        <v>15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16</v>
      </c>
      <c r="BS5" s="23" t="s">
        <v>8</v>
      </c>
    </row>
    <row r="6" spans="2:71" ht="36.95" customHeight="1">
      <c r="B6" s="27"/>
      <c r="C6" s="28"/>
      <c r="D6" s="36" t="s">
        <v>17</v>
      </c>
      <c r="E6" s="28"/>
      <c r="F6" s="28"/>
      <c r="G6" s="28"/>
      <c r="H6" s="28"/>
      <c r="I6" s="28"/>
      <c r="J6" s="28"/>
      <c r="K6" s="37" t="s">
        <v>18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19</v>
      </c>
      <c r="E7" s="28"/>
      <c r="F7" s="28"/>
      <c r="G7" s="28"/>
      <c r="H7" s="28"/>
      <c r="I7" s="28"/>
      <c r="J7" s="28"/>
      <c r="K7" s="34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21</v>
      </c>
      <c r="AL7" s="28"/>
      <c r="AM7" s="28"/>
      <c r="AN7" s="34" t="s">
        <v>20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24</v>
      </c>
      <c r="AL8" s="28"/>
      <c r="AM8" s="28"/>
      <c r="AN8" s="40" t="s">
        <v>25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27</v>
      </c>
      <c r="AL10" s="28"/>
      <c r="AM10" s="28"/>
      <c r="AN10" s="34" t="s">
        <v>20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20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27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27</v>
      </c>
      <c r="AL16" s="28"/>
      <c r="AM16" s="28"/>
      <c r="AN16" s="34" t="s">
        <v>20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20</v>
      </c>
      <c r="AO17" s="28"/>
      <c r="AP17" s="28"/>
      <c r="AQ17" s="30"/>
      <c r="BE17" s="38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34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37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38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39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40</v>
      </c>
      <c r="E26" s="53"/>
      <c r="F26" s="54" t="s">
        <v>41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42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43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44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45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46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47</v>
      </c>
      <c r="U32" s="60"/>
      <c r="V32" s="60"/>
      <c r="W32" s="60"/>
      <c r="X32" s="62" t="s">
        <v>48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49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14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SONA6267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17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Sokolov - Parkoviště v ul.Atletická - Vítězná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22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24</v>
      </c>
      <c r="AJ44" s="73"/>
      <c r="AK44" s="73"/>
      <c r="AL44" s="73"/>
      <c r="AM44" s="84" t="str">
        <f>IF(AN8="","",AN8)</f>
        <v>29. 3. 2018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26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Sokolov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>BPO s.r.o.Ostrov</v>
      </c>
      <c r="AN46" s="76"/>
      <c r="AO46" s="76"/>
      <c r="AP46" s="76"/>
      <c r="AQ46" s="73"/>
      <c r="AR46" s="71"/>
      <c r="AS46" s="85" t="s">
        <v>50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51</v>
      </c>
      <c r="D49" s="96"/>
      <c r="E49" s="96"/>
      <c r="F49" s="96"/>
      <c r="G49" s="96"/>
      <c r="H49" s="97"/>
      <c r="I49" s="98" t="s">
        <v>52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53</v>
      </c>
      <c r="AH49" s="96"/>
      <c r="AI49" s="96"/>
      <c r="AJ49" s="96"/>
      <c r="AK49" s="96"/>
      <c r="AL49" s="96"/>
      <c r="AM49" s="96"/>
      <c r="AN49" s="98" t="s">
        <v>54</v>
      </c>
      <c r="AO49" s="96"/>
      <c r="AP49" s="96"/>
      <c r="AQ49" s="100" t="s">
        <v>55</v>
      </c>
      <c r="AR49" s="71"/>
      <c r="AS49" s="101" t="s">
        <v>56</v>
      </c>
      <c r="AT49" s="102" t="s">
        <v>57</v>
      </c>
      <c r="AU49" s="102" t="s">
        <v>58</v>
      </c>
      <c r="AV49" s="102" t="s">
        <v>59</v>
      </c>
      <c r="AW49" s="102" t="s">
        <v>60</v>
      </c>
      <c r="AX49" s="102" t="s">
        <v>61</v>
      </c>
      <c r="AY49" s="102" t="s">
        <v>62</v>
      </c>
      <c r="AZ49" s="102" t="s">
        <v>63</v>
      </c>
      <c r="BA49" s="102" t="s">
        <v>64</v>
      </c>
      <c r="BB49" s="102" t="s">
        <v>65</v>
      </c>
      <c r="BC49" s="102" t="s">
        <v>66</v>
      </c>
      <c r="BD49" s="103" t="s">
        <v>67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68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20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69</v>
      </c>
      <c r="BT51" s="116" t="s">
        <v>70</v>
      </c>
      <c r="BU51" s="117" t="s">
        <v>71</v>
      </c>
      <c r="BV51" s="116" t="s">
        <v>72</v>
      </c>
      <c r="BW51" s="116" t="s">
        <v>7</v>
      </c>
      <c r="BX51" s="116" t="s">
        <v>73</v>
      </c>
      <c r="CL51" s="116" t="s">
        <v>20</v>
      </c>
    </row>
    <row r="52" spans="1:91" s="5" customFormat="1" ht="16.5" customHeight="1">
      <c r="A52" s="118" t="s">
        <v>74</v>
      </c>
      <c r="B52" s="119"/>
      <c r="C52" s="120"/>
      <c r="D52" s="121" t="s">
        <v>75</v>
      </c>
      <c r="E52" s="121"/>
      <c r="F52" s="121"/>
      <c r="G52" s="121"/>
      <c r="H52" s="121"/>
      <c r="I52" s="122"/>
      <c r="J52" s="121" t="s">
        <v>76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SO 101 - Parkoviště'!J27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77</v>
      </c>
      <c r="AR52" s="125"/>
      <c r="AS52" s="126">
        <v>0</v>
      </c>
      <c r="AT52" s="127">
        <f>ROUND(SUM(AV52:AW52),2)</f>
        <v>0</v>
      </c>
      <c r="AU52" s="128">
        <f>'01 - SO 101 - Parkoviště'!P87</f>
        <v>0</v>
      </c>
      <c r="AV52" s="127">
        <f>'01 - SO 101 - Parkoviště'!J30</f>
        <v>0</v>
      </c>
      <c r="AW52" s="127">
        <f>'01 - SO 101 - Parkoviště'!J31</f>
        <v>0</v>
      </c>
      <c r="AX52" s="127">
        <f>'01 - SO 101 - Parkoviště'!J32</f>
        <v>0</v>
      </c>
      <c r="AY52" s="127">
        <f>'01 - SO 101 - Parkoviště'!J33</f>
        <v>0</v>
      </c>
      <c r="AZ52" s="127">
        <f>'01 - SO 101 - Parkoviště'!F30</f>
        <v>0</v>
      </c>
      <c r="BA52" s="127">
        <f>'01 - SO 101 - Parkoviště'!F31</f>
        <v>0</v>
      </c>
      <c r="BB52" s="127">
        <f>'01 - SO 101 - Parkoviště'!F32</f>
        <v>0</v>
      </c>
      <c r="BC52" s="127">
        <f>'01 - SO 101 - Parkoviště'!F33</f>
        <v>0</v>
      </c>
      <c r="BD52" s="129">
        <f>'01 - SO 101 - Parkoviště'!F34</f>
        <v>0</v>
      </c>
      <c r="BT52" s="130" t="s">
        <v>78</v>
      </c>
      <c r="BV52" s="130" t="s">
        <v>72</v>
      </c>
      <c r="BW52" s="130" t="s">
        <v>79</v>
      </c>
      <c r="BX52" s="130" t="s">
        <v>7</v>
      </c>
      <c r="CL52" s="130" t="s">
        <v>20</v>
      </c>
      <c r="CM52" s="130" t="s">
        <v>80</v>
      </c>
    </row>
    <row r="53" spans="1:91" s="5" customFormat="1" ht="16.5" customHeight="1">
      <c r="A53" s="118" t="s">
        <v>74</v>
      </c>
      <c r="B53" s="119"/>
      <c r="C53" s="120"/>
      <c r="D53" s="121" t="s">
        <v>81</v>
      </c>
      <c r="E53" s="121"/>
      <c r="F53" s="121"/>
      <c r="G53" s="121"/>
      <c r="H53" s="121"/>
      <c r="I53" s="122"/>
      <c r="J53" s="121" t="s">
        <v>82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SO 102 - Úpravy míst...'!J27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77</v>
      </c>
      <c r="AR53" s="125"/>
      <c r="AS53" s="126">
        <v>0</v>
      </c>
      <c r="AT53" s="127">
        <f>ROUND(SUM(AV53:AW53),2)</f>
        <v>0</v>
      </c>
      <c r="AU53" s="128">
        <f>'02 - SO 102 - Úpravy míst...'!P84</f>
        <v>0</v>
      </c>
      <c r="AV53" s="127">
        <f>'02 - SO 102 - Úpravy míst...'!J30</f>
        <v>0</v>
      </c>
      <c r="AW53" s="127">
        <f>'02 - SO 102 - Úpravy míst...'!J31</f>
        <v>0</v>
      </c>
      <c r="AX53" s="127">
        <f>'02 - SO 102 - Úpravy míst...'!J32</f>
        <v>0</v>
      </c>
      <c r="AY53" s="127">
        <f>'02 - SO 102 - Úpravy míst...'!J33</f>
        <v>0</v>
      </c>
      <c r="AZ53" s="127">
        <f>'02 - SO 102 - Úpravy míst...'!F30</f>
        <v>0</v>
      </c>
      <c r="BA53" s="127">
        <f>'02 - SO 102 - Úpravy míst...'!F31</f>
        <v>0</v>
      </c>
      <c r="BB53" s="127">
        <f>'02 - SO 102 - Úpravy míst...'!F32</f>
        <v>0</v>
      </c>
      <c r="BC53" s="127">
        <f>'02 - SO 102 - Úpravy míst...'!F33</f>
        <v>0</v>
      </c>
      <c r="BD53" s="129">
        <f>'02 - SO 102 - Úpravy míst...'!F34</f>
        <v>0</v>
      </c>
      <c r="BT53" s="130" t="s">
        <v>78</v>
      </c>
      <c r="BV53" s="130" t="s">
        <v>72</v>
      </c>
      <c r="BW53" s="130" t="s">
        <v>83</v>
      </c>
      <c r="BX53" s="130" t="s">
        <v>7</v>
      </c>
      <c r="CL53" s="130" t="s">
        <v>20</v>
      </c>
      <c r="CM53" s="130" t="s">
        <v>80</v>
      </c>
    </row>
    <row r="54" spans="1:91" s="5" customFormat="1" ht="16.5" customHeight="1">
      <c r="A54" s="118" t="s">
        <v>74</v>
      </c>
      <c r="B54" s="119"/>
      <c r="C54" s="120"/>
      <c r="D54" s="121" t="s">
        <v>84</v>
      </c>
      <c r="E54" s="121"/>
      <c r="F54" s="121"/>
      <c r="G54" s="121"/>
      <c r="H54" s="121"/>
      <c r="I54" s="122"/>
      <c r="J54" s="121" t="s">
        <v>85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'03 - Veřejné osvětlení'!J27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77</v>
      </c>
      <c r="AR54" s="125"/>
      <c r="AS54" s="131">
        <v>0</v>
      </c>
      <c r="AT54" s="132">
        <f>ROUND(SUM(AV54:AW54),2)</f>
        <v>0</v>
      </c>
      <c r="AU54" s="133">
        <f>'03 - Veřejné osvětlení'!P78</f>
        <v>0</v>
      </c>
      <c r="AV54" s="132">
        <f>'03 - Veřejné osvětlení'!J30</f>
        <v>0</v>
      </c>
      <c r="AW54" s="132">
        <f>'03 - Veřejné osvětlení'!J31</f>
        <v>0</v>
      </c>
      <c r="AX54" s="132">
        <f>'03 - Veřejné osvětlení'!J32</f>
        <v>0</v>
      </c>
      <c r="AY54" s="132">
        <f>'03 - Veřejné osvětlení'!J33</f>
        <v>0</v>
      </c>
      <c r="AZ54" s="132">
        <f>'03 - Veřejné osvětlení'!F30</f>
        <v>0</v>
      </c>
      <c r="BA54" s="132">
        <f>'03 - Veřejné osvětlení'!F31</f>
        <v>0</v>
      </c>
      <c r="BB54" s="132">
        <f>'03 - Veřejné osvětlení'!F32</f>
        <v>0</v>
      </c>
      <c r="BC54" s="132">
        <f>'03 - Veřejné osvětlení'!F33</f>
        <v>0</v>
      </c>
      <c r="BD54" s="134">
        <f>'03 - Veřejné osvětlení'!F34</f>
        <v>0</v>
      </c>
      <c r="BT54" s="130" t="s">
        <v>78</v>
      </c>
      <c r="BV54" s="130" t="s">
        <v>72</v>
      </c>
      <c r="BW54" s="130" t="s">
        <v>86</v>
      </c>
      <c r="BX54" s="130" t="s">
        <v>7</v>
      </c>
      <c r="CL54" s="130" t="s">
        <v>20</v>
      </c>
      <c r="CM54" s="130" t="s">
        <v>80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SO 101 - Parkoviště'!C2" display="/"/>
    <hyperlink ref="A53" location="'02 - SO 102 - Úpravy míst...'!C2" display="/"/>
    <hyperlink ref="A54" location="'03 - Veřejné osvětl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87</v>
      </c>
      <c r="G1" s="138" t="s">
        <v>88</v>
      </c>
      <c r="H1" s="138"/>
      <c r="I1" s="139"/>
      <c r="J1" s="138" t="s">
        <v>89</v>
      </c>
      <c r="K1" s="137" t="s">
        <v>90</v>
      </c>
      <c r="L1" s="138" t="s">
        <v>91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80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17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Sokolov - Parkoviště v ul.Atletická - Vítězná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19</v>
      </c>
      <c r="E11" s="46"/>
      <c r="F11" s="34" t="s">
        <v>20</v>
      </c>
      <c r="G11" s="46"/>
      <c r="H11" s="46"/>
      <c r="I11" s="145" t="s">
        <v>21</v>
      </c>
      <c r="J11" s="34" t="s">
        <v>20</v>
      </c>
      <c r="K11" s="50"/>
    </row>
    <row r="12" spans="2:11" s="1" customFormat="1" ht="14.4" customHeight="1">
      <c r="B12" s="45"/>
      <c r="C12" s="46"/>
      <c r="D12" s="39" t="s">
        <v>22</v>
      </c>
      <c r="E12" s="46"/>
      <c r="F12" s="34" t="s">
        <v>23</v>
      </c>
      <c r="G12" s="46"/>
      <c r="H12" s="46"/>
      <c r="I12" s="145" t="s">
        <v>24</v>
      </c>
      <c r="J12" s="146" t="str">
        <f>'Rekapitulace stavby'!AN8</f>
        <v>29. 3. 2018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26</v>
      </c>
      <c r="E14" s="46"/>
      <c r="F14" s="46"/>
      <c r="G14" s="46"/>
      <c r="H14" s="46"/>
      <c r="I14" s="145" t="s">
        <v>27</v>
      </c>
      <c r="J14" s="34" t="s">
        <v>20</v>
      </c>
      <c r="K14" s="50"/>
    </row>
    <row r="15" spans="2:11" s="1" customFormat="1" ht="18" customHeight="1">
      <c r="B15" s="45"/>
      <c r="C15" s="46"/>
      <c r="D15" s="46"/>
      <c r="E15" s="34" t="s">
        <v>28</v>
      </c>
      <c r="F15" s="46"/>
      <c r="G15" s="46"/>
      <c r="H15" s="46"/>
      <c r="I15" s="145" t="s">
        <v>29</v>
      </c>
      <c r="J15" s="34" t="s">
        <v>20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27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27</v>
      </c>
      <c r="J20" s="34" t="s">
        <v>20</v>
      </c>
      <c r="K20" s="50"/>
    </row>
    <row r="21" spans="2:11" s="1" customFormat="1" ht="18" customHeight="1">
      <c r="B21" s="45"/>
      <c r="C21" s="46"/>
      <c r="D21" s="46"/>
      <c r="E21" s="34" t="s">
        <v>33</v>
      </c>
      <c r="F21" s="46"/>
      <c r="G21" s="46"/>
      <c r="H21" s="46"/>
      <c r="I21" s="145" t="s">
        <v>29</v>
      </c>
      <c r="J21" s="34" t="s">
        <v>20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35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20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36</v>
      </c>
      <c r="E27" s="46"/>
      <c r="F27" s="46"/>
      <c r="G27" s="46"/>
      <c r="H27" s="46"/>
      <c r="I27" s="143"/>
      <c r="J27" s="154">
        <f>ROUND(J87,2)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38</v>
      </c>
      <c r="G29" s="46"/>
      <c r="H29" s="46"/>
      <c r="I29" s="155" t="s">
        <v>37</v>
      </c>
      <c r="J29" s="51" t="s">
        <v>39</v>
      </c>
      <c r="K29" s="50"/>
    </row>
    <row r="30" spans="2:11" s="1" customFormat="1" ht="14.4" customHeight="1">
      <c r="B30" s="45"/>
      <c r="C30" s="46"/>
      <c r="D30" s="54" t="s">
        <v>40</v>
      </c>
      <c r="E30" s="54" t="s">
        <v>41</v>
      </c>
      <c r="F30" s="156">
        <f>ROUND(SUM(BE87:BE332),2)</f>
        <v>0</v>
      </c>
      <c r="G30" s="46"/>
      <c r="H30" s="46"/>
      <c r="I30" s="157">
        <v>0.21</v>
      </c>
      <c r="J30" s="156">
        <f>ROUND(ROUND((SUM(BE87:BE332)),2)*I30,2)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42</v>
      </c>
      <c r="F31" s="156">
        <f>ROUND(SUM(BF87:BF332),2)</f>
        <v>0</v>
      </c>
      <c r="G31" s="46"/>
      <c r="H31" s="46"/>
      <c r="I31" s="157">
        <v>0.15</v>
      </c>
      <c r="J31" s="156">
        <f>ROUND(ROUND((SUM(BF87:BF332)),2)*I31,2)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43</v>
      </c>
      <c r="F32" s="156">
        <f>ROUND(SUM(BG87:BG332),2)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44</v>
      </c>
      <c r="F33" s="156">
        <f>ROUND(SUM(BH87:BH332),2)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45</v>
      </c>
      <c r="F34" s="156">
        <f>ROUND(SUM(BI87:BI332),2)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46</v>
      </c>
      <c r="E36" s="97"/>
      <c r="F36" s="97"/>
      <c r="G36" s="160" t="s">
        <v>47</v>
      </c>
      <c r="H36" s="161" t="s">
        <v>48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17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Sokolov - Parkoviště v ul.Atletická - Vítězná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01 - SO 101 - Parkoviště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22</v>
      </c>
      <c r="D49" s="46"/>
      <c r="E49" s="46"/>
      <c r="F49" s="34" t="str">
        <f>F12</f>
        <v xml:space="preserve"> </v>
      </c>
      <c r="G49" s="46"/>
      <c r="H49" s="46"/>
      <c r="I49" s="145" t="s">
        <v>24</v>
      </c>
      <c r="J49" s="146" t="str">
        <f>IF(J12="","",J12)</f>
        <v>29. 3. 2018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26</v>
      </c>
      <c r="D51" s="46"/>
      <c r="E51" s="46"/>
      <c r="F51" s="34" t="str">
        <f>E15</f>
        <v>Město Sokolov</v>
      </c>
      <c r="G51" s="46"/>
      <c r="H51" s="46"/>
      <c r="I51" s="145" t="s">
        <v>32</v>
      </c>
      <c r="J51" s="43" t="str">
        <f>E21</f>
        <v>BPO s.r.o.Ostrov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96</v>
      </c>
      <c r="D54" s="158"/>
      <c r="E54" s="158"/>
      <c r="F54" s="158"/>
      <c r="G54" s="158"/>
      <c r="H54" s="158"/>
      <c r="I54" s="172"/>
      <c r="J54" s="173" t="s">
        <v>97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98</v>
      </c>
      <c r="D56" s="46"/>
      <c r="E56" s="46"/>
      <c r="F56" s="46"/>
      <c r="G56" s="46"/>
      <c r="H56" s="46"/>
      <c r="I56" s="143"/>
      <c r="J56" s="154">
        <f>J87</f>
        <v>0</v>
      </c>
      <c r="K56" s="50"/>
      <c r="AU56" s="23" t="s">
        <v>99</v>
      </c>
    </row>
    <row r="57" spans="2:11" s="7" customFormat="1" ht="24.95" customHeight="1">
      <c r="B57" s="176"/>
      <c r="C57" s="177"/>
      <c r="D57" s="178" t="s">
        <v>100</v>
      </c>
      <c r="E57" s="179"/>
      <c r="F57" s="179"/>
      <c r="G57" s="179"/>
      <c r="H57" s="179"/>
      <c r="I57" s="180"/>
      <c r="J57" s="181">
        <f>J88</f>
        <v>0</v>
      </c>
      <c r="K57" s="182"/>
    </row>
    <row r="58" spans="2:11" s="8" customFormat="1" ht="19.9" customHeight="1">
      <c r="B58" s="183"/>
      <c r="C58" s="184"/>
      <c r="D58" s="185" t="s">
        <v>101</v>
      </c>
      <c r="E58" s="186"/>
      <c r="F58" s="186"/>
      <c r="G58" s="186"/>
      <c r="H58" s="186"/>
      <c r="I58" s="187"/>
      <c r="J58" s="188">
        <f>J89</f>
        <v>0</v>
      </c>
      <c r="K58" s="189"/>
    </row>
    <row r="59" spans="2:11" s="8" customFormat="1" ht="19.9" customHeight="1">
      <c r="B59" s="183"/>
      <c r="C59" s="184"/>
      <c r="D59" s="185" t="s">
        <v>102</v>
      </c>
      <c r="E59" s="186"/>
      <c r="F59" s="186"/>
      <c r="G59" s="186"/>
      <c r="H59" s="186"/>
      <c r="I59" s="187"/>
      <c r="J59" s="188">
        <f>J207</f>
        <v>0</v>
      </c>
      <c r="K59" s="189"/>
    </row>
    <row r="60" spans="2:11" s="8" customFormat="1" ht="19.9" customHeight="1">
      <c r="B60" s="183"/>
      <c r="C60" s="184"/>
      <c r="D60" s="185" t="s">
        <v>103</v>
      </c>
      <c r="E60" s="186"/>
      <c r="F60" s="186"/>
      <c r="G60" s="186"/>
      <c r="H60" s="186"/>
      <c r="I60" s="187"/>
      <c r="J60" s="188">
        <f>J244</f>
        <v>0</v>
      </c>
      <c r="K60" s="189"/>
    </row>
    <row r="61" spans="2:11" s="8" customFormat="1" ht="19.9" customHeight="1">
      <c r="B61" s="183"/>
      <c r="C61" s="184"/>
      <c r="D61" s="185" t="s">
        <v>104</v>
      </c>
      <c r="E61" s="186"/>
      <c r="F61" s="186"/>
      <c r="G61" s="186"/>
      <c r="H61" s="186"/>
      <c r="I61" s="187"/>
      <c r="J61" s="188">
        <f>J248</f>
        <v>0</v>
      </c>
      <c r="K61" s="189"/>
    </row>
    <row r="62" spans="2:11" s="8" customFormat="1" ht="19.9" customHeight="1">
      <c r="B62" s="183"/>
      <c r="C62" s="184"/>
      <c r="D62" s="185" t="s">
        <v>105</v>
      </c>
      <c r="E62" s="186"/>
      <c r="F62" s="186"/>
      <c r="G62" s="186"/>
      <c r="H62" s="186"/>
      <c r="I62" s="187"/>
      <c r="J62" s="188">
        <f>J252</f>
        <v>0</v>
      </c>
      <c r="K62" s="189"/>
    </row>
    <row r="63" spans="2:11" s="8" customFormat="1" ht="19.9" customHeight="1">
      <c r="B63" s="183"/>
      <c r="C63" s="184"/>
      <c r="D63" s="185" t="s">
        <v>106</v>
      </c>
      <c r="E63" s="186"/>
      <c r="F63" s="186"/>
      <c r="G63" s="186"/>
      <c r="H63" s="186"/>
      <c r="I63" s="187"/>
      <c r="J63" s="188">
        <f>J280</f>
        <v>0</v>
      </c>
      <c r="K63" s="189"/>
    </row>
    <row r="64" spans="2:11" s="8" customFormat="1" ht="19.9" customHeight="1">
      <c r="B64" s="183"/>
      <c r="C64" s="184"/>
      <c r="D64" s="185" t="s">
        <v>107</v>
      </c>
      <c r="E64" s="186"/>
      <c r="F64" s="186"/>
      <c r="G64" s="186"/>
      <c r="H64" s="186"/>
      <c r="I64" s="187"/>
      <c r="J64" s="188">
        <f>J289</f>
        <v>0</v>
      </c>
      <c r="K64" s="189"/>
    </row>
    <row r="65" spans="2:11" s="8" customFormat="1" ht="19.9" customHeight="1">
      <c r="B65" s="183"/>
      <c r="C65" s="184"/>
      <c r="D65" s="185" t="s">
        <v>108</v>
      </c>
      <c r="E65" s="186"/>
      <c r="F65" s="186"/>
      <c r="G65" s="186"/>
      <c r="H65" s="186"/>
      <c r="I65" s="187"/>
      <c r="J65" s="188">
        <f>J295</f>
        <v>0</v>
      </c>
      <c r="K65" s="189"/>
    </row>
    <row r="66" spans="2:11" s="8" customFormat="1" ht="19.9" customHeight="1">
      <c r="B66" s="183"/>
      <c r="C66" s="184"/>
      <c r="D66" s="185" t="s">
        <v>109</v>
      </c>
      <c r="E66" s="186"/>
      <c r="F66" s="186"/>
      <c r="G66" s="186"/>
      <c r="H66" s="186"/>
      <c r="I66" s="187"/>
      <c r="J66" s="188">
        <f>J320</f>
        <v>0</v>
      </c>
      <c r="K66" s="189"/>
    </row>
    <row r="67" spans="2:11" s="7" customFormat="1" ht="24.95" customHeight="1">
      <c r="B67" s="176"/>
      <c r="C67" s="177"/>
      <c r="D67" s="178" t="s">
        <v>110</v>
      </c>
      <c r="E67" s="179"/>
      <c r="F67" s="179"/>
      <c r="G67" s="179"/>
      <c r="H67" s="179"/>
      <c r="I67" s="180"/>
      <c r="J67" s="181">
        <f>J322</f>
        <v>0</v>
      </c>
      <c r="K67" s="182"/>
    </row>
    <row r="68" spans="2:11" s="1" customFormat="1" ht="21.8" customHeight="1">
      <c r="B68" s="45"/>
      <c r="C68" s="46"/>
      <c r="D68" s="46"/>
      <c r="E68" s="46"/>
      <c r="F68" s="46"/>
      <c r="G68" s="46"/>
      <c r="H68" s="46"/>
      <c r="I68" s="143"/>
      <c r="J68" s="46"/>
      <c r="K68" s="50"/>
    </row>
    <row r="69" spans="2:11" s="1" customFormat="1" ht="6.95" customHeight="1">
      <c r="B69" s="66"/>
      <c r="C69" s="67"/>
      <c r="D69" s="67"/>
      <c r="E69" s="67"/>
      <c r="F69" s="67"/>
      <c r="G69" s="67"/>
      <c r="H69" s="67"/>
      <c r="I69" s="165"/>
      <c r="J69" s="67"/>
      <c r="K69" s="68"/>
    </row>
    <row r="73" spans="2:12" s="1" customFormat="1" ht="6.95" customHeight="1">
      <c r="B73" s="69"/>
      <c r="C73" s="70"/>
      <c r="D73" s="70"/>
      <c r="E73" s="70"/>
      <c r="F73" s="70"/>
      <c r="G73" s="70"/>
      <c r="H73" s="70"/>
      <c r="I73" s="168"/>
      <c r="J73" s="70"/>
      <c r="K73" s="70"/>
      <c r="L73" s="71"/>
    </row>
    <row r="74" spans="2:12" s="1" customFormat="1" ht="36.95" customHeight="1">
      <c r="B74" s="45"/>
      <c r="C74" s="72" t="s">
        <v>111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4.4" customHeight="1">
      <c r="B76" s="45"/>
      <c r="C76" s="75" t="s">
        <v>17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6.5" customHeight="1">
      <c r="B77" s="45"/>
      <c r="C77" s="73"/>
      <c r="D77" s="73"/>
      <c r="E77" s="191" t="str">
        <f>E7</f>
        <v>Sokolov - Parkoviště v ul.Atletická - Vítězná</v>
      </c>
      <c r="F77" s="75"/>
      <c r="G77" s="75"/>
      <c r="H77" s="75"/>
      <c r="I77" s="190"/>
      <c r="J77" s="73"/>
      <c r="K77" s="73"/>
      <c r="L77" s="71"/>
    </row>
    <row r="78" spans="2:12" s="1" customFormat="1" ht="14.4" customHeight="1">
      <c r="B78" s="45"/>
      <c r="C78" s="75" t="s">
        <v>93</v>
      </c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7.25" customHeight="1">
      <c r="B79" s="45"/>
      <c r="C79" s="73"/>
      <c r="D79" s="73"/>
      <c r="E79" s="81" t="str">
        <f>E9</f>
        <v>01 - SO 101 - Parkoviště</v>
      </c>
      <c r="F79" s="73"/>
      <c r="G79" s="73"/>
      <c r="H79" s="73"/>
      <c r="I79" s="190"/>
      <c r="J79" s="73"/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8" customHeight="1">
      <c r="B81" s="45"/>
      <c r="C81" s="75" t="s">
        <v>22</v>
      </c>
      <c r="D81" s="73"/>
      <c r="E81" s="73"/>
      <c r="F81" s="192" t="str">
        <f>F12</f>
        <v xml:space="preserve"> </v>
      </c>
      <c r="G81" s="73"/>
      <c r="H81" s="73"/>
      <c r="I81" s="193" t="s">
        <v>24</v>
      </c>
      <c r="J81" s="84" t="str">
        <f>IF(J12="","",J12)</f>
        <v>29. 3. 2018</v>
      </c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12" s="1" customFormat="1" ht="13.5">
      <c r="B83" s="45"/>
      <c r="C83" s="75" t="s">
        <v>26</v>
      </c>
      <c r="D83" s="73"/>
      <c r="E83" s="73"/>
      <c r="F83" s="192" t="str">
        <f>E15</f>
        <v>Město Sokolov</v>
      </c>
      <c r="G83" s="73"/>
      <c r="H83" s="73"/>
      <c r="I83" s="193" t="s">
        <v>32</v>
      </c>
      <c r="J83" s="192" t="str">
        <f>E21</f>
        <v>BPO s.r.o.Ostrov</v>
      </c>
      <c r="K83" s="73"/>
      <c r="L83" s="71"/>
    </row>
    <row r="84" spans="2:12" s="1" customFormat="1" ht="14.4" customHeight="1">
      <c r="B84" s="45"/>
      <c r="C84" s="75" t="s">
        <v>30</v>
      </c>
      <c r="D84" s="73"/>
      <c r="E84" s="73"/>
      <c r="F84" s="192" t="str">
        <f>IF(E18="","",E18)</f>
        <v/>
      </c>
      <c r="G84" s="73"/>
      <c r="H84" s="73"/>
      <c r="I84" s="190"/>
      <c r="J84" s="73"/>
      <c r="K84" s="73"/>
      <c r="L84" s="71"/>
    </row>
    <row r="85" spans="2:12" s="1" customFormat="1" ht="10.3" customHeight="1">
      <c r="B85" s="45"/>
      <c r="C85" s="73"/>
      <c r="D85" s="73"/>
      <c r="E85" s="73"/>
      <c r="F85" s="73"/>
      <c r="G85" s="73"/>
      <c r="H85" s="73"/>
      <c r="I85" s="190"/>
      <c r="J85" s="73"/>
      <c r="K85" s="73"/>
      <c r="L85" s="71"/>
    </row>
    <row r="86" spans="2:20" s="9" customFormat="1" ht="29.25" customHeight="1">
      <c r="B86" s="194"/>
      <c r="C86" s="195" t="s">
        <v>112</v>
      </c>
      <c r="D86" s="196" t="s">
        <v>55</v>
      </c>
      <c r="E86" s="196" t="s">
        <v>51</v>
      </c>
      <c r="F86" s="196" t="s">
        <v>113</v>
      </c>
      <c r="G86" s="196" t="s">
        <v>114</v>
      </c>
      <c r="H86" s="196" t="s">
        <v>115</v>
      </c>
      <c r="I86" s="197" t="s">
        <v>116</v>
      </c>
      <c r="J86" s="196" t="s">
        <v>97</v>
      </c>
      <c r="K86" s="198" t="s">
        <v>117</v>
      </c>
      <c r="L86" s="199"/>
      <c r="M86" s="101" t="s">
        <v>118</v>
      </c>
      <c r="N86" s="102" t="s">
        <v>40</v>
      </c>
      <c r="O86" s="102" t="s">
        <v>119</v>
      </c>
      <c r="P86" s="102" t="s">
        <v>120</v>
      </c>
      <c r="Q86" s="102" t="s">
        <v>121</v>
      </c>
      <c r="R86" s="102" t="s">
        <v>122</v>
      </c>
      <c r="S86" s="102" t="s">
        <v>123</v>
      </c>
      <c r="T86" s="103" t="s">
        <v>124</v>
      </c>
    </row>
    <row r="87" spans="2:63" s="1" customFormat="1" ht="29.25" customHeight="1">
      <c r="B87" s="45"/>
      <c r="C87" s="107" t="s">
        <v>98</v>
      </c>
      <c r="D87" s="73"/>
      <c r="E87" s="73"/>
      <c r="F87" s="73"/>
      <c r="G87" s="73"/>
      <c r="H87" s="73"/>
      <c r="I87" s="190"/>
      <c r="J87" s="200">
        <f>BK87</f>
        <v>0</v>
      </c>
      <c r="K87" s="73"/>
      <c r="L87" s="71"/>
      <c r="M87" s="104"/>
      <c r="N87" s="105"/>
      <c r="O87" s="105"/>
      <c r="P87" s="201">
        <f>P88+P322</f>
        <v>0</v>
      </c>
      <c r="Q87" s="105"/>
      <c r="R87" s="201">
        <f>R88+R322</f>
        <v>72.06948</v>
      </c>
      <c r="S87" s="105"/>
      <c r="T87" s="202">
        <f>T88+T322</f>
        <v>907.3950000000001</v>
      </c>
      <c r="AT87" s="23" t="s">
        <v>69</v>
      </c>
      <c r="AU87" s="23" t="s">
        <v>99</v>
      </c>
      <c r="BK87" s="203">
        <f>BK88+BK322</f>
        <v>0</v>
      </c>
    </row>
    <row r="88" spans="2:63" s="10" customFormat="1" ht="37.4" customHeight="1">
      <c r="B88" s="204"/>
      <c r="C88" s="205"/>
      <c r="D88" s="206" t="s">
        <v>69</v>
      </c>
      <c r="E88" s="207" t="s">
        <v>125</v>
      </c>
      <c r="F88" s="207" t="s">
        <v>126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P89+P207+P244+P248+P252+P280+P289+P295+P320</f>
        <v>0</v>
      </c>
      <c r="Q88" s="212"/>
      <c r="R88" s="213">
        <f>R89+R207+R244+R248+R252+R280+R289+R295+R320</f>
        <v>72.06948</v>
      </c>
      <c r="S88" s="212"/>
      <c r="T88" s="214">
        <f>T89+T207+T244+T248+T252+T280+T289+T295+T320</f>
        <v>907.3950000000001</v>
      </c>
      <c r="AR88" s="215" t="s">
        <v>78</v>
      </c>
      <c r="AT88" s="216" t="s">
        <v>69</v>
      </c>
      <c r="AU88" s="216" t="s">
        <v>70</v>
      </c>
      <c r="AY88" s="215" t="s">
        <v>127</v>
      </c>
      <c r="BK88" s="217">
        <f>BK89+BK207+BK244+BK248+BK252+BK280+BK289+BK295+BK320</f>
        <v>0</v>
      </c>
    </row>
    <row r="89" spans="2:63" s="10" customFormat="1" ht="19.9" customHeight="1">
      <c r="B89" s="204"/>
      <c r="C89" s="205"/>
      <c r="D89" s="206" t="s">
        <v>69</v>
      </c>
      <c r="E89" s="218" t="s">
        <v>78</v>
      </c>
      <c r="F89" s="218" t="s">
        <v>128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SUM(P90:P206)</f>
        <v>0</v>
      </c>
      <c r="Q89" s="212"/>
      <c r="R89" s="213">
        <f>SUM(R90:R206)</f>
        <v>0.7202500000000001</v>
      </c>
      <c r="S89" s="212"/>
      <c r="T89" s="214">
        <f>SUM(T90:T206)</f>
        <v>0</v>
      </c>
      <c r="AR89" s="215" t="s">
        <v>78</v>
      </c>
      <c r="AT89" s="216" t="s">
        <v>69</v>
      </c>
      <c r="AU89" s="216" t="s">
        <v>78</v>
      </c>
      <c r="AY89" s="215" t="s">
        <v>127</v>
      </c>
      <c r="BK89" s="217">
        <f>SUM(BK90:BK206)</f>
        <v>0</v>
      </c>
    </row>
    <row r="90" spans="2:65" s="1" customFormat="1" ht="25.5" customHeight="1">
      <c r="B90" s="45"/>
      <c r="C90" s="220" t="s">
        <v>78</v>
      </c>
      <c r="D90" s="220" t="s">
        <v>129</v>
      </c>
      <c r="E90" s="221" t="s">
        <v>130</v>
      </c>
      <c r="F90" s="222" t="s">
        <v>131</v>
      </c>
      <c r="G90" s="223" t="s">
        <v>132</v>
      </c>
      <c r="H90" s="224">
        <v>10</v>
      </c>
      <c r="I90" s="225"/>
      <c r="J90" s="224">
        <f>ROUND(I90*H90,2)</f>
        <v>0</v>
      </c>
      <c r="K90" s="222" t="s">
        <v>133</v>
      </c>
      <c r="L90" s="71"/>
      <c r="M90" s="226" t="s">
        <v>20</v>
      </c>
      <c r="N90" s="227" t="s">
        <v>41</v>
      </c>
      <c r="O90" s="46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3" t="s">
        <v>134</v>
      </c>
      <c r="AT90" s="23" t="s">
        <v>129</v>
      </c>
      <c r="AU90" s="23" t="s">
        <v>80</v>
      </c>
      <c r="AY90" s="23" t="s">
        <v>127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3" t="s">
        <v>78</v>
      </c>
      <c r="BK90" s="230">
        <f>ROUND(I90*H90,2)</f>
        <v>0</v>
      </c>
      <c r="BL90" s="23" t="s">
        <v>134</v>
      </c>
      <c r="BM90" s="23" t="s">
        <v>135</v>
      </c>
    </row>
    <row r="91" spans="2:65" s="1" customFormat="1" ht="16.5" customHeight="1">
      <c r="B91" s="45"/>
      <c r="C91" s="220" t="s">
        <v>80</v>
      </c>
      <c r="D91" s="220" t="s">
        <v>129</v>
      </c>
      <c r="E91" s="221" t="s">
        <v>136</v>
      </c>
      <c r="F91" s="222" t="s">
        <v>137</v>
      </c>
      <c r="G91" s="223" t="s">
        <v>132</v>
      </c>
      <c r="H91" s="224">
        <v>20</v>
      </c>
      <c r="I91" s="225"/>
      <c r="J91" s="224">
        <f>ROUND(I91*H91,2)</f>
        <v>0</v>
      </c>
      <c r="K91" s="222" t="s">
        <v>133</v>
      </c>
      <c r="L91" s="71"/>
      <c r="M91" s="226" t="s">
        <v>20</v>
      </c>
      <c r="N91" s="227" t="s">
        <v>41</v>
      </c>
      <c r="O91" s="46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" t="s">
        <v>134</v>
      </c>
      <c r="AT91" s="23" t="s">
        <v>129</v>
      </c>
      <c r="AU91" s="23" t="s">
        <v>80</v>
      </c>
      <c r="AY91" s="23" t="s">
        <v>127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3" t="s">
        <v>78</v>
      </c>
      <c r="BK91" s="230">
        <f>ROUND(I91*H91,2)</f>
        <v>0</v>
      </c>
      <c r="BL91" s="23" t="s">
        <v>134</v>
      </c>
      <c r="BM91" s="23" t="s">
        <v>138</v>
      </c>
    </row>
    <row r="92" spans="2:51" s="11" customFormat="1" ht="13.5">
      <c r="B92" s="231"/>
      <c r="C92" s="232"/>
      <c r="D92" s="233" t="s">
        <v>139</v>
      </c>
      <c r="E92" s="234" t="s">
        <v>20</v>
      </c>
      <c r="F92" s="235" t="s">
        <v>140</v>
      </c>
      <c r="G92" s="232"/>
      <c r="H92" s="234" t="s">
        <v>20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139</v>
      </c>
      <c r="AU92" s="241" t="s">
        <v>80</v>
      </c>
      <c r="AV92" s="11" t="s">
        <v>78</v>
      </c>
      <c r="AW92" s="11" t="s">
        <v>34</v>
      </c>
      <c r="AX92" s="11" t="s">
        <v>70</v>
      </c>
      <c r="AY92" s="241" t="s">
        <v>127</v>
      </c>
    </row>
    <row r="93" spans="2:51" s="12" customFormat="1" ht="13.5">
      <c r="B93" s="242"/>
      <c r="C93" s="243"/>
      <c r="D93" s="233" t="s">
        <v>139</v>
      </c>
      <c r="E93" s="244" t="s">
        <v>20</v>
      </c>
      <c r="F93" s="245" t="s">
        <v>141</v>
      </c>
      <c r="G93" s="243"/>
      <c r="H93" s="246">
        <v>20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139</v>
      </c>
      <c r="AU93" s="252" t="s">
        <v>80</v>
      </c>
      <c r="AV93" s="12" t="s">
        <v>80</v>
      </c>
      <c r="AW93" s="12" t="s">
        <v>34</v>
      </c>
      <c r="AX93" s="12" t="s">
        <v>78</v>
      </c>
      <c r="AY93" s="252" t="s">
        <v>127</v>
      </c>
    </row>
    <row r="94" spans="2:65" s="1" customFormat="1" ht="16.5" customHeight="1">
      <c r="B94" s="45"/>
      <c r="C94" s="220" t="s">
        <v>142</v>
      </c>
      <c r="D94" s="220" t="s">
        <v>129</v>
      </c>
      <c r="E94" s="221" t="s">
        <v>143</v>
      </c>
      <c r="F94" s="222" t="s">
        <v>144</v>
      </c>
      <c r="G94" s="223" t="s">
        <v>145</v>
      </c>
      <c r="H94" s="224">
        <v>5</v>
      </c>
      <c r="I94" s="225"/>
      <c r="J94" s="224">
        <f>ROUND(I94*H94,2)</f>
        <v>0</v>
      </c>
      <c r="K94" s="222" t="s">
        <v>133</v>
      </c>
      <c r="L94" s="71"/>
      <c r="M94" s="226" t="s">
        <v>20</v>
      </c>
      <c r="N94" s="227" t="s">
        <v>41</v>
      </c>
      <c r="O94" s="46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" t="s">
        <v>134</v>
      </c>
      <c r="AT94" s="23" t="s">
        <v>129</v>
      </c>
      <c r="AU94" s="23" t="s">
        <v>80</v>
      </c>
      <c r="AY94" s="23" t="s">
        <v>127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3" t="s">
        <v>78</v>
      </c>
      <c r="BK94" s="230">
        <f>ROUND(I94*H94,2)</f>
        <v>0</v>
      </c>
      <c r="BL94" s="23" t="s">
        <v>134</v>
      </c>
      <c r="BM94" s="23" t="s">
        <v>146</v>
      </c>
    </row>
    <row r="95" spans="2:65" s="1" customFormat="1" ht="16.5" customHeight="1">
      <c r="B95" s="45"/>
      <c r="C95" s="220" t="s">
        <v>134</v>
      </c>
      <c r="D95" s="220" t="s">
        <v>129</v>
      </c>
      <c r="E95" s="221" t="s">
        <v>147</v>
      </c>
      <c r="F95" s="222" t="s">
        <v>148</v>
      </c>
      <c r="G95" s="223" t="s">
        <v>145</v>
      </c>
      <c r="H95" s="224">
        <v>5</v>
      </c>
      <c r="I95" s="225"/>
      <c r="J95" s="224">
        <f>ROUND(I95*H95,2)</f>
        <v>0</v>
      </c>
      <c r="K95" s="222" t="s">
        <v>133</v>
      </c>
      <c r="L95" s="71"/>
      <c r="M95" s="226" t="s">
        <v>20</v>
      </c>
      <c r="N95" s="227" t="s">
        <v>41</v>
      </c>
      <c r="O95" s="46"/>
      <c r="P95" s="228">
        <f>O95*H95</f>
        <v>0</v>
      </c>
      <c r="Q95" s="228">
        <v>5E-05</v>
      </c>
      <c r="R95" s="228">
        <f>Q95*H95</f>
        <v>0.00025</v>
      </c>
      <c r="S95" s="228">
        <v>0</v>
      </c>
      <c r="T95" s="229">
        <f>S95*H95</f>
        <v>0</v>
      </c>
      <c r="AR95" s="23" t="s">
        <v>134</v>
      </c>
      <c r="AT95" s="23" t="s">
        <v>129</v>
      </c>
      <c r="AU95" s="23" t="s">
        <v>80</v>
      </c>
      <c r="AY95" s="23" t="s">
        <v>127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23" t="s">
        <v>78</v>
      </c>
      <c r="BK95" s="230">
        <f>ROUND(I95*H95,2)</f>
        <v>0</v>
      </c>
      <c r="BL95" s="23" t="s">
        <v>134</v>
      </c>
      <c r="BM95" s="23" t="s">
        <v>149</v>
      </c>
    </row>
    <row r="96" spans="2:65" s="1" customFormat="1" ht="25.5" customHeight="1">
      <c r="B96" s="45"/>
      <c r="C96" s="220" t="s">
        <v>150</v>
      </c>
      <c r="D96" s="220" t="s">
        <v>129</v>
      </c>
      <c r="E96" s="221" t="s">
        <v>151</v>
      </c>
      <c r="F96" s="222" t="s">
        <v>152</v>
      </c>
      <c r="G96" s="223" t="s">
        <v>145</v>
      </c>
      <c r="H96" s="224">
        <v>5</v>
      </c>
      <c r="I96" s="225"/>
      <c r="J96" s="224">
        <f>ROUND(I96*H96,2)</f>
        <v>0</v>
      </c>
      <c r="K96" s="222" t="s">
        <v>133</v>
      </c>
      <c r="L96" s="71"/>
      <c r="M96" s="226" t="s">
        <v>20</v>
      </c>
      <c r="N96" s="227" t="s">
        <v>41</v>
      </c>
      <c r="O96" s="46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3" t="s">
        <v>134</v>
      </c>
      <c r="AT96" s="23" t="s">
        <v>129</v>
      </c>
      <c r="AU96" s="23" t="s">
        <v>80</v>
      </c>
      <c r="AY96" s="23" t="s">
        <v>127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3" t="s">
        <v>78</v>
      </c>
      <c r="BK96" s="230">
        <f>ROUND(I96*H96,2)</f>
        <v>0</v>
      </c>
      <c r="BL96" s="23" t="s">
        <v>134</v>
      </c>
      <c r="BM96" s="23" t="s">
        <v>153</v>
      </c>
    </row>
    <row r="97" spans="2:65" s="1" customFormat="1" ht="25.5" customHeight="1">
      <c r="B97" s="45"/>
      <c r="C97" s="220" t="s">
        <v>154</v>
      </c>
      <c r="D97" s="220" t="s">
        <v>129</v>
      </c>
      <c r="E97" s="221" t="s">
        <v>155</v>
      </c>
      <c r="F97" s="222" t="s">
        <v>156</v>
      </c>
      <c r="G97" s="223" t="s">
        <v>145</v>
      </c>
      <c r="H97" s="224">
        <v>5</v>
      </c>
      <c r="I97" s="225"/>
      <c r="J97" s="224">
        <f>ROUND(I97*H97,2)</f>
        <v>0</v>
      </c>
      <c r="K97" s="222" t="s">
        <v>133</v>
      </c>
      <c r="L97" s="71"/>
      <c r="M97" s="226" t="s">
        <v>20</v>
      </c>
      <c r="N97" s="227" t="s">
        <v>41</v>
      </c>
      <c r="O97" s="46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3" t="s">
        <v>134</v>
      </c>
      <c r="AT97" s="23" t="s">
        <v>129</v>
      </c>
      <c r="AU97" s="23" t="s">
        <v>80</v>
      </c>
      <c r="AY97" s="23" t="s">
        <v>127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3" t="s">
        <v>78</v>
      </c>
      <c r="BK97" s="230">
        <f>ROUND(I97*H97,2)</f>
        <v>0</v>
      </c>
      <c r="BL97" s="23" t="s">
        <v>134</v>
      </c>
      <c r="BM97" s="23" t="s">
        <v>157</v>
      </c>
    </row>
    <row r="98" spans="2:65" s="1" customFormat="1" ht="16.5" customHeight="1">
      <c r="B98" s="45"/>
      <c r="C98" s="220" t="s">
        <v>158</v>
      </c>
      <c r="D98" s="220" t="s">
        <v>129</v>
      </c>
      <c r="E98" s="221" t="s">
        <v>159</v>
      </c>
      <c r="F98" s="222" t="s">
        <v>160</v>
      </c>
      <c r="G98" s="223" t="s">
        <v>145</v>
      </c>
      <c r="H98" s="224">
        <v>5</v>
      </c>
      <c r="I98" s="225"/>
      <c r="J98" s="224">
        <f>ROUND(I98*H98,2)</f>
        <v>0</v>
      </c>
      <c r="K98" s="222" t="s">
        <v>133</v>
      </c>
      <c r="L98" s="71"/>
      <c r="M98" s="226" t="s">
        <v>20</v>
      </c>
      <c r="N98" s="227" t="s">
        <v>41</v>
      </c>
      <c r="O98" s="46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" t="s">
        <v>134</v>
      </c>
      <c r="AT98" s="23" t="s">
        <v>129</v>
      </c>
      <c r="AU98" s="23" t="s">
        <v>80</v>
      </c>
      <c r="AY98" s="23" t="s">
        <v>127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3" t="s">
        <v>78</v>
      </c>
      <c r="BK98" s="230">
        <f>ROUND(I98*H98,2)</f>
        <v>0</v>
      </c>
      <c r="BL98" s="23" t="s">
        <v>134</v>
      </c>
      <c r="BM98" s="23" t="s">
        <v>161</v>
      </c>
    </row>
    <row r="99" spans="2:65" s="1" customFormat="1" ht="25.5" customHeight="1">
      <c r="B99" s="45"/>
      <c r="C99" s="220" t="s">
        <v>162</v>
      </c>
      <c r="D99" s="220" t="s">
        <v>129</v>
      </c>
      <c r="E99" s="221" t="s">
        <v>163</v>
      </c>
      <c r="F99" s="222" t="s">
        <v>164</v>
      </c>
      <c r="G99" s="223" t="s">
        <v>145</v>
      </c>
      <c r="H99" s="224">
        <v>5</v>
      </c>
      <c r="I99" s="225"/>
      <c r="J99" s="224">
        <f>ROUND(I99*H99,2)</f>
        <v>0</v>
      </c>
      <c r="K99" s="222" t="s">
        <v>133</v>
      </c>
      <c r="L99" s="71"/>
      <c r="M99" s="226" t="s">
        <v>20</v>
      </c>
      <c r="N99" s="227" t="s">
        <v>41</v>
      </c>
      <c r="O99" s="46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3" t="s">
        <v>134</v>
      </c>
      <c r="AT99" s="23" t="s">
        <v>129</v>
      </c>
      <c r="AU99" s="23" t="s">
        <v>80</v>
      </c>
      <c r="AY99" s="23" t="s">
        <v>127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3" t="s">
        <v>78</v>
      </c>
      <c r="BK99" s="230">
        <f>ROUND(I99*H99,2)</f>
        <v>0</v>
      </c>
      <c r="BL99" s="23" t="s">
        <v>134</v>
      </c>
      <c r="BM99" s="23" t="s">
        <v>165</v>
      </c>
    </row>
    <row r="100" spans="2:51" s="11" customFormat="1" ht="13.5">
      <c r="B100" s="231"/>
      <c r="C100" s="232"/>
      <c r="D100" s="233" t="s">
        <v>139</v>
      </c>
      <c r="E100" s="234" t="s">
        <v>20</v>
      </c>
      <c r="F100" s="235" t="s">
        <v>166</v>
      </c>
      <c r="G100" s="232"/>
      <c r="H100" s="234" t="s">
        <v>20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139</v>
      </c>
      <c r="AU100" s="241" t="s">
        <v>80</v>
      </c>
      <c r="AV100" s="11" t="s">
        <v>78</v>
      </c>
      <c r="AW100" s="11" t="s">
        <v>34</v>
      </c>
      <c r="AX100" s="11" t="s">
        <v>70</v>
      </c>
      <c r="AY100" s="241" t="s">
        <v>127</v>
      </c>
    </row>
    <row r="101" spans="2:51" s="12" customFormat="1" ht="13.5">
      <c r="B101" s="242"/>
      <c r="C101" s="243"/>
      <c r="D101" s="233" t="s">
        <v>139</v>
      </c>
      <c r="E101" s="244" t="s">
        <v>20</v>
      </c>
      <c r="F101" s="245" t="s">
        <v>150</v>
      </c>
      <c r="G101" s="243"/>
      <c r="H101" s="246">
        <v>5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139</v>
      </c>
      <c r="AU101" s="252" t="s">
        <v>80</v>
      </c>
      <c r="AV101" s="12" t="s">
        <v>80</v>
      </c>
      <c r="AW101" s="12" t="s">
        <v>34</v>
      </c>
      <c r="AX101" s="12" t="s">
        <v>78</v>
      </c>
      <c r="AY101" s="252" t="s">
        <v>127</v>
      </c>
    </row>
    <row r="102" spans="2:65" s="1" customFormat="1" ht="25.5" customHeight="1">
      <c r="B102" s="45"/>
      <c r="C102" s="220" t="s">
        <v>167</v>
      </c>
      <c r="D102" s="220" t="s">
        <v>129</v>
      </c>
      <c r="E102" s="221" t="s">
        <v>168</v>
      </c>
      <c r="F102" s="222" t="s">
        <v>169</v>
      </c>
      <c r="G102" s="223" t="s">
        <v>145</v>
      </c>
      <c r="H102" s="224">
        <v>5</v>
      </c>
      <c r="I102" s="225"/>
      <c r="J102" s="224">
        <f>ROUND(I102*H102,2)</f>
        <v>0</v>
      </c>
      <c r="K102" s="222" t="s">
        <v>133</v>
      </c>
      <c r="L102" s="71"/>
      <c r="M102" s="226" t="s">
        <v>20</v>
      </c>
      <c r="N102" s="227" t="s">
        <v>41</v>
      </c>
      <c r="O102" s="46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" t="s">
        <v>134</v>
      </c>
      <c r="AT102" s="23" t="s">
        <v>129</v>
      </c>
      <c r="AU102" s="23" t="s">
        <v>80</v>
      </c>
      <c r="AY102" s="23" t="s">
        <v>127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3" t="s">
        <v>78</v>
      </c>
      <c r="BK102" s="230">
        <f>ROUND(I102*H102,2)</f>
        <v>0</v>
      </c>
      <c r="BL102" s="23" t="s">
        <v>134</v>
      </c>
      <c r="BM102" s="23" t="s">
        <v>170</v>
      </c>
    </row>
    <row r="103" spans="2:65" s="1" customFormat="1" ht="25.5" customHeight="1">
      <c r="B103" s="45"/>
      <c r="C103" s="220" t="s">
        <v>171</v>
      </c>
      <c r="D103" s="220" t="s">
        <v>129</v>
      </c>
      <c r="E103" s="221" t="s">
        <v>172</v>
      </c>
      <c r="F103" s="222" t="s">
        <v>173</v>
      </c>
      <c r="G103" s="223" t="s">
        <v>145</v>
      </c>
      <c r="H103" s="224">
        <v>5</v>
      </c>
      <c r="I103" s="225"/>
      <c r="J103" s="224">
        <f>ROUND(I103*H103,2)</f>
        <v>0</v>
      </c>
      <c r="K103" s="222" t="s">
        <v>133</v>
      </c>
      <c r="L103" s="71"/>
      <c r="M103" s="226" t="s">
        <v>20</v>
      </c>
      <c r="N103" s="227" t="s">
        <v>41</v>
      </c>
      <c r="O103" s="46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" t="s">
        <v>134</v>
      </c>
      <c r="AT103" s="23" t="s">
        <v>129</v>
      </c>
      <c r="AU103" s="23" t="s">
        <v>80</v>
      </c>
      <c r="AY103" s="23" t="s">
        <v>127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3" t="s">
        <v>78</v>
      </c>
      <c r="BK103" s="230">
        <f>ROUND(I103*H103,2)</f>
        <v>0</v>
      </c>
      <c r="BL103" s="23" t="s">
        <v>134</v>
      </c>
      <c r="BM103" s="23" t="s">
        <v>174</v>
      </c>
    </row>
    <row r="104" spans="2:65" s="1" customFormat="1" ht="16.5" customHeight="1">
      <c r="B104" s="45"/>
      <c r="C104" s="220" t="s">
        <v>175</v>
      </c>
      <c r="D104" s="220" t="s">
        <v>129</v>
      </c>
      <c r="E104" s="221" t="s">
        <v>176</v>
      </c>
      <c r="F104" s="222" t="s">
        <v>177</v>
      </c>
      <c r="G104" s="223" t="s">
        <v>178</v>
      </c>
      <c r="H104" s="224">
        <v>1</v>
      </c>
      <c r="I104" s="225"/>
      <c r="J104" s="224">
        <f>ROUND(I104*H104,2)</f>
        <v>0</v>
      </c>
      <c r="K104" s="222" t="s">
        <v>20</v>
      </c>
      <c r="L104" s="71"/>
      <c r="M104" s="226" t="s">
        <v>20</v>
      </c>
      <c r="N104" s="227" t="s">
        <v>41</v>
      </c>
      <c r="O104" s="46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3" t="s">
        <v>134</v>
      </c>
      <c r="AT104" s="23" t="s">
        <v>129</v>
      </c>
      <c r="AU104" s="23" t="s">
        <v>80</v>
      </c>
      <c r="AY104" s="23" t="s">
        <v>127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3" t="s">
        <v>78</v>
      </c>
      <c r="BK104" s="230">
        <f>ROUND(I104*H104,2)</f>
        <v>0</v>
      </c>
      <c r="BL104" s="23" t="s">
        <v>134</v>
      </c>
      <c r="BM104" s="23" t="s">
        <v>179</v>
      </c>
    </row>
    <row r="105" spans="2:65" s="1" customFormat="1" ht="16.5" customHeight="1">
      <c r="B105" s="45"/>
      <c r="C105" s="220" t="s">
        <v>180</v>
      </c>
      <c r="D105" s="220" t="s">
        <v>129</v>
      </c>
      <c r="E105" s="221" t="s">
        <v>181</v>
      </c>
      <c r="F105" s="222" t="s">
        <v>182</v>
      </c>
      <c r="G105" s="223" t="s">
        <v>183</v>
      </c>
      <c r="H105" s="224">
        <v>34</v>
      </c>
      <c r="I105" s="225"/>
      <c r="J105" s="224">
        <f>ROUND(I105*H105,2)</f>
        <v>0</v>
      </c>
      <c r="K105" s="222" t="s">
        <v>133</v>
      </c>
      <c r="L105" s="71"/>
      <c r="M105" s="226" t="s">
        <v>20</v>
      </c>
      <c r="N105" s="227" t="s">
        <v>41</v>
      </c>
      <c r="O105" s="46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3" t="s">
        <v>134</v>
      </c>
      <c r="AT105" s="23" t="s">
        <v>129</v>
      </c>
      <c r="AU105" s="23" t="s">
        <v>80</v>
      </c>
      <c r="AY105" s="23" t="s">
        <v>127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3" t="s">
        <v>78</v>
      </c>
      <c r="BK105" s="230">
        <f>ROUND(I105*H105,2)</f>
        <v>0</v>
      </c>
      <c r="BL105" s="23" t="s">
        <v>134</v>
      </c>
      <c r="BM105" s="23" t="s">
        <v>184</v>
      </c>
    </row>
    <row r="106" spans="2:51" s="11" customFormat="1" ht="13.5">
      <c r="B106" s="231"/>
      <c r="C106" s="232"/>
      <c r="D106" s="233" t="s">
        <v>139</v>
      </c>
      <c r="E106" s="234" t="s">
        <v>20</v>
      </c>
      <c r="F106" s="235" t="s">
        <v>185</v>
      </c>
      <c r="G106" s="232"/>
      <c r="H106" s="234" t="s">
        <v>20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139</v>
      </c>
      <c r="AU106" s="241" t="s">
        <v>80</v>
      </c>
      <c r="AV106" s="11" t="s">
        <v>78</v>
      </c>
      <c r="AW106" s="11" t="s">
        <v>34</v>
      </c>
      <c r="AX106" s="11" t="s">
        <v>70</v>
      </c>
      <c r="AY106" s="241" t="s">
        <v>127</v>
      </c>
    </row>
    <row r="107" spans="2:51" s="11" customFormat="1" ht="13.5">
      <c r="B107" s="231"/>
      <c r="C107" s="232"/>
      <c r="D107" s="233" t="s">
        <v>139</v>
      </c>
      <c r="E107" s="234" t="s">
        <v>20</v>
      </c>
      <c r="F107" s="235" t="s">
        <v>186</v>
      </c>
      <c r="G107" s="232"/>
      <c r="H107" s="234" t="s">
        <v>20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139</v>
      </c>
      <c r="AU107" s="241" t="s">
        <v>80</v>
      </c>
      <c r="AV107" s="11" t="s">
        <v>78</v>
      </c>
      <c r="AW107" s="11" t="s">
        <v>34</v>
      </c>
      <c r="AX107" s="11" t="s">
        <v>70</v>
      </c>
      <c r="AY107" s="241" t="s">
        <v>127</v>
      </c>
    </row>
    <row r="108" spans="2:51" s="12" customFormat="1" ht="13.5">
      <c r="B108" s="242"/>
      <c r="C108" s="243"/>
      <c r="D108" s="233" t="s">
        <v>139</v>
      </c>
      <c r="E108" s="244" t="s">
        <v>20</v>
      </c>
      <c r="F108" s="245" t="s">
        <v>187</v>
      </c>
      <c r="G108" s="243"/>
      <c r="H108" s="246">
        <v>34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139</v>
      </c>
      <c r="AU108" s="252" t="s">
        <v>80</v>
      </c>
      <c r="AV108" s="12" t="s">
        <v>80</v>
      </c>
      <c r="AW108" s="12" t="s">
        <v>34</v>
      </c>
      <c r="AX108" s="12" t="s">
        <v>78</v>
      </c>
      <c r="AY108" s="252" t="s">
        <v>127</v>
      </c>
    </row>
    <row r="109" spans="2:65" s="1" customFormat="1" ht="25.5" customHeight="1">
      <c r="B109" s="45"/>
      <c r="C109" s="220" t="s">
        <v>188</v>
      </c>
      <c r="D109" s="220" t="s">
        <v>129</v>
      </c>
      <c r="E109" s="221" t="s">
        <v>189</v>
      </c>
      <c r="F109" s="222" t="s">
        <v>190</v>
      </c>
      <c r="G109" s="223" t="s">
        <v>183</v>
      </c>
      <c r="H109" s="224">
        <v>83</v>
      </c>
      <c r="I109" s="225"/>
      <c r="J109" s="224">
        <f>ROUND(I109*H109,2)</f>
        <v>0</v>
      </c>
      <c r="K109" s="222" t="s">
        <v>133</v>
      </c>
      <c r="L109" s="71"/>
      <c r="M109" s="226" t="s">
        <v>20</v>
      </c>
      <c r="N109" s="227" t="s">
        <v>41</v>
      </c>
      <c r="O109" s="46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AR109" s="23" t="s">
        <v>134</v>
      </c>
      <c r="AT109" s="23" t="s">
        <v>129</v>
      </c>
      <c r="AU109" s="23" t="s">
        <v>80</v>
      </c>
      <c r="AY109" s="23" t="s">
        <v>127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3" t="s">
        <v>78</v>
      </c>
      <c r="BK109" s="230">
        <f>ROUND(I109*H109,2)</f>
        <v>0</v>
      </c>
      <c r="BL109" s="23" t="s">
        <v>134</v>
      </c>
      <c r="BM109" s="23" t="s">
        <v>191</v>
      </c>
    </row>
    <row r="110" spans="2:51" s="11" customFormat="1" ht="13.5">
      <c r="B110" s="231"/>
      <c r="C110" s="232"/>
      <c r="D110" s="233" t="s">
        <v>139</v>
      </c>
      <c r="E110" s="234" t="s">
        <v>20</v>
      </c>
      <c r="F110" s="235" t="s">
        <v>192</v>
      </c>
      <c r="G110" s="232"/>
      <c r="H110" s="234" t="s">
        <v>20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139</v>
      </c>
      <c r="AU110" s="241" t="s">
        <v>80</v>
      </c>
      <c r="AV110" s="11" t="s">
        <v>78</v>
      </c>
      <c r="AW110" s="11" t="s">
        <v>34</v>
      </c>
      <c r="AX110" s="11" t="s">
        <v>70</v>
      </c>
      <c r="AY110" s="241" t="s">
        <v>127</v>
      </c>
    </row>
    <row r="111" spans="2:51" s="11" customFormat="1" ht="13.5">
      <c r="B111" s="231"/>
      <c r="C111" s="232"/>
      <c r="D111" s="233" t="s">
        <v>139</v>
      </c>
      <c r="E111" s="234" t="s">
        <v>20</v>
      </c>
      <c r="F111" s="235" t="s">
        <v>193</v>
      </c>
      <c r="G111" s="232"/>
      <c r="H111" s="234" t="s">
        <v>20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139</v>
      </c>
      <c r="AU111" s="241" t="s">
        <v>80</v>
      </c>
      <c r="AV111" s="11" t="s">
        <v>78</v>
      </c>
      <c r="AW111" s="11" t="s">
        <v>34</v>
      </c>
      <c r="AX111" s="11" t="s">
        <v>70</v>
      </c>
      <c r="AY111" s="241" t="s">
        <v>127</v>
      </c>
    </row>
    <row r="112" spans="2:51" s="11" customFormat="1" ht="13.5">
      <c r="B112" s="231"/>
      <c r="C112" s="232"/>
      <c r="D112" s="233" t="s">
        <v>139</v>
      </c>
      <c r="E112" s="234" t="s">
        <v>20</v>
      </c>
      <c r="F112" s="235" t="s">
        <v>194</v>
      </c>
      <c r="G112" s="232"/>
      <c r="H112" s="234" t="s">
        <v>20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139</v>
      </c>
      <c r="AU112" s="241" t="s">
        <v>80</v>
      </c>
      <c r="AV112" s="11" t="s">
        <v>78</v>
      </c>
      <c r="AW112" s="11" t="s">
        <v>34</v>
      </c>
      <c r="AX112" s="11" t="s">
        <v>70</v>
      </c>
      <c r="AY112" s="241" t="s">
        <v>127</v>
      </c>
    </row>
    <row r="113" spans="2:51" s="11" customFormat="1" ht="13.5">
      <c r="B113" s="231"/>
      <c r="C113" s="232"/>
      <c r="D113" s="233" t="s">
        <v>139</v>
      </c>
      <c r="E113" s="234" t="s">
        <v>20</v>
      </c>
      <c r="F113" s="235" t="s">
        <v>195</v>
      </c>
      <c r="G113" s="232"/>
      <c r="H113" s="234" t="s">
        <v>20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139</v>
      </c>
      <c r="AU113" s="241" t="s">
        <v>80</v>
      </c>
      <c r="AV113" s="11" t="s">
        <v>78</v>
      </c>
      <c r="AW113" s="11" t="s">
        <v>34</v>
      </c>
      <c r="AX113" s="11" t="s">
        <v>70</v>
      </c>
      <c r="AY113" s="241" t="s">
        <v>127</v>
      </c>
    </row>
    <row r="114" spans="2:51" s="12" customFormat="1" ht="13.5">
      <c r="B114" s="242"/>
      <c r="C114" s="243"/>
      <c r="D114" s="233" t="s">
        <v>139</v>
      </c>
      <c r="E114" s="244" t="s">
        <v>20</v>
      </c>
      <c r="F114" s="245" t="s">
        <v>196</v>
      </c>
      <c r="G114" s="243"/>
      <c r="H114" s="246">
        <v>83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139</v>
      </c>
      <c r="AU114" s="252" t="s">
        <v>80</v>
      </c>
      <c r="AV114" s="12" t="s">
        <v>80</v>
      </c>
      <c r="AW114" s="12" t="s">
        <v>34</v>
      </c>
      <c r="AX114" s="12" t="s">
        <v>78</v>
      </c>
      <c r="AY114" s="252" t="s">
        <v>127</v>
      </c>
    </row>
    <row r="115" spans="2:65" s="1" customFormat="1" ht="25.5" customHeight="1">
      <c r="B115" s="45"/>
      <c r="C115" s="220" t="s">
        <v>197</v>
      </c>
      <c r="D115" s="220" t="s">
        <v>129</v>
      </c>
      <c r="E115" s="221" t="s">
        <v>198</v>
      </c>
      <c r="F115" s="222" t="s">
        <v>199</v>
      </c>
      <c r="G115" s="223" t="s">
        <v>183</v>
      </c>
      <c r="H115" s="224">
        <v>166</v>
      </c>
      <c r="I115" s="225"/>
      <c r="J115" s="224">
        <f>ROUND(I115*H115,2)</f>
        <v>0</v>
      </c>
      <c r="K115" s="222" t="s">
        <v>133</v>
      </c>
      <c r="L115" s="71"/>
      <c r="M115" s="226" t="s">
        <v>20</v>
      </c>
      <c r="N115" s="227" t="s">
        <v>41</v>
      </c>
      <c r="O115" s="46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3" t="s">
        <v>134</v>
      </c>
      <c r="AT115" s="23" t="s">
        <v>129</v>
      </c>
      <c r="AU115" s="23" t="s">
        <v>80</v>
      </c>
      <c r="AY115" s="23" t="s">
        <v>127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3" t="s">
        <v>78</v>
      </c>
      <c r="BK115" s="230">
        <f>ROUND(I115*H115,2)</f>
        <v>0</v>
      </c>
      <c r="BL115" s="23" t="s">
        <v>134</v>
      </c>
      <c r="BM115" s="23" t="s">
        <v>200</v>
      </c>
    </row>
    <row r="116" spans="2:51" s="11" customFormat="1" ht="13.5">
      <c r="B116" s="231"/>
      <c r="C116" s="232"/>
      <c r="D116" s="233" t="s">
        <v>139</v>
      </c>
      <c r="E116" s="234" t="s">
        <v>20</v>
      </c>
      <c r="F116" s="235" t="s">
        <v>192</v>
      </c>
      <c r="G116" s="232"/>
      <c r="H116" s="234" t="s">
        <v>20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139</v>
      </c>
      <c r="AU116" s="241" t="s">
        <v>80</v>
      </c>
      <c r="AV116" s="11" t="s">
        <v>78</v>
      </c>
      <c r="AW116" s="11" t="s">
        <v>34</v>
      </c>
      <c r="AX116" s="11" t="s">
        <v>70</v>
      </c>
      <c r="AY116" s="241" t="s">
        <v>127</v>
      </c>
    </row>
    <row r="117" spans="2:51" s="11" customFormat="1" ht="13.5">
      <c r="B117" s="231"/>
      <c r="C117" s="232"/>
      <c r="D117" s="233" t="s">
        <v>139</v>
      </c>
      <c r="E117" s="234" t="s">
        <v>20</v>
      </c>
      <c r="F117" s="235" t="s">
        <v>193</v>
      </c>
      <c r="G117" s="232"/>
      <c r="H117" s="234" t="s">
        <v>20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139</v>
      </c>
      <c r="AU117" s="241" t="s">
        <v>80</v>
      </c>
      <c r="AV117" s="11" t="s">
        <v>78</v>
      </c>
      <c r="AW117" s="11" t="s">
        <v>34</v>
      </c>
      <c r="AX117" s="11" t="s">
        <v>70</v>
      </c>
      <c r="AY117" s="241" t="s">
        <v>127</v>
      </c>
    </row>
    <row r="118" spans="2:51" s="11" customFormat="1" ht="13.5">
      <c r="B118" s="231"/>
      <c r="C118" s="232"/>
      <c r="D118" s="233" t="s">
        <v>139</v>
      </c>
      <c r="E118" s="234" t="s">
        <v>20</v>
      </c>
      <c r="F118" s="235" t="s">
        <v>201</v>
      </c>
      <c r="G118" s="232"/>
      <c r="H118" s="234" t="s">
        <v>20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139</v>
      </c>
      <c r="AU118" s="241" t="s">
        <v>80</v>
      </c>
      <c r="AV118" s="11" t="s">
        <v>78</v>
      </c>
      <c r="AW118" s="11" t="s">
        <v>34</v>
      </c>
      <c r="AX118" s="11" t="s">
        <v>70</v>
      </c>
      <c r="AY118" s="241" t="s">
        <v>127</v>
      </c>
    </row>
    <row r="119" spans="2:51" s="12" customFormat="1" ht="13.5">
      <c r="B119" s="242"/>
      <c r="C119" s="243"/>
      <c r="D119" s="233" t="s">
        <v>139</v>
      </c>
      <c r="E119" s="244" t="s">
        <v>20</v>
      </c>
      <c r="F119" s="245" t="s">
        <v>202</v>
      </c>
      <c r="G119" s="243"/>
      <c r="H119" s="246">
        <v>166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139</v>
      </c>
      <c r="AU119" s="252" t="s">
        <v>80</v>
      </c>
      <c r="AV119" s="12" t="s">
        <v>80</v>
      </c>
      <c r="AW119" s="12" t="s">
        <v>34</v>
      </c>
      <c r="AX119" s="12" t="s">
        <v>78</v>
      </c>
      <c r="AY119" s="252" t="s">
        <v>127</v>
      </c>
    </row>
    <row r="120" spans="2:65" s="1" customFormat="1" ht="25.5" customHeight="1">
      <c r="B120" s="45"/>
      <c r="C120" s="220" t="s">
        <v>10</v>
      </c>
      <c r="D120" s="220" t="s">
        <v>129</v>
      </c>
      <c r="E120" s="221" t="s">
        <v>203</v>
      </c>
      <c r="F120" s="222" t="s">
        <v>204</v>
      </c>
      <c r="G120" s="223" t="s">
        <v>183</v>
      </c>
      <c r="H120" s="224">
        <v>83</v>
      </c>
      <c r="I120" s="225"/>
      <c r="J120" s="224">
        <f>ROUND(I120*H120,2)</f>
        <v>0</v>
      </c>
      <c r="K120" s="222" t="s">
        <v>133</v>
      </c>
      <c r="L120" s="71"/>
      <c r="M120" s="226" t="s">
        <v>20</v>
      </c>
      <c r="N120" s="227" t="s">
        <v>41</v>
      </c>
      <c r="O120" s="46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3" t="s">
        <v>134</v>
      </c>
      <c r="AT120" s="23" t="s">
        <v>129</v>
      </c>
      <c r="AU120" s="23" t="s">
        <v>80</v>
      </c>
      <c r="AY120" s="23" t="s">
        <v>127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3" t="s">
        <v>78</v>
      </c>
      <c r="BK120" s="230">
        <f>ROUND(I120*H120,2)</f>
        <v>0</v>
      </c>
      <c r="BL120" s="23" t="s">
        <v>134</v>
      </c>
      <c r="BM120" s="23" t="s">
        <v>205</v>
      </c>
    </row>
    <row r="121" spans="2:51" s="11" customFormat="1" ht="13.5">
      <c r="B121" s="231"/>
      <c r="C121" s="232"/>
      <c r="D121" s="233" t="s">
        <v>139</v>
      </c>
      <c r="E121" s="234" t="s">
        <v>20</v>
      </c>
      <c r="F121" s="235" t="s">
        <v>206</v>
      </c>
      <c r="G121" s="232"/>
      <c r="H121" s="234" t="s">
        <v>20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139</v>
      </c>
      <c r="AU121" s="241" t="s">
        <v>80</v>
      </c>
      <c r="AV121" s="11" t="s">
        <v>78</v>
      </c>
      <c r="AW121" s="11" t="s">
        <v>34</v>
      </c>
      <c r="AX121" s="11" t="s">
        <v>70</v>
      </c>
      <c r="AY121" s="241" t="s">
        <v>127</v>
      </c>
    </row>
    <row r="122" spans="2:51" s="12" customFormat="1" ht="13.5">
      <c r="B122" s="242"/>
      <c r="C122" s="243"/>
      <c r="D122" s="233" t="s">
        <v>139</v>
      </c>
      <c r="E122" s="244" t="s">
        <v>20</v>
      </c>
      <c r="F122" s="245" t="s">
        <v>207</v>
      </c>
      <c r="G122" s="243"/>
      <c r="H122" s="246">
        <v>83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139</v>
      </c>
      <c r="AU122" s="252" t="s">
        <v>80</v>
      </c>
      <c r="AV122" s="12" t="s">
        <v>80</v>
      </c>
      <c r="AW122" s="12" t="s">
        <v>34</v>
      </c>
      <c r="AX122" s="12" t="s">
        <v>78</v>
      </c>
      <c r="AY122" s="252" t="s">
        <v>127</v>
      </c>
    </row>
    <row r="123" spans="2:65" s="1" customFormat="1" ht="25.5" customHeight="1">
      <c r="B123" s="45"/>
      <c r="C123" s="220" t="s">
        <v>208</v>
      </c>
      <c r="D123" s="220" t="s">
        <v>129</v>
      </c>
      <c r="E123" s="221" t="s">
        <v>209</v>
      </c>
      <c r="F123" s="222" t="s">
        <v>210</v>
      </c>
      <c r="G123" s="223" t="s">
        <v>183</v>
      </c>
      <c r="H123" s="224">
        <v>166</v>
      </c>
      <c r="I123" s="225"/>
      <c r="J123" s="224">
        <f>ROUND(I123*H123,2)</f>
        <v>0</v>
      </c>
      <c r="K123" s="222" t="s">
        <v>133</v>
      </c>
      <c r="L123" s="71"/>
      <c r="M123" s="226" t="s">
        <v>20</v>
      </c>
      <c r="N123" s="227" t="s">
        <v>41</v>
      </c>
      <c r="O123" s="46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3" t="s">
        <v>134</v>
      </c>
      <c r="AT123" s="23" t="s">
        <v>129</v>
      </c>
      <c r="AU123" s="23" t="s">
        <v>80</v>
      </c>
      <c r="AY123" s="23" t="s">
        <v>127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3" t="s">
        <v>78</v>
      </c>
      <c r="BK123" s="230">
        <f>ROUND(I123*H123,2)</f>
        <v>0</v>
      </c>
      <c r="BL123" s="23" t="s">
        <v>134</v>
      </c>
      <c r="BM123" s="23" t="s">
        <v>211</v>
      </c>
    </row>
    <row r="124" spans="2:51" s="11" customFormat="1" ht="13.5">
      <c r="B124" s="231"/>
      <c r="C124" s="232"/>
      <c r="D124" s="233" t="s">
        <v>139</v>
      </c>
      <c r="E124" s="234" t="s">
        <v>20</v>
      </c>
      <c r="F124" s="235" t="s">
        <v>192</v>
      </c>
      <c r="G124" s="232"/>
      <c r="H124" s="234" t="s">
        <v>20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139</v>
      </c>
      <c r="AU124" s="241" t="s">
        <v>80</v>
      </c>
      <c r="AV124" s="11" t="s">
        <v>78</v>
      </c>
      <c r="AW124" s="11" t="s">
        <v>34</v>
      </c>
      <c r="AX124" s="11" t="s">
        <v>70</v>
      </c>
      <c r="AY124" s="241" t="s">
        <v>127</v>
      </c>
    </row>
    <row r="125" spans="2:51" s="11" customFormat="1" ht="13.5">
      <c r="B125" s="231"/>
      <c r="C125" s="232"/>
      <c r="D125" s="233" t="s">
        <v>139</v>
      </c>
      <c r="E125" s="234" t="s">
        <v>20</v>
      </c>
      <c r="F125" s="235" t="s">
        <v>193</v>
      </c>
      <c r="G125" s="232"/>
      <c r="H125" s="234" t="s">
        <v>20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139</v>
      </c>
      <c r="AU125" s="241" t="s">
        <v>80</v>
      </c>
      <c r="AV125" s="11" t="s">
        <v>78</v>
      </c>
      <c r="AW125" s="11" t="s">
        <v>34</v>
      </c>
      <c r="AX125" s="11" t="s">
        <v>70</v>
      </c>
      <c r="AY125" s="241" t="s">
        <v>127</v>
      </c>
    </row>
    <row r="126" spans="2:51" s="11" customFormat="1" ht="13.5">
      <c r="B126" s="231"/>
      <c r="C126" s="232"/>
      <c r="D126" s="233" t="s">
        <v>139</v>
      </c>
      <c r="E126" s="234" t="s">
        <v>20</v>
      </c>
      <c r="F126" s="235" t="s">
        <v>201</v>
      </c>
      <c r="G126" s="232"/>
      <c r="H126" s="234" t="s">
        <v>20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139</v>
      </c>
      <c r="AU126" s="241" t="s">
        <v>80</v>
      </c>
      <c r="AV126" s="11" t="s">
        <v>78</v>
      </c>
      <c r="AW126" s="11" t="s">
        <v>34</v>
      </c>
      <c r="AX126" s="11" t="s">
        <v>70</v>
      </c>
      <c r="AY126" s="241" t="s">
        <v>127</v>
      </c>
    </row>
    <row r="127" spans="2:51" s="12" customFormat="1" ht="13.5">
      <c r="B127" s="242"/>
      <c r="C127" s="243"/>
      <c r="D127" s="233" t="s">
        <v>139</v>
      </c>
      <c r="E127" s="244" t="s">
        <v>20</v>
      </c>
      <c r="F127" s="245" t="s">
        <v>202</v>
      </c>
      <c r="G127" s="243"/>
      <c r="H127" s="246">
        <v>166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139</v>
      </c>
      <c r="AU127" s="252" t="s">
        <v>80</v>
      </c>
      <c r="AV127" s="12" t="s">
        <v>80</v>
      </c>
      <c r="AW127" s="12" t="s">
        <v>34</v>
      </c>
      <c r="AX127" s="12" t="s">
        <v>78</v>
      </c>
      <c r="AY127" s="252" t="s">
        <v>127</v>
      </c>
    </row>
    <row r="128" spans="2:65" s="1" customFormat="1" ht="25.5" customHeight="1">
      <c r="B128" s="45"/>
      <c r="C128" s="220" t="s">
        <v>212</v>
      </c>
      <c r="D128" s="220" t="s">
        <v>129</v>
      </c>
      <c r="E128" s="221" t="s">
        <v>213</v>
      </c>
      <c r="F128" s="222" t="s">
        <v>214</v>
      </c>
      <c r="G128" s="223" t="s">
        <v>183</v>
      </c>
      <c r="H128" s="224">
        <v>83</v>
      </c>
      <c r="I128" s="225"/>
      <c r="J128" s="224">
        <f>ROUND(I128*H128,2)</f>
        <v>0</v>
      </c>
      <c r="K128" s="222" t="s">
        <v>133</v>
      </c>
      <c r="L128" s="71"/>
      <c r="M128" s="226" t="s">
        <v>20</v>
      </c>
      <c r="N128" s="227" t="s">
        <v>41</v>
      </c>
      <c r="O128" s="46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3" t="s">
        <v>134</v>
      </c>
      <c r="AT128" s="23" t="s">
        <v>129</v>
      </c>
      <c r="AU128" s="23" t="s">
        <v>80</v>
      </c>
      <c r="AY128" s="23" t="s">
        <v>127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3" t="s">
        <v>78</v>
      </c>
      <c r="BK128" s="230">
        <f>ROUND(I128*H128,2)</f>
        <v>0</v>
      </c>
      <c r="BL128" s="23" t="s">
        <v>134</v>
      </c>
      <c r="BM128" s="23" t="s">
        <v>215</v>
      </c>
    </row>
    <row r="129" spans="2:51" s="11" customFormat="1" ht="13.5">
      <c r="B129" s="231"/>
      <c r="C129" s="232"/>
      <c r="D129" s="233" t="s">
        <v>139</v>
      </c>
      <c r="E129" s="234" t="s">
        <v>20</v>
      </c>
      <c r="F129" s="235" t="s">
        <v>206</v>
      </c>
      <c r="G129" s="232"/>
      <c r="H129" s="234" t="s">
        <v>20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139</v>
      </c>
      <c r="AU129" s="241" t="s">
        <v>80</v>
      </c>
      <c r="AV129" s="11" t="s">
        <v>78</v>
      </c>
      <c r="AW129" s="11" t="s">
        <v>34</v>
      </c>
      <c r="AX129" s="11" t="s">
        <v>70</v>
      </c>
      <c r="AY129" s="241" t="s">
        <v>127</v>
      </c>
    </row>
    <row r="130" spans="2:51" s="12" customFormat="1" ht="13.5">
      <c r="B130" s="242"/>
      <c r="C130" s="243"/>
      <c r="D130" s="233" t="s">
        <v>139</v>
      </c>
      <c r="E130" s="244" t="s">
        <v>20</v>
      </c>
      <c r="F130" s="245" t="s">
        <v>207</v>
      </c>
      <c r="G130" s="243"/>
      <c r="H130" s="246">
        <v>83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139</v>
      </c>
      <c r="AU130" s="252" t="s">
        <v>80</v>
      </c>
      <c r="AV130" s="12" t="s">
        <v>80</v>
      </c>
      <c r="AW130" s="12" t="s">
        <v>34</v>
      </c>
      <c r="AX130" s="12" t="s">
        <v>78</v>
      </c>
      <c r="AY130" s="252" t="s">
        <v>127</v>
      </c>
    </row>
    <row r="131" spans="2:65" s="1" customFormat="1" ht="16.5" customHeight="1">
      <c r="B131" s="45"/>
      <c r="C131" s="220" t="s">
        <v>216</v>
      </c>
      <c r="D131" s="220" t="s">
        <v>129</v>
      </c>
      <c r="E131" s="221" t="s">
        <v>217</v>
      </c>
      <c r="F131" s="222" t="s">
        <v>218</v>
      </c>
      <c r="G131" s="223" t="s">
        <v>183</v>
      </c>
      <c r="H131" s="224">
        <v>62.5</v>
      </c>
      <c r="I131" s="225"/>
      <c r="J131" s="224">
        <f>ROUND(I131*H131,2)</f>
        <v>0</v>
      </c>
      <c r="K131" s="222" t="s">
        <v>133</v>
      </c>
      <c r="L131" s="71"/>
      <c r="M131" s="226" t="s">
        <v>20</v>
      </c>
      <c r="N131" s="227" t="s">
        <v>41</v>
      </c>
      <c r="O131" s="46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" t="s">
        <v>134</v>
      </c>
      <c r="AT131" s="23" t="s">
        <v>129</v>
      </c>
      <c r="AU131" s="23" t="s">
        <v>80</v>
      </c>
      <c r="AY131" s="23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23" t="s">
        <v>78</v>
      </c>
      <c r="BK131" s="230">
        <f>ROUND(I131*H131,2)</f>
        <v>0</v>
      </c>
      <c r="BL131" s="23" t="s">
        <v>134</v>
      </c>
      <c r="BM131" s="23" t="s">
        <v>219</v>
      </c>
    </row>
    <row r="132" spans="2:51" s="12" customFormat="1" ht="13.5">
      <c r="B132" s="242"/>
      <c r="C132" s="243"/>
      <c r="D132" s="233" t="s">
        <v>139</v>
      </c>
      <c r="E132" s="244" t="s">
        <v>20</v>
      </c>
      <c r="F132" s="245" t="s">
        <v>220</v>
      </c>
      <c r="G132" s="243"/>
      <c r="H132" s="246">
        <v>62.5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139</v>
      </c>
      <c r="AU132" s="252" t="s">
        <v>80</v>
      </c>
      <c r="AV132" s="12" t="s">
        <v>80</v>
      </c>
      <c r="AW132" s="12" t="s">
        <v>34</v>
      </c>
      <c r="AX132" s="12" t="s">
        <v>78</v>
      </c>
      <c r="AY132" s="252" t="s">
        <v>127</v>
      </c>
    </row>
    <row r="133" spans="2:65" s="1" customFormat="1" ht="16.5" customHeight="1">
      <c r="B133" s="45"/>
      <c r="C133" s="220" t="s">
        <v>221</v>
      </c>
      <c r="D133" s="220" t="s">
        <v>129</v>
      </c>
      <c r="E133" s="221" t="s">
        <v>222</v>
      </c>
      <c r="F133" s="222" t="s">
        <v>223</v>
      </c>
      <c r="G133" s="223" t="s">
        <v>183</v>
      </c>
      <c r="H133" s="224">
        <v>3.38</v>
      </c>
      <c r="I133" s="225"/>
      <c r="J133" s="224">
        <f>ROUND(I133*H133,2)</f>
        <v>0</v>
      </c>
      <c r="K133" s="222" t="s">
        <v>133</v>
      </c>
      <c r="L133" s="71"/>
      <c r="M133" s="226" t="s">
        <v>20</v>
      </c>
      <c r="N133" s="227" t="s">
        <v>41</v>
      </c>
      <c r="O133" s="46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" t="s">
        <v>134</v>
      </c>
      <c r="AT133" s="23" t="s">
        <v>129</v>
      </c>
      <c r="AU133" s="23" t="s">
        <v>80</v>
      </c>
      <c r="AY133" s="23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23" t="s">
        <v>78</v>
      </c>
      <c r="BK133" s="230">
        <f>ROUND(I133*H133,2)</f>
        <v>0</v>
      </c>
      <c r="BL133" s="23" t="s">
        <v>134</v>
      </c>
      <c r="BM133" s="23" t="s">
        <v>224</v>
      </c>
    </row>
    <row r="134" spans="2:51" s="11" customFormat="1" ht="13.5">
      <c r="B134" s="231"/>
      <c r="C134" s="232"/>
      <c r="D134" s="233" t="s">
        <v>139</v>
      </c>
      <c r="E134" s="234" t="s">
        <v>20</v>
      </c>
      <c r="F134" s="235" t="s">
        <v>194</v>
      </c>
      <c r="G134" s="232"/>
      <c r="H134" s="234" t="s">
        <v>20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139</v>
      </c>
      <c r="AU134" s="241" t="s">
        <v>80</v>
      </c>
      <c r="AV134" s="11" t="s">
        <v>78</v>
      </c>
      <c r="AW134" s="11" t="s">
        <v>34</v>
      </c>
      <c r="AX134" s="11" t="s">
        <v>70</v>
      </c>
      <c r="AY134" s="241" t="s">
        <v>127</v>
      </c>
    </row>
    <row r="135" spans="2:51" s="11" customFormat="1" ht="13.5">
      <c r="B135" s="231"/>
      <c r="C135" s="232"/>
      <c r="D135" s="233" t="s">
        <v>139</v>
      </c>
      <c r="E135" s="234" t="s">
        <v>20</v>
      </c>
      <c r="F135" s="235" t="s">
        <v>225</v>
      </c>
      <c r="G135" s="232"/>
      <c r="H135" s="234" t="s">
        <v>20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139</v>
      </c>
      <c r="AU135" s="241" t="s">
        <v>80</v>
      </c>
      <c r="AV135" s="11" t="s">
        <v>78</v>
      </c>
      <c r="AW135" s="11" t="s">
        <v>34</v>
      </c>
      <c r="AX135" s="11" t="s">
        <v>70</v>
      </c>
      <c r="AY135" s="241" t="s">
        <v>127</v>
      </c>
    </row>
    <row r="136" spans="2:51" s="12" customFormat="1" ht="13.5">
      <c r="B136" s="242"/>
      <c r="C136" s="243"/>
      <c r="D136" s="233" t="s">
        <v>139</v>
      </c>
      <c r="E136" s="244" t="s">
        <v>20</v>
      </c>
      <c r="F136" s="245" t="s">
        <v>226</v>
      </c>
      <c r="G136" s="243"/>
      <c r="H136" s="246">
        <v>1.44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139</v>
      </c>
      <c r="AU136" s="252" t="s">
        <v>80</v>
      </c>
      <c r="AV136" s="12" t="s">
        <v>80</v>
      </c>
      <c r="AW136" s="12" t="s">
        <v>34</v>
      </c>
      <c r="AX136" s="12" t="s">
        <v>70</v>
      </c>
      <c r="AY136" s="252" t="s">
        <v>127</v>
      </c>
    </row>
    <row r="137" spans="2:51" s="11" customFormat="1" ht="13.5">
      <c r="B137" s="231"/>
      <c r="C137" s="232"/>
      <c r="D137" s="233" t="s">
        <v>139</v>
      </c>
      <c r="E137" s="234" t="s">
        <v>20</v>
      </c>
      <c r="F137" s="235" t="s">
        <v>227</v>
      </c>
      <c r="G137" s="232"/>
      <c r="H137" s="234" t="s">
        <v>20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139</v>
      </c>
      <c r="AU137" s="241" t="s">
        <v>80</v>
      </c>
      <c r="AV137" s="11" t="s">
        <v>78</v>
      </c>
      <c r="AW137" s="11" t="s">
        <v>34</v>
      </c>
      <c r="AX137" s="11" t="s">
        <v>70</v>
      </c>
      <c r="AY137" s="241" t="s">
        <v>127</v>
      </c>
    </row>
    <row r="138" spans="2:51" s="12" customFormat="1" ht="13.5">
      <c r="B138" s="242"/>
      <c r="C138" s="243"/>
      <c r="D138" s="233" t="s">
        <v>139</v>
      </c>
      <c r="E138" s="244" t="s">
        <v>20</v>
      </c>
      <c r="F138" s="245" t="s">
        <v>228</v>
      </c>
      <c r="G138" s="243"/>
      <c r="H138" s="246">
        <v>1.94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139</v>
      </c>
      <c r="AU138" s="252" t="s">
        <v>80</v>
      </c>
      <c r="AV138" s="12" t="s">
        <v>80</v>
      </c>
      <c r="AW138" s="12" t="s">
        <v>34</v>
      </c>
      <c r="AX138" s="12" t="s">
        <v>70</v>
      </c>
      <c r="AY138" s="252" t="s">
        <v>127</v>
      </c>
    </row>
    <row r="139" spans="2:51" s="13" customFormat="1" ht="13.5">
      <c r="B139" s="253"/>
      <c r="C139" s="254"/>
      <c r="D139" s="233" t="s">
        <v>139</v>
      </c>
      <c r="E139" s="255" t="s">
        <v>20</v>
      </c>
      <c r="F139" s="256" t="s">
        <v>229</v>
      </c>
      <c r="G139" s="254"/>
      <c r="H139" s="257">
        <v>3.38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AT139" s="263" t="s">
        <v>139</v>
      </c>
      <c r="AU139" s="263" t="s">
        <v>80</v>
      </c>
      <c r="AV139" s="13" t="s">
        <v>134</v>
      </c>
      <c r="AW139" s="13" t="s">
        <v>34</v>
      </c>
      <c r="AX139" s="13" t="s">
        <v>78</v>
      </c>
      <c r="AY139" s="263" t="s">
        <v>127</v>
      </c>
    </row>
    <row r="140" spans="2:65" s="1" customFormat="1" ht="16.5" customHeight="1">
      <c r="B140" s="45"/>
      <c r="C140" s="220" t="s">
        <v>230</v>
      </c>
      <c r="D140" s="220" t="s">
        <v>129</v>
      </c>
      <c r="E140" s="221" t="s">
        <v>231</v>
      </c>
      <c r="F140" s="222" t="s">
        <v>232</v>
      </c>
      <c r="G140" s="223" t="s">
        <v>183</v>
      </c>
      <c r="H140" s="224">
        <v>6.77</v>
      </c>
      <c r="I140" s="225"/>
      <c r="J140" s="224">
        <f>ROUND(I140*H140,2)</f>
        <v>0</v>
      </c>
      <c r="K140" s="222" t="s">
        <v>133</v>
      </c>
      <c r="L140" s="71"/>
      <c r="M140" s="226" t="s">
        <v>20</v>
      </c>
      <c r="N140" s="227" t="s">
        <v>41</v>
      </c>
      <c r="O140" s="46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" t="s">
        <v>134</v>
      </c>
      <c r="AT140" s="23" t="s">
        <v>129</v>
      </c>
      <c r="AU140" s="23" t="s">
        <v>80</v>
      </c>
      <c r="AY140" s="23" t="s">
        <v>127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3" t="s">
        <v>78</v>
      </c>
      <c r="BK140" s="230">
        <f>ROUND(I140*H140,2)</f>
        <v>0</v>
      </c>
      <c r="BL140" s="23" t="s">
        <v>134</v>
      </c>
      <c r="BM140" s="23" t="s">
        <v>233</v>
      </c>
    </row>
    <row r="141" spans="2:51" s="11" customFormat="1" ht="13.5">
      <c r="B141" s="231"/>
      <c r="C141" s="232"/>
      <c r="D141" s="233" t="s">
        <v>139</v>
      </c>
      <c r="E141" s="234" t="s">
        <v>20</v>
      </c>
      <c r="F141" s="235" t="s">
        <v>201</v>
      </c>
      <c r="G141" s="232"/>
      <c r="H141" s="234" t="s">
        <v>20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139</v>
      </c>
      <c r="AU141" s="241" t="s">
        <v>80</v>
      </c>
      <c r="AV141" s="11" t="s">
        <v>78</v>
      </c>
      <c r="AW141" s="11" t="s">
        <v>34</v>
      </c>
      <c r="AX141" s="11" t="s">
        <v>70</v>
      </c>
      <c r="AY141" s="241" t="s">
        <v>127</v>
      </c>
    </row>
    <row r="142" spans="2:51" s="11" customFormat="1" ht="13.5">
      <c r="B142" s="231"/>
      <c r="C142" s="232"/>
      <c r="D142" s="233" t="s">
        <v>139</v>
      </c>
      <c r="E142" s="234" t="s">
        <v>20</v>
      </c>
      <c r="F142" s="235" t="s">
        <v>225</v>
      </c>
      <c r="G142" s="232"/>
      <c r="H142" s="234" t="s">
        <v>20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139</v>
      </c>
      <c r="AU142" s="241" t="s">
        <v>80</v>
      </c>
      <c r="AV142" s="11" t="s">
        <v>78</v>
      </c>
      <c r="AW142" s="11" t="s">
        <v>34</v>
      </c>
      <c r="AX142" s="11" t="s">
        <v>70</v>
      </c>
      <c r="AY142" s="241" t="s">
        <v>127</v>
      </c>
    </row>
    <row r="143" spans="2:51" s="12" customFormat="1" ht="13.5">
      <c r="B143" s="242"/>
      <c r="C143" s="243"/>
      <c r="D143" s="233" t="s">
        <v>139</v>
      </c>
      <c r="E143" s="244" t="s">
        <v>20</v>
      </c>
      <c r="F143" s="245" t="s">
        <v>234</v>
      </c>
      <c r="G143" s="243"/>
      <c r="H143" s="246">
        <v>2.88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139</v>
      </c>
      <c r="AU143" s="252" t="s">
        <v>80</v>
      </c>
      <c r="AV143" s="12" t="s">
        <v>80</v>
      </c>
      <c r="AW143" s="12" t="s">
        <v>34</v>
      </c>
      <c r="AX143" s="12" t="s">
        <v>70</v>
      </c>
      <c r="AY143" s="252" t="s">
        <v>127</v>
      </c>
    </row>
    <row r="144" spans="2:51" s="11" customFormat="1" ht="13.5">
      <c r="B144" s="231"/>
      <c r="C144" s="232"/>
      <c r="D144" s="233" t="s">
        <v>139</v>
      </c>
      <c r="E144" s="234" t="s">
        <v>20</v>
      </c>
      <c r="F144" s="235" t="s">
        <v>227</v>
      </c>
      <c r="G144" s="232"/>
      <c r="H144" s="234" t="s">
        <v>20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139</v>
      </c>
      <c r="AU144" s="241" t="s">
        <v>80</v>
      </c>
      <c r="AV144" s="11" t="s">
        <v>78</v>
      </c>
      <c r="AW144" s="11" t="s">
        <v>34</v>
      </c>
      <c r="AX144" s="11" t="s">
        <v>70</v>
      </c>
      <c r="AY144" s="241" t="s">
        <v>127</v>
      </c>
    </row>
    <row r="145" spans="2:51" s="12" customFormat="1" ht="13.5">
      <c r="B145" s="242"/>
      <c r="C145" s="243"/>
      <c r="D145" s="233" t="s">
        <v>139</v>
      </c>
      <c r="E145" s="244" t="s">
        <v>20</v>
      </c>
      <c r="F145" s="245" t="s">
        <v>235</v>
      </c>
      <c r="G145" s="243"/>
      <c r="H145" s="246">
        <v>3.89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139</v>
      </c>
      <c r="AU145" s="252" t="s">
        <v>80</v>
      </c>
      <c r="AV145" s="12" t="s">
        <v>80</v>
      </c>
      <c r="AW145" s="12" t="s">
        <v>34</v>
      </c>
      <c r="AX145" s="12" t="s">
        <v>70</v>
      </c>
      <c r="AY145" s="252" t="s">
        <v>127</v>
      </c>
    </row>
    <row r="146" spans="2:51" s="13" customFormat="1" ht="13.5">
      <c r="B146" s="253"/>
      <c r="C146" s="254"/>
      <c r="D146" s="233" t="s">
        <v>139</v>
      </c>
      <c r="E146" s="255" t="s">
        <v>20</v>
      </c>
      <c r="F146" s="256" t="s">
        <v>229</v>
      </c>
      <c r="G146" s="254"/>
      <c r="H146" s="257">
        <v>6.77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AT146" s="263" t="s">
        <v>139</v>
      </c>
      <c r="AU146" s="263" t="s">
        <v>80</v>
      </c>
      <c r="AV146" s="13" t="s">
        <v>134</v>
      </c>
      <c r="AW146" s="13" t="s">
        <v>34</v>
      </c>
      <c r="AX146" s="13" t="s">
        <v>78</v>
      </c>
      <c r="AY146" s="263" t="s">
        <v>127</v>
      </c>
    </row>
    <row r="147" spans="2:65" s="1" customFormat="1" ht="16.5" customHeight="1">
      <c r="B147" s="45"/>
      <c r="C147" s="220" t="s">
        <v>9</v>
      </c>
      <c r="D147" s="220" t="s">
        <v>129</v>
      </c>
      <c r="E147" s="221" t="s">
        <v>236</v>
      </c>
      <c r="F147" s="222" t="s">
        <v>237</v>
      </c>
      <c r="G147" s="223" t="s">
        <v>183</v>
      </c>
      <c r="H147" s="224">
        <v>3.39</v>
      </c>
      <c r="I147" s="225"/>
      <c r="J147" s="224">
        <f>ROUND(I147*H147,2)</f>
        <v>0</v>
      </c>
      <c r="K147" s="222" t="s">
        <v>133</v>
      </c>
      <c r="L147" s="71"/>
      <c r="M147" s="226" t="s">
        <v>20</v>
      </c>
      <c r="N147" s="227" t="s">
        <v>41</v>
      </c>
      <c r="O147" s="46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" t="s">
        <v>134</v>
      </c>
      <c r="AT147" s="23" t="s">
        <v>129</v>
      </c>
      <c r="AU147" s="23" t="s">
        <v>80</v>
      </c>
      <c r="AY147" s="23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23" t="s">
        <v>78</v>
      </c>
      <c r="BK147" s="230">
        <f>ROUND(I147*H147,2)</f>
        <v>0</v>
      </c>
      <c r="BL147" s="23" t="s">
        <v>134</v>
      </c>
      <c r="BM147" s="23" t="s">
        <v>238</v>
      </c>
    </row>
    <row r="148" spans="2:51" s="11" customFormat="1" ht="13.5">
      <c r="B148" s="231"/>
      <c r="C148" s="232"/>
      <c r="D148" s="233" t="s">
        <v>139</v>
      </c>
      <c r="E148" s="234" t="s">
        <v>20</v>
      </c>
      <c r="F148" s="235" t="s">
        <v>239</v>
      </c>
      <c r="G148" s="232"/>
      <c r="H148" s="234" t="s">
        <v>20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139</v>
      </c>
      <c r="AU148" s="241" t="s">
        <v>80</v>
      </c>
      <c r="AV148" s="11" t="s">
        <v>78</v>
      </c>
      <c r="AW148" s="11" t="s">
        <v>34</v>
      </c>
      <c r="AX148" s="11" t="s">
        <v>70</v>
      </c>
      <c r="AY148" s="241" t="s">
        <v>127</v>
      </c>
    </row>
    <row r="149" spans="2:51" s="12" customFormat="1" ht="13.5">
      <c r="B149" s="242"/>
      <c r="C149" s="243"/>
      <c r="D149" s="233" t="s">
        <v>139</v>
      </c>
      <c r="E149" s="244" t="s">
        <v>20</v>
      </c>
      <c r="F149" s="245" t="s">
        <v>240</v>
      </c>
      <c r="G149" s="243"/>
      <c r="H149" s="246">
        <v>3.39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139</v>
      </c>
      <c r="AU149" s="252" t="s">
        <v>80</v>
      </c>
      <c r="AV149" s="12" t="s">
        <v>80</v>
      </c>
      <c r="AW149" s="12" t="s">
        <v>34</v>
      </c>
      <c r="AX149" s="12" t="s">
        <v>78</v>
      </c>
      <c r="AY149" s="252" t="s">
        <v>127</v>
      </c>
    </row>
    <row r="150" spans="2:65" s="1" customFormat="1" ht="16.5" customHeight="1">
      <c r="B150" s="45"/>
      <c r="C150" s="220" t="s">
        <v>241</v>
      </c>
      <c r="D150" s="220" t="s">
        <v>129</v>
      </c>
      <c r="E150" s="221" t="s">
        <v>242</v>
      </c>
      <c r="F150" s="222" t="s">
        <v>243</v>
      </c>
      <c r="G150" s="223" t="s">
        <v>183</v>
      </c>
      <c r="H150" s="224">
        <v>6.77</v>
      </c>
      <c r="I150" s="225"/>
      <c r="J150" s="224">
        <f>ROUND(I150*H150,2)</f>
        <v>0</v>
      </c>
      <c r="K150" s="222" t="s">
        <v>133</v>
      </c>
      <c r="L150" s="71"/>
      <c r="M150" s="226" t="s">
        <v>20</v>
      </c>
      <c r="N150" s="227" t="s">
        <v>41</v>
      </c>
      <c r="O150" s="46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" t="s">
        <v>134</v>
      </c>
      <c r="AT150" s="23" t="s">
        <v>129</v>
      </c>
      <c r="AU150" s="23" t="s">
        <v>80</v>
      </c>
      <c r="AY150" s="23" t="s">
        <v>127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23" t="s">
        <v>78</v>
      </c>
      <c r="BK150" s="230">
        <f>ROUND(I150*H150,2)</f>
        <v>0</v>
      </c>
      <c r="BL150" s="23" t="s">
        <v>134</v>
      </c>
      <c r="BM150" s="23" t="s">
        <v>244</v>
      </c>
    </row>
    <row r="151" spans="2:51" s="11" customFormat="1" ht="13.5">
      <c r="B151" s="231"/>
      <c r="C151" s="232"/>
      <c r="D151" s="233" t="s">
        <v>139</v>
      </c>
      <c r="E151" s="234" t="s">
        <v>20</v>
      </c>
      <c r="F151" s="235" t="s">
        <v>201</v>
      </c>
      <c r="G151" s="232"/>
      <c r="H151" s="234" t="s">
        <v>20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139</v>
      </c>
      <c r="AU151" s="241" t="s">
        <v>80</v>
      </c>
      <c r="AV151" s="11" t="s">
        <v>78</v>
      </c>
      <c r="AW151" s="11" t="s">
        <v>34</v>
      </c>
      <c r="AX151" s="11" t="s">
        <v>70</v>
      </c>
      <c r="AY151" s="241" t="s">
        <v>127</v>
      </c>
    </row>
    <row r="152" spans="2:51" s="11" customFormat="1" ht="13.5">
      <c r="B152" s="231"/>
      <c r="C152" s="232"/>
      <c r="D152" s="233" t="s">
        <v>139</v>
      </c>
      <c r="E152" s="234" t="s">
        <v>20</v>
      </c>
      <c r="F152" s="235" t="s">
        <v>225</v>
      </c>
      <c r="G152" s="232"/>
      <c r="H152" s="234" t="s">
        <v>20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139</v>
      </c>
      <c r="AU152" s="241" t="s">
        <v>80</v>
      </c>
      <c r="AV152" s="11" t="s">
        <v>78</v>
      </c>
      <c r="AW152" s="11" t="s">
        <v>34</v>
      </c>
      <c r="AX152" s="11" t="s">
        <v>70</v>
      </c>
      <c r="AY152" s="241" t="s">
        <v>127</v>
      </c>
    </row>
    <row r="153" spans="2:51" s="12" customFormat="1" ht="13.5">
      <c r="B153" s="242"/>
      <c r="C153" s="243"/>
      <c r="D153" s="233" t="s">
        <v>139</v>
      </c>
      <c r="E153" s="244" t="s">
        <v>20</v>
      </c>
      <c r="F153" s="245" t="s">
        <v>234</v>
      </c>
      <c r="G153" s="243"/>
      <c r="H153" s="246">
        <v>2.88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139</v>
      </c>
      <c r="AU153" s="252" t="s">
        <v>80</v>
      </c>
      <c r="AV153" s="12" t="s">
        <v>80</v>
      </c>
      <c r="AW153" s="12" t="s">
        <v>34</v>
      </c>
      <c r="AX153" s="12" t="s">
        <v>70</v>
      </c>
      <c r="AY153" s="252" t="s">
        <v>127</v>
      </c>
    </row>
    <row r="154" spans="2:51" s="11" customFormat="1" ht="13.5">
      <c r="B154" s="231"/>
      <c r="C154" s="232"/>
      <c r="D154" s="233" t="s">
        <v>139</v>
      </c>
      <c r="E154" s="234" t="s">
        <v>20</v>
      </c>
      <c r="F154" s="235" t="s">
        <v>227</v>
      </c>
      <c r="G154" s="232"/>
      <c r="H154" s="234" t="s">
        <v>20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139</v>
      </c>
      <c r="AU154" s="241" t="s">
        <v>80</v>
      </c>
      <c r="AV154" s="11" t="s">
        <v>78</v>
      </c>
      <c r="AW154" s="11" t="s">
        <v>34</v>
      </c>
      <c r="AX154" s="11" t="s">
        <v>70</v>
      </c>
      <c r="AY154" s="241" t="s">
        <v>127</v>
      </c>
    </row>
    <row r="155" spans="2:51" s="12" customFormat="1" ht="13.5">
      <c r="B155" s="242"/>
      <c r="C155" s="243"/>
      <c r="D155" s="233" t="s">
        <v>139</v>
      </c>
      <c r="E155" s="244" t="s">
        <v>20</v>
      </c>
      <c r="F155" s="245" t="s">
        <v>235</v>
      </c>
      <c r="G155" s="243"/>
      <c r="H155" s="246">
        <v>3.89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139</v>
      </c>
      <c r="AU155" s="252" t="s">
        <v>80</v>
      </c>
      <c r="AV155" s="12" t="s">
        <v>80</v>
      </c>
      <c r="AW155" s="12" t="s">
        <v>34</v>
      </c>
      <c r="AX155" s="12" t="s">
        <v>70</v>
      </c>
      <c r="AY155" s="252" t="s">
        <v>127</v>
      </c>
    </row>
    <row r="156" spans="2:51" s="13" customFormat="1" ht="13.5">
      <c r="B156" s="253"/>
      <c r="C156" s="254"/>
      <c r="D156" s="233" t="s">
        <v>139</v>
      </c>
      <c r="E156" s="255" t="s">
        <v>20</v>
      </c>
      <c r="F156" s="256" t="s">
        <v>229</v>
      </c>
      <c r="G156" s="254"/>
      <c r="H156" s="257">
        <v>6.77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AT156" s="263" t="s">
        <v>139</v>
      </c>
      <c r="AU156" s="263" t="s">
        <v>80</v>
      </c>
      <c r="AV156" s="13" t="s">
        <v>134</v>
      </c>
      <c r="AW156" s="13" t="s">
        <v>34</v>
      </c>
      <c r="AX156" s="13" t="s">
        <v>78</v>
      </c>
      <c r="AY156" s="263" t="s">
        <v>127</v>
      </c>
    </row>
    <row r="157" spans="2:65" s="1" customFormat="1" ht="16.5" customHeight="1">
      <c r="B157" s="45"/>
      <c r="C157" s="220" t="s">
        <v>245</v>
      </c>
      <c r="D157" s="220" t="s">
        <v>129</v>
      </c>
      <c r="E157" s="221" t="s">
        <v>246</v>
      </c>
      <c r="F157" s="222" t="s">
        <v>247</v>
      </c>
      <c r="G157" s="223" t="s">
        <v>183</v>
      </c>
      <c r="H157" s="224">
        <v>3.39</v>
      </c>
      <c r="I157" s="225"/>
      <c r="J157" s="224">
        <f>ROUND(I157*H157,2)</f>
        <v>0</v>
      </c>
      <c r="K157" s="222" t="s">
        <v>133</v>
      </c>
      <c r="L157" s="71"/>
      <c r="M157" s="226" t="s">
        <v>20</v>
      </c>
      <c r="N157" s="227" t="s">
        <v>41</v>
      </c>
      <c r="O157" s="46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" t="s">
        <v>134</v>
      </c>
      <c r="AT157" s="23" t="s">
        <v>129</v>
      </c>
      <c r="AU157" s="23" t="s">
        <v>80</v>
      </c>
      <c r="AY157" s="23" t="s">
        <v>127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23" t="s">
        <v>78</v>
      </c>
      <c r="BK157" s="230">
        <f>ROUND(I157*H157,2)</f>
        <v>0</v>
      </c>
      <c r="BL157" s="23" t="s">
        <v>134</v>
      </c>
      <c r="BM157" s="23" t="s">
        <v>248</v>
      </c>
    </row>
    <row r="158" spans="2:51" s="11" customFormat="1" ht="13.5">
      <c r="B158" s="231"/>
      <c r="C158" s="232"/>
      <c r="D158" s="233" t="s">
        <v>139</v>
      </c>
      <c r="E158" s="234" t="s">
        <v>20</v>
      </c>
      <c r="F158" s="235" t="s">
        <v>239</v>
      </c>
      <c r="G158" s="232"/>
      <c r="H158" s="234" t="s">
        <v>20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139</v>
      </c>
      <c r="AU158" s="241" t="s">
        <v>80</v>
      </c>
      <c r="AV158" s="11" t="s">
        <v>78</v>
      </c>
      <c r="AW158" s="11" t="s">
        <v>34</v>
      </c>
      <c r="AX158" s="11" t="s">
        <v>70</v>
      </c>
      <c r="AY158" s="241" t="s">
        <v>127</v>
      </c>
    </row>
    <row r="159" spans="2:51" s="12" customFormat="1" ht="13.5">
      <c r="B159" s="242"/>
      <c r="C159" s="243"/>
      <c r="D159" s="233" t="s">
        <v>139</v>
      </c>
      <c r="E159" s="244" t="s">
        <v>20</v>
      </c>
      <c r="F159" s="245" t="s">
        <v>240</v>
      </c>
      <c r="G159" s="243"/>
      <c r="H159" s="246">
        <v>3.39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139</v>
      </c>
      <c r="AU159" s="252" t="s">
        <v>80</v>
      </c>
      <c r="AV159" s="12" t="s">
        <v>80</v>
      </c>
      <c r="AW159" s="12" t="s">
        <v>34</v>
      </c>
      <c r="AX159" s="12" t="s">
        <v>78</v>
      </c>
      <c r="AY159" s="252" t="s">
        <v>127</v>
      </c>
    </row>
    <row r="160" spans="2:65" s="1" customFormat="1" ht="16.5" customHeight="1">
      <c r="B160" s="45"/>
      <c r="C160" s="220" t="s">
        <v>249</v>
      </c>
      <c r="D160" s="220" t="s">
        <v>129</v>
      </c>
      <c r="E160" s="221" t="s">
        <v>250</v>
      </c>
      <c r="F160" s="222" t="s">
        <v>251</v>
      </c>
      <c r="G160" s="223" t="s">
        <v>183</v>
      </c>
      <c r="H160" s="224">
        <v>495.4</v>
      </c>
      <c r="I160" s="225"/>
      <c r="J160" s="224">
        <f>ROUND(I160*H160,2)</f>
        <v>0</v>
      </c>
      <c r="K160" s="222" t="s">
        <v>133</v>
      </c>
      <c r="L160" s="71"/>
      <c r="M160" s="226" t="s">
        <v>20</v>
      </c>
      <c r="N160" s="227" t="s">
        <v>41</v>
      </c>
      <c r="O160" s="46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3" t="s">
        <v>134</v>
      </c>
      <c r="AT160" s="23" t="s">
        <v>129</v>
      </c>
      <c r="AU160" s="23" t="s">
        <v>80</v>
      </c>
      <c r="AY160" s="23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3" t="s">
        <v>78</v>
      </c>
      <c r="BK160" s="230">
        <f>ROUND(I160*H160,2)</f>
        <v>0</v>
      </c>
      <c r="BL160" s="23" t="s">
        <v>134</v>
      </c>
      <c r="BM160" s="23" t="s">
        <v>252</v>
      </c>
    </row>
    <row r="161" spans="2:51" s="11" customFormat="1" ht="13.5">
      <c r="B161" s="231"/>
      <c r="C161" s="232"/>
      <c r="D161" s="233" t="s">
        <v>139</v>
      </c>
      <c r="E161" s="234" t="s">
        <v>20</v>
      </c>
      <c r="F161" s="235" t="s">
        <v>253</v>
      </c>
      <c r="G161" s="232"/>
      <c r="H161" s="234" t="s">
        <v>20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139</v>
      </c>
      <c r="AU161" s="241" t="s">
        <v>80</v>
      </c>
      <c r="AV161" s="11" t="s">
        <v>78</v>
      </c>
      <c r="AW161" s="11" t="s">
        <v>34</v>
      </c>
      <c r="AX161" s="11" t="s">
        <v>70</v>
      </c>
      <c r="AY161" s="241" t="s">
        <v>127</v>
      </c>
    </row>
    <row r="162" spans="2:51" s="11" customFormat="1" ht="13.5">
      <c r="B162" s="231"/>
      <c r="C162" s="232"/>
      <c r="D162" s="233" t="s">
        <v>139</v>
      </c>
      <c r="E162" s="234" t="s">
        <v>20</v>
      </c>
      <c r="F162" s="235" t="s">
        <v>254</v>
      </c>
      <c r="G162" s="232"/>
      <c r="H162" s="234" t="s">
        <v>20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139</v>
      </c>
      <c r="AU162" s="241" t="s">
        <v>80</v>
      </c>
      <c r="AV162" s="11" t="s">
        <v>78</v>
      </c>
      <c r="AW162" s="11" t="s">
        <v>34</v>
      </c>
      <c r="AX162" s="11" t="s">
        <v>70</v>
      </c>
      <c r="AY162" s="241" t="s">
        <v>127</v>
      </c>
    </row>
    <row r="163" spans="2:51" s="11" customFormat="1" ht="13.5">
      <c r="B163" s="231"/>
      <c r="C163" s="232"/>
      <c r="D163" s="233" t="s">
        <v>139</v>
      </c>
      <c r="E163" s="234" t="s">
        <v>20</v>
      </c>
      <c r="F163" s="235" t="s">
        <v>255</v>
      </c>
      <c r="G163" s="232"/>
      <c r="H163" s="234" t="s">
        <v>20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139</v>
      </c>
      <c r="AU163" s="241" t="s">
        <v>80</v>
      </c>
      <c r="AV163" s="11" t="s">
        <v>78</v>
      </c>
      <c r="AW163" s="11" t="s">
        <v>34</v>
      </c>
      <c r="AX163" s="11" t="s">
        <v>70</v>
      </c>
      <c r="AY163" s="241" t="s">
        <v>127</v>
      </c>
    </row>
    <row r="164" spans="2:51" s="11" customFormat="1" ht="13.5">
      <c r="B164" s="231"/>
      <c r="C164" s="232"/>
      <c r="D164" s="233" t="s">
        <v>139</v>
      </c>
      <c r="E164" s="234" t="s">
        <v>20</v>
      </c>
      <c r="F164" s="235" t="s">
        <v>256</v>
      </c>
      <c r="G164" s="232"/>
      <c r="H164" s="234" t="s">
        <v>20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139</v>
      </c>
      <c r="AU164" s="241" t="s">
        <v>80</v>
      </c>
      <c r="AV164" s="11" t="s">
        <v>78</v>
      </c>
      <c r="AW164" s="11" t="s">
        <v>34</v>
      </c>
      <c r="AX164" s="11" t="s">
        <v>70</v>
      </c>
      <c r="AY164" s="241" t="s">
        <v>127</v>
      </c>
    </row>
    <row r="165" spans="2:51" s="11" customFormat="1" ht="13.5">
      <c r="B165" s="231"/>
      <c r="C165" s="232"/>
      <c r="D165" s="233" t="s">
        <v>139</v>
      </c>
      <c r="E165" s="234" t="s">
        <v>20</v>
      </c>
      <c r="F165" s="235" t="s">
        <v>257</v>
      </c>
      <c r="G165" s="232"/>
      <c r="H165" s="234" t="s">
        <v>20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139</v>
      </c>
      <c r="AU165" s="241" t="s">
        <v>80</v>
      </c>
      <c r="AV165" s="11" t="s">
        <v>78</v>
      </c>
      <c r="AW165" s="11" t="s">
        <v>34</v>
      </c>
      <c r="AX165" s="11" t="s">
        <v>70</v>
      </c>
      <c r="AY165" s="241" t="s">
        <v>127</v>
      </c>
    </row>
    <row r="166" spans="2:51" s="12" customFormat="1" ht="13.5">
      <c r="B166" s="242"/>
      <c r="C166" s="243"/>
      <c r="D166" s="233" t="s">
        <v>139</v>
      </c>
      <c r="E166" s="244" t="s">
        <v>20</v>
      </c>
      <c r="F166" s="245" t="s">
        <v>258</v>
      </c>
      <c r="G166" s="243"/>
      <c r="H166" s="246">
        <v>466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139</v>
      </c>
      <c r="AU166" s="252" t="s">
        <v>80</v>
      </c>
      <c r="AV166" s="12" t="s">
        <v>80</v>
      </c>
      <c r="AW166" s="12" t="s">
        <v>34</v>
      </c>
      <c r="AX166" s="12" t="s">
        <v>70</v>
      </c>
      <c r="AY166" s="252" t="s">
        <v>127</v>
      </c>
    </row>
    <row r="167" spans="2:51" s="11" customFormat="1" ht="13.5">
      <c r="B167" s="231"/>
      <c r="C167" s="232"/>
      <c r="D167" s="233" t="s">
        <v>139</v>
      </c>
      <c r="E167" s="234" t="s">
        <v>20</v>
      </c>
      <c r="F167" s="235" t="s">
        <v>259</v>
      </c>
      <c r="G167" s="232"/>
      <c r="H167" s="234" t="s">
        <v>20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139</v>
      </c>
      <c r="AU167" s="241" t="s">
        <v>80</v>
      </c>
      <c r="AV167" s="11" t="s">
        <v>78</v>
      </c>
      <c r="AW167" s="11" t="s">
        <v>34</v>
      </c>
      <c r="AX167" s="11" t="s">
        <v>70</v>
      </c>
      <c r="AY167" s="241" t="s">
        <v>127</v>
      </c>
    </row>
    <row r="168" spans="2:51" s="11" customFormat="1" ht="13.5">
      <c r="B168" s="231"/>
      <c r="C168" s="232"/>
      <c r="D168" s="233" t="s">
        <v>139</v>
      </c>
      <c r="E168" s="234" t="s">
        <v>20</v>
      </c>
      <c r="F168" s="235" t="s">
        <v>260</v>
      </c>
      <c r="G168" s="232"/>
      <c r="H168" s="234" t="s">
        <v>20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139</v>
      </c>
      <c r="AU168" s="241" t="s">
        <v>80</v>
      </c>
      <c r="AV168" s="11" t="s">
        <v>78</v>
      </c>
      <c r="AW168" s="11" t="s">
        <v>34</v>
      </c>
      <c r="AX168" s="11" t="s">
        <v>70</v>
      </c>
      <c r="AY168" s="241" t="s">
        <v>127</v>
      </c>
    </row>
    <row r="169" spans="2:51" s="12" customFormat="1" ht="13.5">
      <c r="B169" s="242"/>
      <c r="C169" s="243"/>
      <c r="D169" s="233" t="s">
        <v>139</v>
      </c>
      <c r="E169" s="244" t="s">
        <v>20</v>
      </c>
      <c r="F169" s="245" t="s">
        <v>261</v>
      </c>
      <c r="G169" s="243"/>
      <c r="H169" s="246">
        <v>10.8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139</v>
      </c>
      <c r="AU169" s="252" t="s">
        <v>80</v>
      </c>
      <c r="AV169" s="12" t="s">
        <v>80</v>
      </c>
      <c r="AW169" s="12" t="s">
        <v>34</v>
      </c>
      <c r="AX169" s="12" t="s">
        <v>70</v>
      </c>
      <c r="AY169" s="252" t="s">
        <v>127</v>
      </c>
    </row>
    <row r="170" spans="2:51" s="11" customFormat="1" ht="13.5">
      <c r="B170" s="231"/>
      <c r="C170" s="232"/>
      <c r="D170" s="233" t="s">
        <v>139</v>
      </c>
      <c r="E170" s="234" t="s">
        <v>20</v>
      </c>
      <c r="F170" s="235" t="s">
        <v>262</v>
      </c>
      <c r="G170" s="232"/>
      <c r="H170" s="234" t="s">
        <v>20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139</v>
      </c>
      <c r="AU170" s="241" t="s">
        <v>80</v>
      </c>
      <c r="AV170" s="11" t="s">
        <v>78</v>
      </c>
      <c r="AW170" s="11" t="s">
        <v>34</v>
      </c>
      <c r="AX170" s="11" t="s">
        <v>70</v>
      </c>
      <c r="AY170" s="241" t="s">
        <v>127</v>
      </c>
    </row>
    <row r="171" spans="2:51" s="12" customFormat="1" ht="13.5">
      <c r="B171" s="242"/>
      <c r="C171" s="243"/>
      <c r="D171" s="233" t="s">
        <v>139</v>
      </c>
      <c r="E171" s="244" t="s">
        <v>20</v>
      </c>
      <c r="F171" s="245" t="s">
        <v>263</v>
      </c>
      <c r="G171" s="243"/>
      <c r="H171" s="246">
        <v>18.6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139</v>
      </c>
      <c r="AU171" s="252" t="s">
        <v>80</v>
      </c>
      <c r="AV171" s="12" t="s">
        <v>80</v>
      </c>
      <c r="AW171" s="12" t="s">
        <v>34</v>
      </c>
      <c r="AX171" s="12" t="s">
        <v>70</v>
      </c>
      <c r="AY171" s="252" t="s">
        <v>127</v>
      </c>
    </row>
    <row r="172" spans="2:51" s="13" customFormat="1" ht="13.5">
      <c r="B172" s="253"/>
      <c r="C172" s="254"/>
      <c r="D172" s="233" t="s">
        <v>139</v>
      </c>
      <c r="E172" s="255" t="s">
        <v>20</v>
      </c>
      <c r="F172" s="256" t="s">
        <v>229</v>
      </c>
      <c r="G172" s="254"/>
      <c r="H172" s="257">
        <v>495.4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AT172" s="263" t="s">
        <v>139</v>
      </c>
      <c r="AU172" s="263" t="s">
        <v>80</v>
      </c>
      <c r="AV172" s="13" t="s">
        <v>134</v>
      </c>
      <c r="AW172" s="13" t="s">
        <v>34</v>
      </c>
      <c r="AX172" s="13" t="s">
        <v>78</v>
      </c>
      <c r="AY172" s="263" t="s">
        <v>127</v>
      </c>
    </row>
    <row r="173" spans="2:65" s="1" customFormat="1" ht="16.5" customHeight="1">
      <c r="B173" s="45"/>
      <c r="C173" s="220" t="s">
        <v>264</v>
      </c>
      <c r="D173" s="220" t="s">
        <v>129</v>
      </c>
      <c r="E173" s="221" t="s">
        <v>265</v>
      </c>
      <c r="F173" s="222" t="s">
        <v>266</v>
      </c>
      <c r="G173" s="223" t="s">
        <v>183</v>
      </c>
      <c r="H173" s="224">
        <v>10</v>
      </c>
      <c r="I173" s="225"/>
      <c r="J173" s="224">
        <f>ROUND(I173*H173,2)</f>
        <v>0</v>
      </c>
      <c r="K173" s="222" t="s">
        <v>133</v>
      </c>
      <c r="L173" s="71"/>
      <c r="M173" s="226" t="s">
        <v>20</v>
      </c>
      <c r="N173" s="227" t="s">
        <v>41</v>
      </c>
      <c r="O173" s="46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AR173" s="23" t="s">
        <v>134</v>
      </c>
      <c r="AT173" s="23" t="s">
        <v>129</v>
      </c>
      <c r="AU173" s="23" t="s">
        <v>80</v>
      </c>
      <c r="AY173" s="23" t="s">
        <v>127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23" t="s">
        <v>78</v>
      </c>
      <c r="BK173" s="230">
        <f>ROUND(I173*H173,2)</f>
        <v>0</v>
      </c>
      <c r="BL173" s="23" t="s">
        <v>134</v>
      </c>
      <c r="BM173" s="23" t="s">
        <v>267</v>
      </c>
    </row>
    <row r="174" spans="2:51" s="11" customFormat="1" ht="13.5">
      <c r="B174" s="231"/>
      <c r="C174" s="232"/>
      <c r="D174" s="233" t="s">
        <v>139</v>
      </c>
      <c r="E174" s="234" t="s">
        <v>20</v>
      </c>
      <c r="F174" s="235" t="s">
        <v>268</v>
      </c>
      <c r="G174" s="232"/>
      <c r="H174" s="234" t="s">
        <v>20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139</v>
      </c>
      <c r="AU174" s="241" t="s">
        <v>80</v>
      </c>
      <c r="AV174" s="11" t="s">
        <v>78</v>
      </c>
      <c r="AW174" s="11" t="s">
        <v>34</v>
      </c>
      <c r="AX174" s="11" t="s">
        <v>70</v>
      </c>
      <c r="AY174" s="241" t="s">
        <v>127</v>
      </c>
    </row>
    <row r="175" spans="2:51" s="12" customFormat="1" ht="13.5">
      <c r="B175" s="242"/>
      <c r="C175" s="243"/>
      <c r="D175" s="233" t="s">
        <v>139</v>
      </c>
      <c r="E175" s="244" t="s">
        <v>20</v>
      </c>
      <c r="F175" s="245" t="s">
        <v>171</v>
      </c>
      <c r="G175" s="243"/>
      <c r="H175" s="246">
        <v>10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139</v>
      </c>
      <c r="AU175" s="252" t="s">
        <v>80</v>
      </c>
      <c r="AV175" s="12" t="s">
        <v>80</v>
      </c>
      <c r="AW175" s="12" t="s">
        <v>34</v>
      </c>
      <c r="AX175" s="12" t="s">
        <v>78</v>
      </c>
      <c r="AY175" s="252" t="s">
        <v>127</v>
      </c>
    </row>
    <row r="176" spans="2:65" s="1" customFormat="1" ht="25.5" customHeight="1">
      <c r="B176" s="45"/>
      <c r="C176" s="220" t="s">
        <v>269</v>
      </c>
      <c r="D176" s="220" t="s">
        <v>129</v>
      </c>
      <c r="E176" s="221" t="s">
        <v>270</v>
      </c>
      <c r="F176" s="222" t="s">
        <v>271</v>
      </c>
      <c r="G176" s="223" t="s">
        <v>183</v>
      </c>
      <c r="H176" s="224">
        <v>10.8</v>
      </c>
      <c r="I176" s="225"/>
      <c r="J176" s="224">
        <f>ROUND(I176*H176,2)</f>
        <v>0</v>
      </c>
      <c r="K176" s="222" t="s">
        <v>133</v>
      </c>
      <c r="L176" s="71"/>
      <c r="M176" s="226" t="s">
        <v>20</v>
      </c>
      <c r="N176" s="227" t="s">
        <v>41</v>
      </c>
      <c r="O176" s="46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3" t="s">
        <v>134</v>
      </c>
      <c r="AT176" s="23" t="s">
        <v>129</v>
      </c>
      <c r="AU176" s="23" t="s">
        <v>80</v>
      </c>
      <c r="AY176" s="23" t="s">
        <v>127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3" t="s">
        <v>78</v>
      </c>
      <c r="BK176" s="230">
        <f>ROUND(I176*H176,2)</f>
        <v>0</v>
      </c>
      <c r="BL176" s="23" t="s">
        <v>134</v>
      </c>
      <c r="BM176" s="23" t="s">
        <v>272</v>
      </c>
    </row>
    <row r="177" spans="2:51" s="11" customFormat="1" ht="13.5">
      <c r="B177" s="231"/>
      <c r="C177" s="232"/>
      <c r="D177" s="233" t="s">
        <v>139</v>
      </c>
      <c r="E177" s="234" t="s">
        <v>20</v>
      </c>
      <c r="F177" s="235" t="s">
        <v>273</v>
      </c>
      <c r="G177" s="232"/>
      <c r="H177" s="234" t="s">
        <v>20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139</v>
      </c>
      <c r="AU177" s="241" t="s">
        <v>80</v>
      </c>
      <c r="AV177" s="11" t="s">
        <v>78</v>
      </c>
      <c r="AW177" s="11" t="s">
        <v>34</v>
      </c>
      <c r="AX177" s="11" t="s">
        <v>70</v>
      </c>
      <c r="AY177" s="241" t="s">
        <v>127</v>
      </c>
    </row>
    <row r="178" spans="2:51" s="12" customFormat="1" ht="13.5">
      <c r="B178" s="242"/>
      <c r="C178" s="243"/>
      <c r="D178" s="233" t="s">
        <v>139</v>
      </c>
      <c r="E178" s="244" t="s">
        <v>20</v>
      </c>
      <c r="F178" s="245" t="s">
        <v>274</v>
      </c>
      <c r="G178" s="243"/>
      <c r="H178" s="246">
        <v>10.8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139</v>
      </c>
      <c r="AU178" s="252" t="s">
        <v>80</v>
      </c>
      <c r="AV178" s="12" t="s">
        <v>80</v>
      </c>
      <c r="AW178" s="12" t="s">
        <v>34</v>
      </c>
      <c r="AX178" s="12" t="s">
        <v>78</v>
      </c>
      <c r="AY178" s="252" t="s">
        <v>127</v>
      </c>
    </row>
    <row r="179" spans="2:65" s="1" customFormat="1" ht="16.5" customHeight="1">
      <c r="B179" s="45"/>
      <c r="C179" s="220" t="s">
        <v>275</v>
      </c>
      <c r="D179" s="220" t="s">
        <v>129</v>
      </c>
      <c r="E179" s="221" t="s">
        <v>276</v>
      </c>
      <c r="F179" s="222" t="s">
        <v>277</v>
      </c>
      <c r="G179" s="223" t="s">
        <v>183</v>
      </c>
      <c r="H179" s="224">
        <v>10.8</v>
      </c>
      <c r="I179" s="225"/>
      <c r="J179" s="224">
        <f>ROUND(I179*H179,2)</f>
        <v>0</v>
      </c>
      <c r="K179" s="222" t="s">
        <v>20</v>
      </c>
      <c r="L179" s="71"/>
      <c r="M179" s="226" t="s">
        <v>20</v>
      </c>
      <c r="N179" s="227" t="s">
        <v>41</v>
      </c>
      <c r="O179" s="46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AR179" s="23" t="s">
        <v>134</v>
      </c>
      <c r="AT179" s="23" t="s">
        <v>129</v>
      </c>
      <c r="AU179" s="23" t="s">
        <v>80</v>
      </c>
      <c r="AY179" s="23" t="s">
        <v>127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23" t="s">
        <v>78</v>
      </c>
      <c r="BK179" s="230">
        <f>ROUND(I179*H179,2)</f>
        <v>0</v>
      </c>
      <c r="BL179" s="23" t="s">
        <v>134</v>
      </c>
      <c r="BM179" s="23" t="s">
        <v>278</v>
      </c>
    </row>
    <row r="180" spans="2:65" s="1" customFormat="1" ht="16.5" customHeight="1">
      <c r="B180" s="45"/>
      <c r="C180" s="220" t="s">
        <v>279</v>
      </c>
      <c r="D180" s="220" t="s">
        <v>129</v>
      </c>
      <c r="E180" s="221" t="s">
        <v>280</v>
      </c>
      <c r="F180" s="222" t="s">
        <v>281</v>
      </c>
      <c r="G180" s="223" t="s">
        <v>183</v>
      </c>
      <c r="H180" s="224">
        <v>466</v>
      </c>
      <c r="I180" s="225"/>
      <c r="J180" s="224">
        <f>ROUND(I180*H180,2)</f>
        <v>0</v>
      </c>
      <c r="K180" s="222" t="s">
        <v>133</v>
      </c>
      <c r="L180" s="71"/>
      <c r="M180" s="226" t="s">
        <v>20</v>
      </c>
      <c r="N180" s="227" t="s">
        <v>41</v>
      </c>
      <c r="O180" s="46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3" t="s">
        <v>134</v>
      </c>
      <c r="AT180" s="23" t="s">
        <v>129</v>
      </c>
      <c r="AU180" s="23" t="s">
        <v>80</v>
      </c>
      <c r="AY180" s="23" t="s">
        <v>127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23" t="s">
        <v>78</v>
      </c>
      <c r="BK180" s="230">
        <f>ROUND(I180*H180,2)</f>
        <v>0</v>
      </c>
      <c r="BL180" s="23" t="s">
        <v>134</v>
      </c>
      <c r="BM180" s="23" t="s">
        <v>282</v>
      </c>
    </row>
    <row r="181" spans="2:51" s="11" customFormat="1" ht="13.5">
      <c r="B181" s="231"/>
      <c r="C181" s="232"/>
      <c r="D181" s="233" t="s">
        <v>139</v>
      </c>
      <c r="E181" s="234" t="s">
        <v>20</v>
      </c>
      <c r="F181" s="235" t="s">
        <v>283</v>
      </c>
      <c r="G181" s="232"/>
      <c r="H181" s="234" t="s">
        <v>20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139</v>
      </c>
      <c r="AU181" s="241" t="s">
        <v>80</v>
      </c>
      <c r="AV181" s="11" t="s">
        <v>78</v>
      </c>
      <c r="AW181" s="11" t="s">
        <v>34</v>
      </c>
      <c r="AX181" s="11" t="s">
        <v>70</v>
      </c>
      <c r="AY181" s="241" t="s">
        <v>127</v>
      </c>
    </row>
    <row r="182" spans="2:51" s="11" customFormat="1" ht="13.5">
      <c r="B182" s="231"/>
      <c r="C182" s="232"/>
      <c r="D182" s="233" t="s">
        <v>139</v>
      </c>
      <c r="E182" s="234" t="s">
        <v>20</v>
      </c>
      <c r="F182" s="235" t="s">
        <v>284</v>
      </c>
      <c r="G182" s="232"/>
      <c r="H182" s="234" t="s">
        <v>20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139</v>
      </c>
      <c r="AU182" s="241" t="s">
        <v>80</v>
      </c>
      <c r="AV182" s="11" t="s">
        <v>78</v>
      </c>
      <c r="AW182" s="11" t="s">
        <v>34</v>
      </c>
      <c r="AX182" s="11" t="s">
        <v>70</v>
      </c>
      <c r="AY182" s="241" t="s">
        <v>127</v>
      </c>
    </row>
    <row r="183" spans="2:51" s="11" customFormat="1" ht="13.5">
      <c r="B183" s="231"/>
      <c r="C183" s="232"/>
      <c r="D183" s="233" t="s">
        <v>139</v>
      </c>
      <c r="E183" s="234" t="s">
        <v>20</v>
      </c>
      <c r="F183" s="235" t="s">
        <v>285</v>
      </c>
      <c r="G183" s="232"/>
      <c r="H183" s="234" t="s">
        <v>20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139</v>
      </c>
      <c r="AU183" s="241" t="s">
        <v>80</v>
      </c>
      <c r="AV183" s="11" t="s">
        <v>78</v>
      </c>
      <c r="AW183" s="11" t="s">
        <v>34</v>
      </c>
      <c r="AX183" s="11" t="s">
        <v>70</v>
      </c>
      <c r="AY183" s="241" t="s">
        <v>127</v>
      </c>
    </row>
    <row r="184" spans="2:51" s="12" customFormat="1" ht="13.5">
      <c r="B184" s="242"/>
      <c r="C184" s="243"/>
      <c r="D184" s="233" t="s">
        <v>139</v>
      </c>
      <c r="E184" s="244" t="s">
        <v>20</v>
      </c>
      <c r="F184" s="245" t="s">
        <v>258</v>
      </c>
      <c r="G184" s="243"/>
      <c r="H184" s="246">
        <v>466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139</v>
      </c>
      <c r="AU184" s="252" t="s">
        <v>80</v>
      </c>
      <c r="AV184" s="12" t="s">
        <v>80</v>
      </c>
      <c r="AW184" s="12" t="s">
        <v>34</v>
      </c>
      <c r="AX184" s="12" t="s">
        <v>78</v>
      </c>
      <c r="AY184" s="252" t="s">
        <v>127</v>
      </c>
    </row>
    <row r="185" spans="2:65" s="1" customFormat="1" ht="16.5" customHeight="1">
      <c r="B185" s="45"/>
      <c r="C185" s="220" t="s">
        <v>286</v>
      </c>
      <c r="D185" s="220" t="s">
        <v>129</v>
      </c>
      <c r="E185" s="221" t="s">
        <v>287</v>
      </c>
      <c r="F185" s="222" t="s">
        <v>288</v>
      </c>
      <c r="G185" s="223" t="s">
        <v>183</v>
      </c>
      <c r="H185" s="224">
        <v>426.6</v>
      </c>
      <c r="I185" s="225"/>
      <c r="J185" s="224">
        <f>ROUND(I185*H185,2)</f>
        <v>0</v>
      </c>
      <c r="K185" s="222" t="s">
        <v>133</v>
      </c>
      <c r="L185" s="71"/>
      <c r="M185" s="226" t="s">
        <v>20</v>
      </c>
      <c r="N185" s="227" t="s">
        <v>41</v>
      </c>
      <c r="O185" s="46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3" t="s">
        <v>134</v>
      </c>
      <c r="AT185" s="23" t="s">
        <v>129</v>
      </c>
      <c r="AU185" s="23" t="s">
        <v>80</v>
      </c>
      <c r="AY185" s="23" t="s">
        <v>127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23" t="s">
        <v>78</v>
      </c>
      <c r="BK185" s="230">
        <f>ROUND(I185*H185,2)</f>
        <v>0</v>
      </c>
      <c r="BL185" s="23" t="s">
        <v>134</v>
      </c>
      <c r="BM185" s="23" t="s">
        <v>289</v>
      </c>
    </row>
    <row r="186" spans="2:51" s="11" customFormat="1" ht="13.5">
      <c r="B186" s="231"/>
      <c r="C186" s="232"/>
      <c r="D186" s="233" t="s">
        <v>139</v>
      </c>
      <c r="E186" s="234" t="s">
        <v>20</v>
      </c>
      <c r="F186" s="235" t="s">
        <v>290</v>
      </c>
      <c r="G186" s="232"/>
      <c r="H186" s="234" t="s">
        <v>20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139</v>
      </c>
      <c r="AU186" s="241" t="s">
        <v>80</v>
      </c>
      <c r="AV186" s="11" t="s">
        <v>78</v>
      </c>
      <c r="AW186" s="11" t="s">
        <v>34</v>
      </c>
      <c r="AX186" s="11" t="s">
        <v>70</v>
      </c>
      <c r="AY186" s="241" t="s">
        <v>127</v>
      </c>
    </row>
    <row r="187" spans="2:51" s="12" customFormat="1" ht="13.5">
      <c r="B187" s="242"/>
      <c r="C187" s="243"/>
      <c r="D187" s="233" t="s">
        <v>139</v>
      </c>
      <c r="E187" s="244" t="s">
        <v>20</v>
      </c>
      <c r="F187" s="245" t="s">
        <v>291</v>
      </c>
      <c r="G187" s="243"/>
      <c r="H187" s="246">
        <v>411.2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139</v>
      </c>
      <c r="AU187" s="252" t="s">
        <v>80</v>
      </c>
      <c r="AV187" s="12" t="s">
        <v>80</v>
      </c>
      <c r="AW187" s="12" t="s">
        <v>34</v>
      </c>
      <c r="AX187" s="12" t="s">
        <v>70</v>
      </c>
      <c r="AY187" s="252" t="s">
        <v>127</v>
      </c>
    </row>
    <row r="188" spans="2:51" s="11" customFormat="1" ht="13.5">
      <c r="B188" s="231"/>
      <c r="C188" s="232"/>
      <c r="D188" s="233" t="s">
        <v>139</v>
      </c>
      <c r="E188" s="234" t="s">
        <v>20</v>
      </c>
      <c r="F188" s="235" t="s">
        <v>292</v>
      </c>
      <c r="G188" s="232"/>
      <c r="H188" s="234" t="s">
        <v>20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139</v>
      </c>
      <c r="AU188" s="241" t="s">
        <v>80</v>
      </c>
      <c r="AV188" s="11" t="s">
        <v>78</v>
      </c>
      <c r="AW188" s="11" t="s">
        <v>34</v>
      </c>
      <c r="AX188" s="11" t="s">
        <v>70</v>
      </c>
      <c r="AY188" s="241" t="s">
        <v>127</v>
      </c>
    </row>
    <row r="189" spans="2:51" s="12" customFormat="1" ht="13.5">
      <c r="B189" s="242"/>
      <c r="C189" s="243"/>
      <c r="D189" s="233" t="s">
        <v>139</v>
      </c>
      <c r="E189" s="244" t="s">
        <v>20</v>
      </c>
      <c r="F189" s="245" t="s">
        <v>293</v>
      </c>
      <c r="G189" s="243"/>
      <c r="H189" s="246">
        <v>15.4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139</v>
      </c>
      <c r="AU189" s="252" t="s">
        <v>80</v>
      </c>
      <c r="AV189" s="12" t="s">
        <v>80</v>
      </c>
      <c r="AW189" s="12" t="s">
        <v>34</v>
      </c>
      <c r="AX189" s="12" t="s">
        <v>70</v>
      </c>
      <c r="AY189" s="252" t="s">
        <v>127</v>
      </c>
    </row>
    <row r="190" spans="2:51" s="13" customFormat="1" ht="13.5">
      <c r="B190" s="253"/>
      <c r="C190" s="254"/>
      <c r="D190" s="233" t="s">
        <v>139</v>
      </c>
      <c r="E190" s="255" t="s">
        <v>20</v>
      </c>
      <c r="F190" s="256" t="s">
        <v>229</v>
      </c>
      <c r="G190" s="254"/>
      <c r="H190" s="257">
        <v>426.6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AT190" s="263" t="s">
        <v>139</v>
      </c>
      <c r="AU190" s="263" t="s">
        <v>80</v>
      </c>
      <c r="AV190" s="13" t="s">
        <v>134</v>
      </c>
      <c r="AW190" s="13" t="s">
        <v>34</v>
      </c>
      <c r="AX190" s="13" t="s">
        <v>78</v>
      </c>
      <c r="AY190" s="263" t="s">
        <v>127</v>
      </c>
    </row>
    <row r="191" spans="2:65" s="1" customFormat="1" ht="16.5" customHeight="1">
      <c r="B191" s="45"/>
      <c r="C191" s="220" t="s">
        <v>294</v>
      </c>
      <c r="D191" s="220" t="s">
        <v>129</v>
      </c>
      <c r="E191" s="221" t="s">
        <v>295</v>
      </c>
      <c r="F191" s="222" t="s">
        <v>296</v>
      </c>
      <c r="G191" s="223" t="s">
        <v>183</v>
      </c>
      <c r="H191" s="224">
        <v>426.6</v>
      </c>
      <c r="I191" s="225"/>
      <c r="J191" s="224">
        <f>ROUND(I191*H191,2)</f>
        <v>0</v>
      </c>
      <c r="K191" s="222" t="s">
        <v>133</v>
      </c>
      <c r="L191" s="71"/>
      <c r="M191" s="226" t="s">
        <v>20</v>
      </c>
      <c r="N191" s="227" t="s">
        <v>41</v>
      </c>
      <c r="O191" s="46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AR191" s="23" t="s">
        <v>134</v>
      </c>
      <c r="AT191" s="23" t="s">
        <v>129</v>
      </c>
      <c r="AU191" s="23" t="s">
        <v>80</v>
      </c>
      <c r="AY191" s="23" t="s">
        <v>127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23" t="s">
        <v>78</v>
      </c>
      <c r="BK191" s="230">
        <f>ROUND(I191*H191,2)</f>
        <v>0</v>
      </c>
      <c r="BL191" s="23" t="s">
        <v>134</v>
      </c>
      <c r="BM191" s="23" t="s">
        <v>297</v>
      </c>
    </row>
    <row r="192" spans="2:65" s="1" customFormat="1" ht="16.5" customHeight="1">
      <c r="B192" s="45"/>
      <c r="C192" s="220" t="s">
        <v>298</v>
      </c>
      <c r="D192" s="220" t="s">
        <v>129</v>
      </c>
      <c r="E192" s="221" t="s">
        <v>299</v>
      </c>
      <c r="F192" s="222" t="s">
        <v>300</v>
      </c>
      <c r="G192" s="223" t="s">
        <v>178</v>
      </c>
      <c r="H192" s="224">
        <v>725.22</v>
      </c>
      <c r="I192" s="225"/>
      <c r="J192" s="224">
        <f>ROUND(I192*H192,2)</f>
        <v>0</v>
      </c>
      <c r="K192" s="222" t="s">
        <v>133</v>
      </c>
      <c r="L192" s="71"/>
      <c r="M192" s="226" t="s">
        <v>20</v>
      </c>
      <c r="N192" s="227" t="s">
        <v>41</v>
      </c>
      <c r="O192" s="46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AR192" s="23" t="s">
        <v>134</v>
      </c>
      <c r="AT192" s="23" t="s">
        <v>129</v>
      </c>
      <c r="AU192" s="23" t="s">
        <v>80</v>
      </c>
      <c r="AY192" s="23" t="s">
        <v>127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23" t="s">
        <v>78</v>
      </c>
      <c r="BK192" s="230">
        <f>ROUND(I192*H192,2)</f>
        <v>0</v>
      </c>
      <c r="BL192" s="23" t="s">
        <v>134</v>
      </c>
      <c r="BM192" s="23" t="s">
        <v>301</v>
      </c>
    </row>
    <row r="193" spans="2:51" s="12" customFormat="1" ht="13.5">
      <c r="B193" s="242"/>
      <c r="C193" s="243"/>
      <c r="D193" s="233" t="s">
        <v>139</v>
      </c>
      <c r="E193" s="244" t="s">
        <v>20</v>
      </c>
      <c r="F193" s="245" t="s">
        <v>302</v>
      </c>
      <c r="G193" s="243"/>
      <c r="H193" s="246">
        <v>725.22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AT193" s="252" t="s">
        <v>139</v>
      </c>
      <c r="AU193" s="252" t="s">
        <v>80</v>
      </c>
      <c r="AV193" s="12" t="s">
        <v>80</v>
      </c>
      <c r="AW193" s="12" t="s">
        <v>34</v>
      </c>
      <c r="AX193" s="12" t="s">
        <v>78</v>
      </c>
      <c r="AY193" s="252" t="s">
        <v>127</v>
      </c>
    </row>
    <row r="194" spans="2:65" s="1" customFormat="1" ht="16.5" customHeight="1">
      <c r="B194" s="45"/>
      <c r="C194" s="220" t="s">
        <v>303</v>
      </c>
      <c r="D194" s="220" t="s">
        <v>129</v>
      </c>
      <c r="E194" s="221" t="s">
        <v>304</v>
      </c>
      <c r="F194" s="222" t="s">
        <v>305</v>
      </c>
      <c r="G194" s="223" t="s">
        <v>132</v>
      </c>
      <c r="H194" s="224">
        <v>1095</v>
      </c>
      <c r="I194" s="225"/>
      <c r="J194" s="224">
        <f>ROUND(I194*H194,2)</f>
        <v>0</v>
      </c>
      <c r="K194" s="222" t="s">
        <v>133</v>
      </c>
      <c r="L194" s="71"/>
      <c r="M194" s="226" t="s">
        <v>20</v>
      </c>
      <c r="N194" s="227" t="s">
        <v>41</v>
      </c>
      <c r="O194" s="46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AR194" s="23" t="s">
        <v>134</v>
      </c>
      <c r="AT194" s="23" t="s">
        <v>129</v>
      </c>
      <c r="AU194" s="23" t="s">
        <v>80</v>
      </c>
      <c r="AY194" s="23" t="s">
        <v>127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23" t="s">
        <v>78</v>
      </c>
      <c r="BK194" s="230">
        <f>ROUND(I194*H194,2)</f>
        <v>0</v>
      </c>
      <c r="BL194" s="23" t="s">
        <v>134</v>
      </c>
      <c r="BM194" s="23" t="s">
        <v>306</v>
      </c>
    </row>
    <row r="195" spans="2:51" s="11" customFormat="1" ht="13.5">
      <c r="B195" s="231"/>
      <c r="C195" s="232"/>
      <c r="D195" s="233" t="s">
        <v>139</v>
      </c>
      <c r="E195" s="234" t="s">
        <v>20</v>
      </c>
      <c r="F195" s="235" t="s">
        <v>307</v>
      </c>
      <c r="G195" s="232"/>
      <c r="H195" s="234" t="s">
        <v>20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139</v>
      </c>
      <c r="AU195" s="241" t="s">
        <v>80</v>
      </c>
      <c r="AV195" s="11" t="s">
        <v>78</v>
      </c>
      <c r="AW195" s="11" t="s">
        <v>34</v>
      </c>
      <c r="AX195" s="11" t="s">
        <v>70</v>
      </c>
      <c r="AY195" s="241" t="s">
        <v>127</v>
      </c>
    </row>
    <row r="196" spans="2:51" s="12" customFormat="1" ht="13.5">
      <c r="B196" s="242"/>
      <c r="C196" s="243"/>
      <c r="D196" s="233" t="s">
        <v>139</v>
      </c>
      <c r="E196" s="244" t="s">
        <v>20</v>
      </c>
      <c r="F196" s="245" t="s">
        <v>308</v>
      </c>
      <c r="G196" s="243"/>
      <c r="H196" s="246">
        <v>1095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139</v>
      </c>
      <c r="AU196" s="252" t="s">
        <v>80</v>
      </c>
      <c r="AV196" s="12" t="s">
        <v>80</v>
      </c>
      <c r="AW196" s="12" t="s">
        <v>34</v>
      </c>
      <c r="AX196" s="12" t="s">
        <v>78</v>
      </c>
      <c r="AY196" s="252" t="s">
        <v>127</v>
      </c>
    </row>
    <row r="197" spans="2:65" s="1" customFormat="1" ht="16.5" customHeight="1">
      <c r="B197" s="45"/>
      <c r="C197" s="220" t="s">
        <v>309</v>
      </c>
      <c r="D197" s="220" t="s">
        <v>129</v>
      </c>
      <c r="E197" s="221" t="s">
        <v>310</v>
      </c>
      <c r="F197" s="222" t="s">
        <v>311</v>
      </c>
      <c r="G197" s="223" t="s">
        <v>132</v>
      </c>
      <c r="H197" s="224">
        <v>36</v>
      </c>
      <c r="I197" s="225"/>
      <c r="J197" s="224">
        <f>ROUND(I197*H197,2)</f>
        <v>0</v>
      </c>
      <c r="K197" s="222" t="s">
        <v>133</v>
      </c>
      <c r="L197" s="71"/>
      <c r="M197" s="226" t="s">
        <v>20</v>
      </c>
      <c r="N197" s="227" t="s">
        <v>41</v>
      </c>
      <c r="O197" s="46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AR197" s="23" t="s">
        <v>134</v>
      </c>
      <c r="AT197" s="23" t="s">
        <v>129</v>
      </c>
      <c r="AU197" s="23" t="s">
        <v>80</v>
      </c>
      <c r="AY197" s="23" t="s">
        <v>127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23" t="s">
        <v>78</v>
      </c>
      <c r="BK197" s="230">
        <f>ROUND(I197*H197,2)</f>
        <v>0</v>
      </c>
      <c r="BL197" s="23" t="s">
        <v>134</v>
      </c>
      <c r="BM197" s="23" t="s">
        <v>312</v>
      </c>
    </row>
    <row r="198" spans="2:51" s="11" customFormat="1" ht="13.5">
      <c r="B198" s="231"/>
      <c r="C198" s="232"/>
      <c r="D198" s="233" t="s">
        <v>139</v>
      </c>
      <c r="E198" s="234" t="s">
        <v>20</v>
      </c>
      <c r="F198" s="235" t="s">
        <v>313</v>
      </c>
      <c r="G198" s="232"/>
      <c r="H198" s="234" t="s">
        <v>20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139</v>
      </c>
      <c r="AU198" s="241" t="s">
        <v>80</v>
      </c>
      <c r="AV198" s="11" t="s">
        <v>78</v>
      </c>
      <c r="AW198" s="11" t="s">
        <v>34</v>
      </c>
      <c r="AX198" s="11" t="s">
        <v>70</v>
      </c>
      <c r="AY198" s="241" t="s">
        <v>127</v>
      </c>
    </row>
    <row r="199" spans="2:51" s="12" customFormat="1" ht="13.5">
      <c r="B199" s="242"/>
      <c r="C199" s="243"/>
      <c r="D199" s="233" t="s">
        <v>139</v>
      </c>
      <c r="E199" s="244" t="s">
        <v>20</v>
      </c>
      <c r="F199" s="245" t="s">
        <v>314</v>
      </c>
      <c r="G199" s="243"/>
      <c r="H199" s="246">
        <v>36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139</v>
      </c>
      <c r="AU199" s="252" t="s">
        <v>80</v>
      </c>
      <c r="AV199" s="12" t="s">
        <v>80</v>
      </c>
      <c r="AW199" s="12" t="s">
        <v>34</v>
      </c>
      <c r="AX199" s="12" t="s">
        <v>78</v>
      </c>
      <c r="AY199" s="252" t="s">
        <v>127</v>
      </c>
    </row>
    <row r="200" spans="2:65" s="1" customFormat="1" ht="25.5" customHeight="1">
      <c r="B200" s="45"/>
      <c r="C200" s="220" t="s">
        <v>315</v>
      </c>
      <c r="D200" s="220" t="s">
        <v>129</v>
      </c>
      <c r="E200" s="221" t="s">
        <v>316</v>
      </c>
      <c r="F200" s="222" t="s">
        <v>317</v>
      </c>
      <c r="G200" s="223" t="s">
        <v>132</v>
      </c>
      <c r="H200" s="224">
        <v>36</v>
      </c>
      <c r="I200" s="225"/>
      <c r="J200" s="224">
        <f>ROUND(I200*H200,2)</f>
        <v>0</v>
      </c>
      <c r="K200" s="222" t="s">
        <v>133</v>
      </c>
      <c r="L200" s="71"/>
      <c r="M200" s="226" t="s">
        <v>20</v>
      </c>
      <c r="N200" s="227" t="s">
        <v>41</v>
      </c>
      <c r="O200" s="46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AR200" s="23" t="s">
        <v>134</v>
      </c>
      <c r="AT200" s="23" t="s">
        <v>129</v>
      </c>
      <c r="AU200" s="23" t="s">
        <v>80</v>
      </c>
      <c r="AY200" s="23" t="s">
        <v>127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23" t="s">
        <v>78</v>
      </c>
      <c r="BK200" s="230">
        <f>ROUND(I200*H200,2)</f>
        <v>0</v>
      </c>
      <c r="BL200" s="23" t="s">
        <v>134</v>
      </c>
      <c r="BM200" s="23" t="s">
        <v>318</v>
      </c>
    </row>
    <row r="201" spans="2:51" s="11" customFormat="1" ht="13.5">
      <c r="B201" s="231"/>
      <c r="C201" s="232"/>
      <c r="D201" s="233" t="s">
        <v>139</v>
      </c>
      <c r="E201" s="234" t="s">
        <v>20</v>
      </c>
      <c r="F201" s="235" t="s">
        <v>319</v>
      </c>
      <c r="G201" s="232"/>
      <c r="H201" s="234" t="s">
        <v>20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139</v>
      </c>
      <c r="AU201" s="241" t="s">
        <v>80</v>
      </c>
      <c r="AV201" s="11" t="s">
        <v>78</v>
      </c>
      <c r="AW201" s="11" t="s">
        <v>34</v>
      </c>
      <c r="AX201" s="11" t="s">
        <v>70</v>
      </c>
      <c r="AY201" s="241" t="s">
        <v>127</v>
      </c>
    </row>
    <row r="202" spans="2:51" s="12" customFormat="1" ht="13.5">
      <c r="B202" s="242"/>
      <c r="C202" s="243"/>
      <c r="D202" s="233" t="s">
        <v>139</v>
      </c>
      <c r="E202" s="244" t="s">
        <v>20</v>
      </c>
      <c r="F202" s="245" t="s">
        <v>314</v>
      </c>
      <c r="G202" s="243"/>
      <c r="H202" s="246">
        <v>36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139</v>
      </c>
      <c r="AU202" s="252" t="s">
        <v>80</v>
      </c>
      <c r="AV202" s="12" t="s">
        <v>80</v>
      </c>
      <c r="AW202" s="12" t="s">
        <v>34</v>
      </c>
      <c r="AX202" s="12" t="s">
        <v>78</v>
      </c>
      <c r="AY202" s="252" t="s">
        <v>127</v>
      </c>
    </row>
    <row r="203" spans="2:65" s="1" customFormat="1" ht="16.5" customHeight="1">
      <c r="B203" s="45"/>
      <c r="C203" s="220" t="s">
        <v>320</v>
      </c>
      <c r="D203" s="220" t="s">
        <v>129</v>
      </c>
      <c r="E203" s="221" t="s">
        <v>321</v>
      </c>
      <c r="F203" s="222" t="s">
        <v>322</v>
      </c>
      <c r="G203" s="223" t="s">
        <v>132</v>
      </c>
      <c r="H203" s="224">
        <v>36</v>
      </c>
      <c r="I203" s="225"/>
      <c r="J203" s="224">
        <f>ROUND(I203*H203,2)</f>
        <v>0</v>
      </c>
      <c r="K203" s="222" t="s">
        <v>133</v>
      </c>
      <c r="L203" s="71"/>
      <c r="M203" s="226" t="s">
        <v>20</v>
      </c>
      <c r="N203" s="227" t="s">
        <v>41</v>
      </c>
      <c r="O203" s="46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AR203" s="23" t="s">
        <v>134</v>
      </c>
      <c r="AT203" s="23" t="s">
        <v>129</v>
      </c>
      <c r="AU203" s="23" t="s">
        <v>80</v>
      </c>
      <c r="AY203" s="23" t="s">
        <v>127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3" t="s">
        <v>78</v>
      </c>
      <c r="BK203" s="230">
        <f>ROUND(I203*H203,2)</f>
        <v>0</v>
      </c>
      <c r="BL203" s="23" t="s">
        <v>134</v>
      </c>
      <c r="BM203" s="23" t="s">
        <v>323</v>
      </c>
    </row>
    <row r="204" spans="2:65" s="1" customFormat="1" ht="16.5" customHeight="1">
      <c r="B204" s="45"/>
      <c r="C204" s="264" t="s">
        <v>314</v>
      </c>
      <c r="D204" s="264" t="s">
        <v>324</v>
      </c>
      <c r="E204" s="265" t="s">
        <v>325</v>
      </c>
      <c r="F204" s="266" t="s">
        <v>326</v>
      </c>
      <c r="G204" s="267" t="s">
        <v>183</v>
      </c>
      <c r="H204" s="268">
        <v>3.6</v>
      </c>
      <c r="I204" s="269"/>
      <c r="J204" s="268">
        <f>ROUND(I204*H204,2)</f>
        <v>0</v>
      </c>
      <c r="K204" s="266" t="s">
        <v>133</v>
      </c>
      <c r="L204" s="270"/>
      <c r="M204" s="271" t="s">
        <v>20</v>
      </c>
      <c r="N204" s="272" t="s">
        <v>41</v>
      </c>
      <c r="O204" s="46"/>
      <c r="P204" s="228">
        <f>O204*H204</f>
        <v>0</v>
      </c>
      <c r="Q204" s="228">
        <v>0.2</v>
      </c>
      <c r="R204" s="228">
        <f>Q204*H204</f>
        <v>0.7200000000000001</v>
      </c>
      <c r="S204" s="228">
        <v>0</v>
      </c>
      <c r="T204" s="229">
        <f>S204*H204</f>
        <v>0</v>
      </c>
      <c r="AR204" s="23" t="s">
        <v>162</v>
      </c>
      <c r="AT204" s="23" t="s">
        <v>324</v>
      </c>
      <c r="AU204" s="23" t="s">
        <v>80</v>
      </c>
      <c r="AY204" s="23" t="s">
        <v>127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23" t="s">
        <v>78</v>
      </c>
      <c r="BK204" s="230">
        <f>ROUND(I204*H204,2)</f>
        <v>0</v>
      </c>
      <c r="BL204" s="23" t="s">
        <v>134</v>
      </c>
      <c r="BM204" s="23" t="s">
        <v>327</v>
      </c>
    </row>
    <row r="205" spans="2:51" s="12" customFormat="1" ht="13.5">
      <c r="B205" s="242"/>
      <c r="C205" s="243"/>
      <c r="D205" s="233" t="s">
        <v>139</v>
      </c>
      <c r="E205" s="244" t="s">
        <v>20</v>
      </c>
      <c r="F205" s="245" t="s">
        <v>328</v>
      </c>
      <c r="G205" s="243"/>
      <c r="H205" s="246">
        <v>3.6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139</v>
      </c>
      <c r="AU205" s="252" t="s">
        <v>80</v>
      </c>
      <c r="AV205" s="12" t="s">
        <v>80</v>
      </c>
      <c r="AW205" s="12" t="s">
        <v>34</v>
      </c>
      <c r="AX205" s="12" t="s">
        <v>78</v>
      </c>
      <c r="AY205" s="252" t="s">
        <v>127</v>
      </c>
    </row>
    <row r="206" spans="2:65" s="1" customFormat="1" ht="38.25" customHeight="1">
      <c r="B206" s="45"/>
      <c r="C206" s="220" t="s">
        <v>329</v>
      </c>
      <c r="D206" s="220" t="s">
        <v>129</v>
      </c>
      <c r="E206" s="221" t="s">
        <v>330</v>
      </c>
      <c r="F206" s="222" t="s">
        <v>331</v>
      </c>
      <c r="G206" s="223" t="s">
        <v>145</v>
      </c>
      <c r="H206" s="224">
        <v>5</v>
      </c>
      <c r="I206" s="225"/>
      <c r="J206" s="224">
        <f>ROUND(I206*H206,2)</f>
        <v>0</v>
      </c>
      <c r="K206" s="222" t="s">
        <v>20</v>
      </c>
      <c r="L206" s="71"/>
      <c r="M206" s="226" t="s">
        <v>20</v>
      </c>
      <c r="N206" s="227" t="s">
        <v>41</v>
      </c>
      <c r="O206" s="46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AR206" s="23" t="s">
        <v>134</v>
      </c>
      <c r="AT206" s="23" t="s">
        <v>129</v>
      </c>
      <c r="AU206" s="23" t="s">
        <v>80</v>
      </c>
      <c r="AY206" s="23" t="s">
        <v>127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3" t="s">
        <v>78</v>
      </c>
      <c r="BK206" s="230">
        <f>ROUND(I206*H206,2)</f>
        <v>0</v>
      </c>
      <c r="BL206" s="23" t="s">
        <v>134</v>
      </c>
      <c r="BM206" s="23" t="s">
        <v>332</v>
      </c>
    </row>
    <row r="207" spans="2:63" s="10" customFormat="1" ht="29.85" customHeight="1">
      <c r="B207" s="204"/>
      <c r="C207" s="205"/>
      <c r="D207" s="206" t="s">
        <v>69</v>
      </c>
      <c r="E207" s="218" t="s">
        <v>175</v>
      </c>
      <c r="F207" s="218" t="s">
        <v>333</v>
      </c>
      <c r="G207" s="205"/>
      <c r="H207" s="205"/>
      <c r="I207" s="208"/>
      <c r="J207" s="219">
        <f>BK207</f>
        <v>0</v>
      </c>
      <c r="K207" s="205"/>
      <c r="L207" s="210"/>
      <c r="M207" s="211"/>
      <c r="N207" s="212"/>
      <c r="O207" s="212"/>
      <c r="P207" s="213">
        <f>SUM(P208:P243)</f>
        <v>0</v>
      </c>
      <c r="Q207" s="212"/>
      <c r="R207" s="213">
        <f>SUM(R208:R243)</f>
        <v>0.00015000000000000001</v>
      </c>
      <c r="S207" s="212"/>
      <c r="T207" s="214">
        <f>SUM(T208:T243)</f>
        <v>907.3950000000001</v>
      </c>
      <c r="AR207" s="215" t="s">
        <v>78</v>
      </c>
      <c r="AT207" s="216" t="s">
        <v>69</v>
      </c>
      <c r="AU207" s="216" t="s">
        <v>78</v>
      </c>
      <c r="AY207" s="215" t="s">
        <v>127</v>
      </c>
      <c r="BK207" s="217">
        <f>SUM(BK208:BK243)</f>
        <v>0</v>
      </c>
    </row>
    <row r="208" spans="2:65" s="1" customFormat="1" ht="25.5" customHeight="1">
      <c r="B208" s="45"/>
      <c r="C208" s="220" t="s">
        <v>334</v>
      </c>
      <c r="D208" s="220" t="s">
        <v>129</v>
      </c>
      <c r="E208" s="221" t="s">
        <v>335</v>
      </c>
      <c r="F208" s="222" t="s">
        <v>336</v>
      </c>
      <c r="G208" s="223" t="s">
        <v>132</v>
      </c>
      <c r="H208" s="224">
        <v>60</v>
      </c>
      <c r="I208" s="225"/>
      <c r="J208" s="224">
        <f>ROUND(I208*H208,2)</f>
        <v>0</v>
      </c>
      <c r="K208" s="222" t="s">
        <v>133</v>
      </c>
      <c r="L208" s="71"/>
      <c r="M208" s="226" t="s">
        <v>20</v>
      </c>
      <c r="N208" s="227" t="s">
        <v>41</v>
      </c>
      <c r="O208" s="46"/>
      <c r="P208" s="228">
        <f>O208*H208</f>
        <v>0</v>
      </c>
      <c r="Q208" s="228">
        <v>0</v>
      </c>
      <c r="R208" s="228">
        <f>Q208*H208</f>
        <v>0</v>
      </c>
      <c r="S208" s="228">
        <v>0.625</v>
      </c>
      <c r="T208" s="229">
        <f>S208*H208</f>
        <v>37.5</v>
      </c>
      <c r="AR208" s="23" t="s">
        <v>134</v>
      </c>
      <c r="AT208" s="23" t="s">
        <v>129</v>
      </c>
      <c r="AU208" s="23" t="s">
        <v>80</v>
      </c>
      <c r="AY208" s="23" t="s">
        <v>127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23" t="s">
        <v>78</v>
      </c>
      <c r="BK208" s="230">
        <f>ROUND(I208*H208,2)</f>
        <v>0</v>
      </c>
      <c r="BL208" s="23" t="s">
        <v>134</v>
      </c>
      <c r="BM208" s="23" t="s">
        <v>337</v>
      </c>
    </row>
    <row r="209" spans="2:51" s="11" customFormat="1" ht="13.5">
      <c r="B209" s="231"/>
      <c r="C209" s="232"/>
      <c r="D209" s="233" t="s">
        <v>139</v>
      </c>
      <c r="E209" s="234" t="s">
        <v>20</v>
      </c>
      <c r="F209" s="235" t="s">
        <v>186</v>
      </c>
      <c r="G209" s="232"/>
      <c r="H209" s="234" t="s">
        <v>20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139</v>
      </c>
      <c r="AU209" s="241" t="s">
        <v>80</v>
      </c>
      <c r="AV209" s="11" t="s">
        <v>78</v>
      </c>
      <c r="AW209" s="11" t="s">
        <v>34</v>
      </c>
      <c r="AX209" s="11" t="s">
        <v>70</v>
      </c>
      <c r="AY209" s="241" t="s">
        <v>127</v>
      </c>
    </row>
    <row r="210" spans="2:51" s="12" customFormat="1" ht="13.5">
      <c r="B210" s="242"/>
      <c r="C210" s="243"/>
      <c r="D210" s="233" t="s">
        <v>139</v>
      </c>
      <c r="E210" s="244" t="s">
        <v>20</v>
      </c>
      <c r="F210" s="245" t="s">
        <v>338</v>
      </c>
      <c r="G210" s="243"/>
      <c r="H210" s="246">
        <v>60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139</v>
      </c>
      <c r="AU210" s="252" t="s">
        <v>80</v>
      </c>
      <c r="AV210" s="12" t="s">
        <v>80</v>
      </c>
      <c r="AW210" s="12" t="s">
        <v>34</v>
      </c>
      <c r="AX210" s="12" t="s">
        <v>78</v>
      </c>
      <c r="AY210" s="252" t="s">
        <v>127</v>
      </c>
    </row>
    <row r="211" spans="2:65" s="1" customFormat="1" ht="16.5" customHeight="1">
      <c r="B211" s="45"/>
      <c r="C211" s="220" t="s">
        <v>339</v>
      </c>
      <c r="D211" s="220" t="s">
        <v>129</v>
      </c>
      <c r="E211" s="221" t="s">
        <v>340</v>
      </c>
      <c r="F211" s="222" t="s">
        <v>341</v>
      </c>
      <c r="G211" s="223" t="s">
        <v>132</v>
      </c>
      <c r="H211" s="224">
        <v>460</v>
      </c>
      <c r="I211" s="225"/>
      <c r="J211" s="224">
        <f>ROUND(I211*H211,2)</f>
        <v>0</v>
      </c>
      <c r="K211" s="222" t="s">
        <v>133</v>
      </c>
      <c r="L211" s="71"/>
      <c r="M211" s="226" t="s">
        <v>20</v>
      </c>
      <c r="N211" s="227" t="s">
        <v>41</v>
      </c>
      <c r="O211" s="46"/>
      <c r="P211" s="228">
        <f>O211*H211</f>
        <v>0</v>
      </c>
      <c r="Q211" s="228">
        <v>0</v>
      </c>
      <c r="R211" s="228">
        <f>Q211*H211</f>
        <v>0</v>
      </c>
      <c r="S211" s="228">
        <v>0.316</v>
      </c>
      <c r="T211" s="229">
        <f>S211*H211</f>
        <v>145.36</v>
      </c>
      <c r="AR211" s="23" t="s">
        <v>134</v>
      </c>
      <c r="AT211" s="23" t="s">
        <v>129</v>
      </c>
      <c r="AU211" s="23" t="s">
        <v>80</v>
      </c>
      <c r="AY211" s="23" t="s">
        <v>127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23" t="s">
        <v>78</v>
      </c>
      <c r="BK211" s="230">
        <f>ROUND(I211*H211,2)</f>
        <v>0</v>
      </c>
      <c r="BL211" s="23" t="s">
        <v>134</v>
      </c>
      <c r="BM211" s="23" t="s">
        <v>342</v>
      </c>
    </row>
    <row r="212" spans="2:51" s="11" customFormat="1" ht="13.5">
      <c r="B212" s="231"/>
      <c r="C212" s="232"/>
      <c r="D212" s="233" t="s">
        <v>139</v>
      </c>
      <c r="E212" s="234" t="s">
        <v>20</v>
      </c>
      <c r="F212" s="235" t="s">
        <v>186</v>
      </c>
      <c r="G212" s="232"/>
      <c r="H212" s="234" t="s">
        <v>20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139</v>
      </c>
      <c r="AU212" s="241" t="s">
        <v>80</v>
      </c>
      <c r="AV212" s="11" t="s">
        <v>78</v>
      </c>
      <c r="AW212" s="11" t="s">
        <v>34</v>
      </c>
      <c r="AX212" s="11" t="s">
        <v>70</v>
      </c>
      <c r="AY212" s="241" t="s">
        <v>127</v>
      </c>
    </row>
    <row r="213" spans="2:51" s="12" customFormat="1" ht="13.5">
      <c r="B213" s="242"/>
      <c r="C213" s="243"/>
      <c r="D213" s="233" t="s">
        <v>139</v>
      </c>
      <c r="E213" s="244" t="s">
        <v>20</v>
      </c>
      <c r="F213" s="245" t="s">
        <v>343</v>
      </c>
      <c r="G213" s="243"/>
      <c r="H213" s="246">
        <v>460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139</v>
      </c>
      <c r="AU213" s="252" t="s">
        <v>80</v>
      </c>
      <c r="AV213" s="12" t="s">
        <v>80</v>
      </c>
      <c r="AW213" s="12" t="s">
        <v>34</v>
      </c>
      <c r="AX213" s="12" t="s">
        <v>78</v>
      </c>
      <c r="AY213" s="252" t="s">
        <v>127</v>
      </c>
    </row>
    <row r="214" spans="2:65" s="1" customFormat="1" ht="25.5" customHeight="1">
      <c r="B214" s="45"/>
      <c r="C214" s="220" t="s">
        <v>344</v>
      </c>
      <c r="D214" s="220" t="s">
        <v>129</v>
      </c>
      <c r="E214" s="221" t="s">
        <v>345</v>
      </c>
      <c r="F214" s="222" t="s">
        <v>346</v>
      </c>
      <c r="G214" s="223" t="s">
        <v>132</v>
      </c>
      <c r="H214" s="224">
        <v>520</v>
      </c>
      <c r="I214" s="225"/>
      <c r="J214" s="224">
        <f>ROUND(I214*H214,2)</f>
        <v>0</v>
      </c>
      <c r="K214" s="222" t="s">
        <v>133</v>
      </c>
      <c r="L214" s="71"/>
      <c r="M214" s="226" t="s">
        <v>20</v>
      </c>
      <c r="N214" s="227" t="s">
        <v>41</v>
      </c>
      <c r="O214" s="46"/>
      <c r="P214" s="228">
        <f>O214*H214</f>
        <v>0</v>
      </c>
      <c r="Q214" s="228">
        <v>0</v>
      </c>
      <c r="R214" s="228">
        <f>Q214*H214</f>
        <v>0</v>
      </c>
      <c r="S214" s="228">
        <v>0.44</v>
      </c>
      <c r="T214" s="229">
        <f>S214*H214</f>
        <v>228.8</v>
      </c>
      <c r="AR214" s="23" t="s">
        <v>134</v>
      </c>
      <c r="AT214" s="23" t="s">
        <v>129</v>
      </c>
      <c r="AU214" s="23" t="s">
        <v>80</v>
      </c>
      <c r="AY214" s="23" t="s">
        <v>127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23" t="s">
        <v>78</v>
      </c>
      <c r="BK214" s="230">
        <f>ROUND(I214*H214,2)</f>
        <v>0</v>
      </c>
      <c r="BL214" s="23" t="s">
        <v>134</v>
      </c>
      <c r="BM214" s="23" t="s">
        <v>347</v>
      </c>
    </row>
    <row r="215" spans="2:51" s="11" customFormat="1" ht="13.5">
      <c r="B215" s="231"/>
      <c r="C215" s="232"/>
      <c r="D215" s="233" t="s">
        <v>139</v>
      </c>
      <c r="E215" s="234" t="s">
        <v>20</v>
      </c>
      <c r="F215" s="235" t="s">
        <v>186</v>
      </c>
      <c r="G215" s="232"/>
      <c r="H215" s="234" t="s">
        <v>20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139</v>
      </c>
      <c r="AU215" s="241" t="s">
        <v>80</v>
      </c>
      <c r="AV215" s="11" t="s">
        <v>78</v>
      </c>
      <c r="AW215" s="11" t="s">
        <v>34</v>
      </c>
      <c r="AX215" s="11" t="s">
        <v>70</v>
      </c>
      <c r="AY215" s="241" t="s">
        <v>127</v>
      </c>
    </row>
    <row r="216" spans="2:51" s="12" customFormat="1" ht="13.5">
      <c r="B216" s="242"/>
      <c r="C216" s="243"/>
      <c r="D216" s="233" t="s">
        <v>139</v>
      </c>
      <c r="E216" s="244" t="s">
        <v>20</v>
      </c>
      <c r="F216" s="245" t="s">
        <v>348</v>
      </c>
      <c r="G216" s="243"/>
      <c r="H216" s="246">
        <v>520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139</v>
      </c>
      <c r="AU216" s="252" t="s">
        <v>80</v>
      </c>
      <c r="AV216" s="12" t="s">
        <v>80</v>
      </c>
      <c r="AW216" s="12" t="s">
        <v>34</v>
      </c>
      <c r="AX216" s="12" t="s">
        <v>78</v>
      </c>
      <c r="AY216" s="252" t="s">
        <v>127</v>
      </c>
    </row>
    <row r="217" spans="2:65" s="1" customFormat="1" ht="25.5" customHeight="1">
      <c r="B217" s="45"/>
      <c r="C217" s="220" t="s">
        <v>349</v>
      </c>
      <c r="D217" s="220" t="s">
        <v>129</v>
      </c>
      <c r="E217" s="221" t="s">
        <v>350</v>
      </c>
      <c r="F217" s="222" t="s">
        <v>351</v>
      </c>
      <c r="G217" s="223" t="s">
        <v>132</v>
      </c>
      <c r="H217" s="224">
        <v>500</v>
      </c>
      <c r="I217" s="225"/>
      <c r="J217" s="224">
        <f>ROUND(I217*H217,2)</f>
        <v>0</v>
      </c>
      <c r="K217" s="222" t="s">
        <v>133</v>
      </c>
      <c r="L217" s="71"/>
      <c r="M217" s="226" t="s">
        <v>20</v>
      </c>
      <c r="N217" s="227" t="s">
        <v>41</v>
      </c>
      <c r="O217" s="46"/>
      <c r="P217" s="228">
        <f>O217*H217</f>
        <v>0</v>
      </c>
      <c r="Q217" s="228">
        <v>0</v>
      </c>
      <c r="R217" s="228">
        <f>Q217*H217</f>
        <v>0</v>
      </c>
      <c r="S217" s="228">
        <v>0.625</v>
      </c>
      <c r="T217" s="229">
        <f>S217*H217</f>
        <v>312.5</v>
      </c>
      <c r="AR217" s="23" t="s">
        <v>134</v>
      </c>
      <c r="AT217" s="23" t="s">
        <v>129</v>
      </c>
      <c r="AU217" s="23" t="s">
        <v>80</v>
      </c>
      <c r="AY217" s="23" t="s">
        <v>127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23" t="s">
        <v>78</v>
      </c>
      <c r="BK217" s="230">
        <f>ROUND(I217*H217,2)</f>
        <v>0</v>
      </c>
      <c r="BL217" s="23" t="s">
        <v>134</v>
      </c>
      <c r="BM217" s="23" t="s">
        <v>352</v>
      </c>
    </row>
    <row r="218" spans="2:51" s="11" customFormat="1" ht="13.5">
      <c r="B218" s="231"/>
      <c r="C218" s="232"/>
      <c r="D218" s="233" t="s">
        <v>139</v>
      </c>
      <c r="E218" s="234" t="s">
        <v>20</v>
      </c>
      <c r="F218" s="235" t="s">
        <v>186</v>
      </c>
      <c r="G218" s="232"/>
      <c r="H218" s="234" t="s">
        <v>20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139</v>
      </c>
      <c r="AU218" s="241" t="s">
        <v>80</v>
      </c>
      <c r="AV218" s="11" t="s">
        <v>78</v>
      </c>
      <c r="AW218" s="11" t="s">
        <v>34</v>
      </c>
      <c r="AX218" s="11" t="s">
        <v>70</v>
      </c>
      <c r="AY218" s="241" t="s">
        <v>127</v>
      </c>
    </row>
    <row r="219" spans="2:51" s="12" customFormat="1" ht="13.5">
      <c r="B219" s="242"/>
      <c r="C219" s="243"/>
      <c r="D219" s="233" t="s">
        <v>139</v>
      </c>
      <c r="E219" s="244" t="s">
        <v>20</v>
      </c>
      <c r="F219" s="245" t="s">
        <v>353</v>
      </c>
      <c r="G219" s="243"/>
      <c r="H219" s="246">
        <v>500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139</v>
      </c>
      <c r="AU219" s="252" t="s">
        <v>80</v>
      </c>
      <c r="AV219" s="12" t="s">
        <v>80</v>
      </c>
      <c r="AW219" s="12" t="s">
        <v>34</v>
      </c>
      <c r="AX219" s="12" t="s">
        <v>78</v>
      </c>
      <c r="AY219" s="252" t="s">
        <v>127</v>
      </c>
    </row>
    <row r="220" spans="2:65" s="1" customFormat="1" ht="16.5" customHeight="1">
      <c r="B220" s="45"/>
      <c r="C220" s="220" t="s">
        <v>354</v>
      </c>
      <c r="D220" s="220" t="s">
        <v>129</v>
      </c>
      <c r="E220" s="221" t="s">
        <v>355</v>
      </c>
      <c r="F220" s="222" t="s">
        <v>356</v>
      </c>
      <c r="G220" s="223" t="s">
        <v>132</v>
      </c>
      <c r="H220" s="224">
        <v>330</v>
      </c>
      <c r="I220" s="225"/>
      <c r="J220" s="224">
        <f>ROUND(I220*H220,2)</f>
        <v>0</v>
      </c>
      <c r="K220" s="222" t="s">
        <v>133</v>
      </c>
      <c r="L220" s="71"/>
      <c r="M220" s="226" t="s">
        <v>20</v>
      </c>
      <c r="N220" s="227" t="s">
        <v>41</v>
      </c>
      <c r="O220" s="46"/>
      <c r="P220" s="228">
        <f>O220*H220</f>
        <v>0</v>
      </c>
      <c r="Q220" s="228">
        <v>0</v>
      </c>
      <c r="R220" s="228">
        <f>Q220*H220</f>
        <v>0</v>
      </c>
      <c r="S220" s="228">
        <v>0.098</v>
      </c>
      <c r="T220" s="229">
        <f>S220*H220</f>
        <v>32.34</v>
      </c>
      <c r="AR220" s="23" t="s">
        <v>134</v>
      </c>
      <c r="AT220" s="23" t="s">
        <v>129</v>
      </c>
      <c r="AU220" s="23" t="s">
        <v>80</v>
      </c>
      <c r="AY220" s="23" t="s">
        <v>127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23" t="s">
        <v>78</v>
      </c>
      <c r="BK220" s="230">
        <f>ROUND(I220*H220,2)</f>
        <v>0</v>
      </c>
      <c r="BL220" s="23" t="s">
        <v>134</v>
      </c>
      <c r="BM220" s="23" t="s">
        <v>357</v>
      </c>
    </row>
    <row r="221" spans="2:51" s="11" customFormat="1" ht="13.5">
      <c r="B221" s="231"/>
      <c r="C221" s="232"/>
      <c r="D221" s="233" t="s">
        <v>139</v>
      </c>
      <c r="E221" s="234" t="s">
        <v>20</v>
      </c>
      <c r="F221" s="235" t="s">
        <v>358</v>
      </c>
      <c r="G221" s="232"/>
      <c r="H221" s="234" t="s">
        <v>20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139</v>
      </c>
      <c r="AU221" s="241" t="s">
        <v>80</v>
      </c>
      <c r="AV221" s="11" t="s">
        <v>78</v>
      </c>
      <c r="AW221" s="11" t="s">
        <v>34</v>
      </c>
      <c r="AX221" s="11" t="s">
        <v>70</v>
      </c>
      <c r="AY221" s="241" t="s">
        <v>127</v>
      </c>
    </row>
    <row r="222" spans="2:51" s="11" customFormat="1" ht="13.5">
      <c r="B222" s="231"/>
      <c r="C222" s="232"/>
      <c r="D222" s="233" t="s">
        <v>139</v>
      </c>
      <c r="E222" s="234" t="s">
        <v>20</v>
      </c>
      <c r="F222" s="235" t="s">
        <v>186</v>
      </c>
      <c r="G222" s="232"/>
      <c r="H222" s="234" t="s">
        <v>20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139</v>
      </c>
      <c r="AU222" s="241" t="s">
        <v>80</v>
      </c>
      <c r="AV222" s="11" t="s">
        <v>78</v>
      </c>
      <c r="AW222" s="11" t="s">
        <v>34</v>
      </c>
      <c r="AX222" s="11" t="s">
        <v>70</v>
      </c>
      <c r="AY222" s="241" t="s">
        <v>127</v>
      </c>
    </row>
    <row r="223" spans="2:51" s="12" customFormat="1" ht="13.5">
      <c r="B223" s="242"/>
      <c r="C223" s="243"/>
      <c r="D223" s="233" t="s">
        <v>139</v>
      </c>
      <c r="E223" s="244" t="s">
        <v>20</v>
      </c>
      <c r="F223" s="245" t="s">
        <v>359</v>
      </c>
      <c r="G223" s="243"/>
      <c r="H223" s="246">
        <v>330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139</v>
      </c>
      <c r="AU223" s="252" t="s">
        <v>80</v>
      </c>
      <c r="AV223" s="12" t="s">
        <v>80</v>
      </c>
      <c r="AW223" s="12" t="s">
        <v>34</v>
      </c>
      <c r="AX223" s="12" t="s">
        <v>78</v>
      </c>
      <c r="AY223" s="252" t="s">
        <v>127</v>
      </c>
    </row>
    <row r="224" spans="2:65" s="1" customFormat="1" ht="25.5" customHeight="1">
      <c r="B224" s="45"/>
      <c r="C224" s="220" t="s">
        <v>360</v>
      </c>
      <c r="D224" s="220" t="s">
        <v>129</v>
      </c>
      <c r="E224" s="221" t="s">
        <v>361</v>
      </c>
      <c r="F224" s="222" t="s">
        <v>362</v>
      </c>
      <c r="G224" s="223" t="s">
        <v>132</v>
      </c>
      <c r="H224" s="224">
        <v>330</v>
      </c>
      <c r="I224" s="225"/>
      <c r="J224" s="224">
        <f>ROUND(I224*H224,2)</f>
        <v>0</v>
      </c>
      <c r="K224" s="222" t="s">
        <v>133</v>
      </c>
      <c r="L224" s="71"/>
      <c r="M224" s="226" t="s">
        <v>20</v>
      </c>
      <c r="N224" s="227" t="s">
        <v>41</v>
      </c>
      <c r="O224" s="46"/>
      <c r="P224" s="228">
        <f>O224*H224</f>
        <v>0</v>
      </c>
      <c r="Q224" s="228">
        <v>0</v>
      </c>
      <c r="R224" s="228">
        <f>Q224*H224</f>
        <v>0</v>
      </c>
      <c r="S224" s="228">
        <v>0.325</v>
      </c>
      <c r="T224" s="229">
        <f>S224*H224</f>
        <v>107.25</v>
      </c>
      <c r="AR224" s="23" t="s">
        <v>134</v>
      </c>
      <c r="AT224" s="23" t="s">
        <v>129</v>
      </c>
      <c r="AU224" s="23" t="s">
        <v>80</v>
      </c>
      <c r="AY224" s="23" t="s">
        <v>127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23" t="s">
        <v>78</v>
      </c>
      <c r="BK224" s="230">
        <f>ROUND(I224*H224,2)</f>
        <v>0</v>
      </c>
      <c r="BL224" s="23" t="s">
        <v>134</v>
      </c>
      <c r="BM224" s="23" t="s">
        <v>363</v>
      </c>
    </row>
    <row r="225" spans="2:51" s="11" customFormat="1" ht="13.5">
      <c r="B225" s="231"/>
      <c r="C225" s="232"/>
      <c r="D225" s="233" t="s">
        <v>139</v>
      </c>
      <c r="E225" s="234" t="s">
        <v>20</v>
      </c>
      <c r="F225" s="235" t="s">
        <v>364</v>
      </c>
      <c r="G225" s="232"/>
      <c r="H225" s="234" t="s">
        <v>20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139</v>
      </c>
      <c r="AU225" s="241" t="s">
        <v>80</v>
      </c>
      <c r="AV225" s="11" t="s">
        <v>78</v>
      </c>
      <c r="AW225" s="11" t="s">
        <v>34</v>
      </c>
      <c r="AX225" s="11" t="s">
        <v>70</v>
      </c>
      <c r="AY225" s="241" t="s">
        <v>127</v>
      </c>
    </row>
    <row r="226" spans="2:51" s="11" customFormat="1" ht="13.5">
      <c r="B226" s="231"/>
      <c r="C226" s="232"/>
      <c r="D226" s="233" t="s">
        <v>139</v>
      </c>
      <c r="E226" s="234" t="s">
        <v>20</v>
      </c>
      <c r="F226" s="235" t="s">
        <v>186</v>
      </c>
      <c r="G226" s="232"/>
      <c r="H226" s="234" t="s">
        <v>20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139</v>
      </c>
      <c r="AU226" s="241" t="s">
        <v>80</v>
      </c>
      <c r="AV226" s="11" t="s">
        <v>78</v>
      </c>
      <c r="AW226" s="11" t="s">
        <v>34</v>
      </c>
      <c r="AX226" s="11" t="s">
        <v>70</v>
      </c>
      <c r="AY226" s="241" t="s">
        <v>127</v>
      </c>
    </row>
    <row r="227" spans="2:51" s="12" customFormat="1" ht="13.5">
      <c r="B227" s="242"/>
      <c r="C227" s="243"/>
      <c r="D227" s="233" t="s">
        <v>139</v>
      </c>
      <c r="E227" s="244" t="s">
        <v>20</v>
      </c>
      <c r="F227" s="245" t="s">
        <v>359</v>
      </c>
      <c r="G227" s="243"/>
      <c r="H227" s="246">
        <v>330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139</v>
      </c>
      <c r="AU227" s="252" t="s">
        <v>80</v>
      </c>
      <c r="AV227" s="12" t="s">
        <v>80</v>
      </c>
      <c r="AW227" s="12" t="s">
        <v>34</v>
      </c>
      <c r="AX227" s="12" t="s">
        <v>78</v>
      </c>
      <c r="AY227" s="252" t="s">
        <v>127</v>
      </c>
    </row>
    <row r="228" spans="2:65" s="1" customFormat="1" ht="25.5" customHeight="1">
      <c r="B228" s="45"/>
      <c r="C228" s="220" t="s">
        <v>365</v>
      </c>
      <c r="D228" s="220" t="s">
        <v>129</v>
      </c>
      <c r="E228" s="221" t="s">
        <v>366</v>
      </c>
      <c r="F228" s="222" t="s">
        <v>367</v>
      </c>
      <c r="G228" s="223" t="s">
        <v>132</v>
      </c>
      <c r="H228" s="224">
        <v>5</v>
      </c>
      <c r="I228" s="225"/>
      <c r="J228" s="224">
        <f>ROUND(I228*H228,2)</f>
        <v>0</v>
      </c>
      <c r="K228" s="222" t="s">
        <v>133</v>
      </c>
      <c r="L228" s="71"/>
      <c r="M228" s="226" t="s">
        <v>20</v>
      </c>
      <c r="N228" s="227" t="s">
        <v>41</v>
      </c>
      <c r="O228" s="46"/>
      <c r="P228" s="228">
        <f>O228*H228</f>
        <v>0</v>
      </c>
      <c r="Q228" s="228">
        <v>3E-05</v>
      </c>
      <c r="R228" s="228">
        <f>Q228*H228</f>
        <v>0.00015000000000000001</v>
      </c>
      <c r="S228" s="228">
        <v>0.103</v>
      </c>
      <c r="T228" s="229">
        <f>S228*H228</f>
        <v>0.515</v>
      </c>
      <c r="AR228" s="23" t="s">
        <v>134</v>
      </c>
      <c r="AT228" s="23" t="s">
        <v>129</v>
      </c>
      <c r="AU228" s="23" t="s">
        <v>80</v>
      </c>
      <c r="AY228" s="23" t="s">
        <v>127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23" t="s">
        <v>78</v>
      </c>
      <c r="BK228" s="230">
        <f>ROUND(I228*H228,2)</f>
        <v>0</v>
      </c>
      <c r="BL228" s="23" t="s">
        <v>134</v>
      </c>
      <c r="BM228" s="23" t="s">
        <v>368</v>
      </c>
    </row>
    <row r="229" spans="2:51" s="11" customFormat="1" ht="13.5">
      <c r="B229" s="231"/>
      <c r="C229" s="232"/>
      <c r="D229" s="233" t="s">
        <v>139</v>
      </c>
      <c r="E229" s="234" t="s">
        <v>20</v>
      </c>
      <c r="F229" s="235" t="s">
        <v>369</v>
      </c>
      <c r="G229" s="232"/>
      <c r="H229" s="234" t="s">
        <v>20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139</v>
      </c>
      <c r="AU229" s="241" t="s">
        <v>80</v>
      </c>
      <c r="AV229" s="11" t="s">
        <v>78</v>
      </c>
      <c r="AW229" s="11" t="s">
        <v>34</v>
      </c>
      <c r="AX229" s="11" t="s">
        <v>70</v>
      </c>
      <c r="AY229" s="241" t="s">
        <v>127</v>
      </c>
    </row>
    <row r="230" spans="2:51" s="12" customFormat="1" ht="13.5">
      <c r="B230" s="242"/>
      <c r="C230" s="243"/>
      <c r="D230" s="233" t="s">
        <v>139</v>
      </c>
      <c r="E230" s="244" t="s">
        <v>20</v>
      </c>
      <c r="F230" s="245" t="s">
        <v>150</v>
      </c>
      <c r="G230" s="243"/>
      <c r="H230" s="246">
        <v>5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139</v>
      </c>
      <c r="AU230" s="252" t="s">
        <v>80</v>
      </c>
      <c r="AV230" s="12" t="s">
        <v>80</v>
      </c>
      <c r="AW230" s="12" t="s">
        <v>34</v>
      </c>
      <c r="AX230" s="12" t="s">
        <v>78</v>
      </c>
      <c r="AY230" s="252" t="s">
        <v>127</v>
      </c>
    </row>
    <row r="231" spans="2:65" s="1" customFormat="1" ht="16.5" customHeight="1">
      <c r="B231" s="45"/>
      <c r="C231" s="220" t="s">
        <v>370</v>
      </c>
      <c r="D231" s="220" t="s">
        <v>129</v>
      </c>
      <c r="E231" s="221" t="s">
        <v>371</v>
      </c>
      <c r="F231" s="222" t="s">
        <v>372</v>
      </c>
      <c r="G231" s="223" t="s">
        <v>373</v>
      </c>
      <c r="H231" s="224">
        <v>162</v>
      </c>
      <c r="I231" s="225"/>
      <c r="J231" s="224">
        <f>ROUND(I231*H231,2)</f>
        <v>0</v>
      </c>
      <c r="K231" s="222" t="s">
        <v>133</v>
      </c>
      <c r="L231" s="71"/>
      <c r="M231" s="226" t="s">
        <v>20</v>
      </c>
      <c r="N231" s="227" t="s">
        <v>41</v>
      </c>
      <c r="O231" s="46"/>
      <c r="P231" s="228">
        <f>O231*H231</f>
        <v>0</v>
      </c>
      <c r="Q231" s="228">
        <v>0</v>
      </c>
      <c r="R231" s="228">
        <f>Q231*H231</f>
        <v>0</v>
      </c>
      <c r="S231" s="228">
        <v>0.205</v>
      </c>
      <c r="T231" s="229">
        <f>S231*H231</f>
        <v>33.21</v>
      </c>
      <c r="AR231" s="23" t="s">
        <v>134</v>
      </c>
      <c r="AT231" s="23" t="s">
        <v>129</v>
      </c>
      <c r="AU231" s="23" t="s">
        <v>80</v>
      </c>
      <c r="AY231" s="23" t="s">
        <v>127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23" t="s">
        <v>78</v>
      </c>
      <c r="BK231" s="230">
        <f>ROUND(I231*H231,2)</f>
        <v>0</v>
      </c>
      <c r="BL231" s="23" t="s">
        <v>134</v>
      </c>
      <c r="BM231" s="23" t="s">
        <v>374</v>
      </c>
    </row>
    <row r="232" spans="2:65" s="1" customFormat="1" ht="16.5" customHeight="1">
      <c r="B232" s="45"/>
      <c r="C232" s="220" t="s">
        <v>375</v>
      </c>
      <c r="D232" s="220" t="s">
        <v>129</v>
      </c>
      <c r="E232" s="221" t="s">
        <v>376</v>
      </c>
      <c r="F232" s="222" t="s">
        <v>377</v>
      </c>
      <c r="G232" s="223" t="s">
        <v>373</v>
      </c>
      <c r="H232" s="224">
        <v>248</v>
      </c>
      <c r="I232" s="225"/>
      <c r="J232" s="224">
        <f>ROUND(I232*H232,2)</f>
        <v>0</v>
      </c>
      <c r="K232" s="222" t="s">
        <v>133</v>
      </c>
      <c r="L232" s="71"/>
      <c r="M232" s="226" t="s">
        <v>20</v>
      </c>
      <c r="N232" s="227" t="s">
        <v>41</v>
      </c>
      <c r="O232" s="46"/>
      <c r="P232" s="228">
        <f>O232*H232</f>
        <v>0</v>
      </c>
      <c r="Q232" s="228">
        <v>0</v>
      </c>
      <c r="R232" s="228">
        <f>Q232*H232</f>
        <v>0</v>
      </c>
      <c r="S232" s="228">
        <v>0.04</v>
      </c>
      <c r="T232" s="229">
        <f>S232*H232</f>
        <v>9.92</v>
      </c>
      <c r="AR232" s="23" t="s">
        <v>134</v>
      </c>
      <c r="AT232" s="23" t="s">
        <v>129</v>
      </c>
      <c r="AU232" s="23" t="s">
        <v>80</v>
      </c>
      <c r="AY232" s="23" t="s">
        <v>127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23" t="s">
        <v>78</v>
      </c>
      <c r="BK232" s="230">
        <f>ROUND(I232*H232,2)</f>
        <v>0</v>
      </c>
      <c r="BL232" s="23" t="s">
        <v>134</v>
      </c>
      <c r="BM232" s="23" t="s">
        <v>378</v>
      </c>
    </row>
    <row r="233" spans="2:65" s="1" customFormat="1" ht="16.5" customHeight="1">
      <c r="B233" s="45"/>
      <c r="C233" s="220" t="s">
        <v>379</v>
      </c>
      <c r="D233" s="220" t="s">
        <v>129</v>
      </c>
      <c r="E233" s="221" t="s">
        <v>380</v>
      </c>
      <c r="F233" s="222" t="s">
        <v>381</v>
      </c>
      <c r="G233" s="223" t="s">
        <v>178</v>
      </c>
      <c r="H233" s="224">
        <v>907.4</v>
      </c>
      <c r="I233" s="225"/>
      <c r="J233" s="224">
        <f>ROUND(I233*H233,2)</f>
        <v>0</v>
      </c>
      <c r="K233" s="222" t="s">
        <v>133</v>
      </c>
      <c r="L233" s="71"/>
      <c r="M233" s="226" t="s">
        <v>20</v>
      </c>
      <c r="N233" s="227" t="s">
        <v>41</v>
      </c>
      <c r="O233" s="46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3" t="s">
        <v>134</v>
      </c>
      <c r="AT233" s="23" t="s">
        <v>129</v>
      </c>
      <c r="AU233" s="23" t="s">
        <v>80</v>
      </c>
      <c r="AY233" s="23" t="s">
        <v>127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23" t="s">
        <v>78</v>
      </c>
      <c r="BK233" s="230">
        <f>ROUND(I233*H233,2)</f>
        <v>0</v>
      </c>
      <c r="BL233" s="23" t="s">
        <v>134</v>
      </c>
      <c r="BM233" s="23" t="s">
        <v>382</v>
      </c>
    </row>
    <row r="234" spans="2:65" s="1" customFormat="1" ht="16.5" customHeight="1">
      <c r="B234" s="45"/>
      <c r="C234" s="220" t="s">
        <v>383</v>
      </c>
      <c r="D234" s="220" t="s">
        <v>129</v>
      </c>
      <c r="E234" s="221" t="s">
        <v>384</v>
      </c>
      <c r="F234" s="222" t="s">
        <v>385</v>
      </c>
      <c r="G234" s="223" t="s">
        <v>178</v>
      </c>
      <c r="H234" s="224">
        <v>4773.6</v>
      </c>
      <c r="I234" s="225"/>
      <c r="J234" s="224">
        <f>ROUND(I234*H234,2)</f>
        <v>0</v>
      </c>
      <c r="K234" s="222" t="s">
        <v>133</v>
      </c>
      <c r="L234" s="71"/>
      <c r="M234" s="226" t="s">
        <v>20</v>
      </c>
      <c r="N234" s="227" t="s">
        <v>41</v>
      </c>
      <c r="O234" s="46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AR234" s="23" t="s">
        <v>134</v>
      </c>
      <c r="AT234" s="23" t="s">
        <v>129</v>
      </c>
      <c r="AU234" s="23" t="s">
        <v>80</v>
      </c>
      <c r="AY234" s="23" t="s">
        <v>127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23" t="s">
        <v>78</v>
      </c>
      <c r="BK234" s="230">
        <f>ROUND(I234*H234,2)</f>
        <v>0</v>
      </c>
      <c r="BL234" s="23" t="s">
        <v>134</v>
      </c>
      <c r="BM234" s="23" t="s">
        <v>386</v>
      </c>
    </row>
    <row r="235" spans="2:51" s="11" customFormat="1" ht="13.5">
      <c r="B235" s="231"/>
      <c r="C235" s="232"/>
      <c r="D235" s="233" t="s">
        <v>139</v>
      </c>
      <c r="E235" s="234" t="s">
        <v>20</v>
      </c>
      <c r="F235" s="235" t="s">
        <v>387</v>
      </c>
      <c r="G235" s="232"/>
      <c r="H235" s="234" t="s">
        <v>20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139</v>
      </c>
      <c r="AU235" s="241" t="s">
        <v>80</v>
      </c>
      <c r="AV235" s="11" t="s">
        <v>78</v>
      </c>
      <c r="AW235" s="11" t="s">
        <v>34</v>
      </c>
      <c r="AX235" s="11" t="s">
        <v>70</v>
      </c>
      <c r="AY235" s="241" t="s">
        <v>127</v>
      </c>
    </row>
    <row r="236" spans="2:51" s="12" customFormat="1" ht="13.5">
      <c r="B236" s="242"/>
      <c r="C236" s="243"/>
      <c r="D236" s="233" t="s">
        <v>139</v>
      </c>
      <c r="E236" s="244" t="s">
        <v>20</v>
      </c>
      <c r="F236" s="245" t="s">
        <v>388</v>
      </c>
      <c r="G236" s="243"/>
      <c r="H236" s="246">
        <v>712.8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139</v>
      </c>
      <c r="AU236" s="252" t="s">
        <v>80</v>
      </c>
      <c r="AV236" s="12" t="s">
        <v>80</v>
      </c>
      <c r="AW236" s="12" t="s">
        <v>34</v>
      </c>
      <c r="AX236" s="12" t="s">
        <v>70</v>
      </c>
      <c r="AY236" s="252" t="s">
        <v>127</v>
      </c>
    </row>
    <row r="237" spans="2:51" s="11" customFormat="1" ht="13.5">
      <c r="B237" s="231"/>
      <c r="C237" s="232"/>
      <c r="D237" s="233" t="s">
        <v>139</v>
      </c>
      <c r="E237" s="234" t="s">
        <v>20</v>
      </c>
      <c r="F237" s="235" t="s">
        <v>389</v>
      </c>
      <c r="G237" s="232"/>
      <c r="H237" s="234" t="s">
        <v>20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139</v>
      </c>
      <c r="AU237" s="241" t="s">
        <v>80</v>
      </c>
      <c r="AV237" s="11" t="s">
        <v>78</v>
      </c>
      <c r="AW237" s="11" t="s">
        <v>34</v>
      </c>
      <c r="AX237" s="11" t="s">
        <v>70</v>
      </c>
      <c r="AY237" s="241" t="s">
        <v>127</v>
      </c>
    </row>
    <row r="238" spans="2:51" s="12" customFormat="1" ht="13.5">
      <c r="B238" s="242"/>
      <c r="C238" s="243"/>
      <c r="D238" s="233" t="s">
        <v>139</v>
      </c>
      <c r="E238" s="244" t="s">
        <v>20</v>
      </c>
      <c r="F238" s="245" t="s">
        <v>390</v>
      </c>
      <c r="G238" s="243"/>
      <c r="H238" s="246">
        <v>2001.6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139</v>
      </c>
      <c r="AU238" s="252" t="s">
        <v>80</v>
      </c>
      <c r="AV238" s="12" t="s">
        <v>80</v>
      </c>
      <c r="AW238" s="12" t="s">
        <v>34</v>
      </c>
      <c r="AX238" s="12" t="s">
        <v>70</v>
      </c>
      <c r="AY238" s="252" t="s">
        <v>127</v>
      </c>
    </row>
    <row r="239" spans="2:51" s="11" customFormat="1" ht="13.5">
      <c r="B239" s="231"/>
      <c r="C239" s="232"/>
      <c r="D239" s="233" t="s">
        <v>139</v>
      </c>
      <c r="E239" s="234" t="s">
        <v>20</v>
      </c>
      <c r="F239" s="235" t="s">
        <v>391</v>
      </c>
      <c r="G239" s="232"/>
      <c r="H239" s="234" t="s">
        <v>20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139</v>
      </c>
      <c r="AU239" s="241" t="s">
        <v>80</v>
      </c>
      <c r="AV239" s="11" t="s">
        <v>78</v>
      </c>
      <c r="AW239" s="11" t="s">
        <v>34</v>
      </c>
      <c r="AX239" s="11" t="s">
        <v>70</v>
      </c>
      <c r="AY239" s="241" t="s">
        <v>127</v>
      </c>
    </row>
    <row r="240" spans="2:51" s="12" customFormat="1" ht="13.5">
      <c r="B240" s="242"/>
      <c r="C240" s="243"/>
      <c r="D240" s="233" t="s">
        <v>139</v>
      </c>
      <c r="E240" s="244" t="s">
        <v>20</v>
      </c>
      <c r="F240" s="245" t="s">
        <v>392</v>
      </c>
      <c r="G240" s="243"/>
      <c r="H240" s="246">
        <v>2059.2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139</v>
      </c>
      <c r="AU240" s="252" t="s">
        <v>80</v>
      </c>
      <c r="AV240" s="12" t="s">
        <v>80</v>
      </c>
      <c r="AW240" s="12" t="s">
        <v>34</v>
      </c>
      <c r="AX240" s="12" t="s">
        <v>70</v>
      </c>
      <c r="AY240" s="252" t="s">
        <v>127</v>
      </c>
    </row>
    <row r="241" spans="2:51" s="13" customFormat="1" ht="13.5">
      <c r="B241" s="253"/>
      <c r="C241" s="254"/>
      <c r="D241" s="233" t="s">
        <v>139</v>
      </c>
      <c r="E241" s="255" t="s">
        <v>20</v>
      </c>
      <c r="F241" s="256" t="s">
        <v>229</v>
      </c>
      <c r="G241" s="254"/>
      <c r="H241" s="257">
        <v>4773.6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139</v>
      </c>
      <c r="AU241" s="263" t="s">
        <v>80</v>
      </c>
      <c r="AV241" s="13" t="s">
        <v>134</v>
      </c>
      <c r="AW241" s="13" t="s">
        <v>34</v>
      </c>
      <c r="AX241" s="13" t="s">
        <v>78</v>
      </c>
      <c r="AY241" s="263" t="s">
        <v>127</v>
      </c>
    </row>
    <row r="242" spans="2:65" s="1" customFormat="1" ht="25.5" customHeight="1">
      <c r="B242" s="45"/>
      <c r="C242" s="220" t="s">
        <v>393</v>
      </c>
      <c r="D242" s="220" t="s">
        <v>129</v>
      </c>
      <c r="E242" s="221" t="s">
        <v>394</v>
      </c>
      <c r="F242" s="222" t="s">
        <v>395</v>
      </c>
      <c r="G242" s="223" t="s">
        <v>178</v>
      </c>
      <c r="H242" s="224">
        <v>500.4</v>
      </c>
      <c r="I242" s="225"/>
      <c r="J242" s="224">
        <f>ROUND(I242*H242,2)</f>
        <v>0</v>
      </c>
      <c r="K242" s="222" t="s">
        <v>133</v>
      </c>
      <c r="L242" s="71"/>
      <c r="M242" s="226" t="s">
        <v>20</v>
      </c>
      <c r="N242" s="227" t="s">
        <v>41</v>
      </c>
      <c r="O242" s="46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AR242" s="23" t="s">
        <v>134</v>
      </c>
      <c r="AT242" s="23" t="s">
        <v>129</v>
      </c>
      <c r="AU242" s="23" t="s">
        <v>80</v>
      </c>
      <c r="AY242" s="23" t="s">
        <v>127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23" t="s">
        <v>78</v>
      </c>
      <c r="BK242" s="230">
        <f>ROUND(I242*H242,2)</f>
        <v>0</v>
      </c>
      <c r="BL242" s="23" t="s">
        <v>134</v>
      </c>
      <c r="BM242" s="23" t="s">
        <v>396</v>
      </c>
    </row>
    <row r="243" spans="2:65" s="1" customFormat="1" ht="25.5" customHeight="1">
      <c r="B243" s="45"/>
      <c r="C243" s="220" t="s">
        <v>397</v>
      </c>
      <c r="D243" s="220" t="s">
        <v>129</v>
      </c>
      <c r="E243" s="221" t="s">
        <v>398</v>
      </c>
      <c r="F243" s="222" t="s">
        <v>399</v>
      </c>
      <c r="G243" s="223" t="s">
        <v>178</v>
      </c>
      <c r="H243" s="224">
        <v>228.8</v>
      </c>
      <c r="I243" s="225"/>
      <c r="J243" s="224">
        <f>ROUND(I243*H243,2)</f>
        <v>0</v>
      </c>
      <c r="K243" s="222" t="s">
        <v>133</v>
      </c>
      <c r="L243" s="71"/>
      <c r="M243" s="226" t="s">
        <v>20</v>
      </c>
      <c r="N243" s="227" t="s">
        <v>41</v>
      </c>
      <c r="O243" s="46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AR243" s="23" t="s">
        <v>134</v>
      </c>
      <c r="AT243" s="23" t="s">
        <v>129</v>
      </c>
      <c r="AU243" s="23" t="s">
        <v>80</v>
      </c>
      <c r="AY243" s="23" t="s">
        <v>127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23" t="s">
        <v>78</v>
      </c>
      <c r="BK243" s="230">
        <f>ROUND(I243*H243,2)</f>
        <v>0</v>
      </c>
      <c r="BL243" s="23" t="s">
        <v>134</v>
      </c>
      <c r="BM243" s="23" t="s">
        <v>400</v>
      </c>
    </row>
    <row r="244" spans="2:63" s="10" customFormat="1" ht="29.85" customHeight="1">
      <c r="B244" s="204"/>
      <c r="C244" s="205"/>
      <c r="D244" s="206" t="s">
        <v>69</v>
      </c>
      <c r="E244" s="218" t="s">
        <v>9</v>
      </c>
      <c r="F244" s="218" t="s">
        <v>401</v>
      </c>
      <c r="G244" s="205"/>
      <c r="H244" s="205"/>
      <c r="I244" s="208"/>
      <c r="J244" s="219">
        <f>BK244</f>
        <v>0</v>
      </c>
      <c r="K244" s="205"/>
      <c r="L244" s="210"/>
      <c r="M244" s="211"/>
      <c r="N244" s="212"/>
      <c r="O244" s="212"/>
      <c r="P244" s="213">
        <f>SUM(P245:P247)</f>
        <v>0</v>
      </c>
      <c r="Q244" s="212"/>
      <c r="R244" s="213">
        <f>SUM(R245:R247)</f>
        <v>0.0219</v>
      </c>
      <c r="S244" s="212"/>
      <c r="T244" s="214">
        <f>SUM(T245:T247)</f>
        <v>0</v>
      </c>
      <c r="AR244" s="215" t="s">
        <v>78</v>
      </c>
      <c r="AT244" s="216" t="s">
        <v>69</v>
      </c>
      <c r="AU244" s="216" t="s">
        <v>78</v>
      </c>
      <c r="AY244" s="215" t="s">
        <v>127</v>
      </c>
      <c r="BK244" s="217">
        <f>SUM(BK245:BK247)</f>
        <v>0</v>
      </c>
    </row>
    <row r="245" spans="2:65" s="1" customFormat="1" ht="16.5" customHeight="1">
      <c r="B245" s="45"/>
      <c r="C245" s="220" t="s">
        <v>402</v>
      </c>
      <c r="D245" s="220" t="s">
        <v>129</v>
      </c>
      <c r="E245" s="221" t="s">
        <v>403</v>
      </c>
      <c r="F245" s="222" t="s">
        <v>404</v>
      </c>
      <c r="G245" s="223" t="s">
        <v>373</v>
      </c>
      <c r="H245" s="224">
        <v>30</v>
      </c>
      <c r="I245" s="225"/>
      <c r="J245" s="224">
        <f>ROUND(I245*H245,2)</f>
        <v>0</v>
      </c>
      <c r="K245" s="222" t="s">
        <v>133</v>
      </c>
      <c r="L245" s="71"/>
      <c r="M245" s="226" t="s">
        <v>20</v>
      </c>
      <c r="N245" s="227" t="s">
        <v>41</v>
      </c>
      <c r="O245" s="46"/>
      <c r="P245" s="228">
        <f>O245*H245</f>
        <v>0</v>
      </c>
      <c r="Q245" s="228">
        <v>0.00073</v>
      </c>
      <c r="R245" s="228">
        <f>Q245*H245</f>
        <v>0.0219</v>
      </c>
      <c r="S245" s="228">
        <v>0</v>
      </c>
      <c r="T245" s="229">
        <f>S245*H245</f>
        <v>0</v>
      </c>
      <c r="AR245" s="23" t="s">
        <v>134</v>
      </c>
      <c r="AT245" s="23" t="s">
        <v>129</v>
      </c>
      <c r="AU245" s="23" t="s">
        <v>80</v>
      </c>
      <c r="AY245" s="23" t="s">
        <v>127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23" t="s">
        <v>78</v>
      </c>
      <c r="BK245" s="230">
        <f>ROUND(I245*H245,2)</f>
        <v>0</v>
      </c>
      <c r="BL245" s="23" t="s">
        <v>134</v>
      </c>
      <c r="BM245" s="23" t="s">
        <v>405</v>
      </c>
    </row>
    <row r="246" spans="2:65" s="1" customFormat="1" ht="25.5" customHeight="1">
      <c r="B246" s="45"/>
      <c r="C246" s="220" t="s">
        <v>406</v>
      </c>
      <c r="D246" s="220" t="s">
        <v>129</v>
      </c>
      <c r="E246" s="221" t="s">
        <v>407</v>
      </c>
      <c r="F246" s="222" t="s">
        <v>408</v>
      </c>
      <c r="G246" s="223" t="s">
        <v>183</v>
      </c>
      <c r="H246" s="224">
        <v>7.2</v>
      </c>
      <c r="I246" s="225"/>
      <c r="J246" s="224">
        <f>ROUND(I246*H246,2)</f>
        <v>0</v>
      </c>
      <c r="K246" s="222" t="s">
        <v>133</v>
      </c>
      <c r="L246" s="71"/>
      <c r="M246" s="226" t="s">
        <v>20</v>
      </c>
      <c r="N246" s="227" t="s">
        <v>41</v>
      </c>
      <c r="O246" s="46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AR246" s="23" t="s">
        <v>134</v>
      </c>
      <c r="AT246" s="23" t="s">
        <v>129</v>
      </c>
      <c r="AU246" s="23" t="s">
        <v>80</v>
      </c>
      <c r="AY246" s="23" t="s">
        <v>127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23" t="s">
        <v>78</v>
      </c>
      <c r="BK246" s="230">
        <f>ROUND(I246*H246,2)</f>
        <v>0</v>
      </c>
      <c r="BL246" s="23" t="s">
        <v>134</v>
      </c>
      <c r="BM246" s="23" t="s">
        <v>409</v>
      </c>
    </row>
    <row r="247" spans="2:51" s="12" customFormat="1" ht="13.5">
      <c r="B247" s="242"/>
      <c r="C247" s="243"/>
      <c r="D247" s="233" t="s">
        <v>139</v>
      </c>
      <c r="E247" s="244" t="s">
        <v>20</v>
      </c>
      <c r="F247" s="245" t="s">
        <v>410</v>
      </c>
      <c r="G247" s="243"/>
      <c r="H247" s="246">
        <v>7.2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139</v>
      </c>
      <c r="AU247" s="252" t="s">
        <v>80</v>
      </c>
      <c r="AV247" s="12" t="s">
        <v>80</v>
      </c>
      <c r="AW247" s="12" t="s">
        <v>34</v>
      </c>
      <c r="AX247" s="12" t="s">
        <v>78</v>
      </c>
      <c r="AY247" s="252" t="s">
        <v>127</v>
      </c>
    </row>
    <row r="248" spans="2:63" s="10" customFormat="1" ht="29.85" customHeight="1">
      <c r="B248" s="204"/>
      <c r="C248" s="205"/>
      <c r="D248" s="206" t="s">
        <v>69</v>
      </c>
      <c r="E248" s="218" t="s">
        <v>334</v>
      </c>
      <c r="F248" s="218" t="s">
        <v>411</v>
      </c>
      <c r="G248" s="205"/>
      <c r="H248" s="205"/>
      <c r="I248" s="208"/>
      <c r="J248" s="219">
        <f>BK248</f>
        <v>0</v>
      </c>
      <c r="K248" s="205"/>
      <c r="L248" s="210"/>
      <c r="M248" s="211"/>
      <c r="N248" s="212"/>
      <c r="O248" s="212"/>
      <c r="P248" s="213">
        <f>SUM(P249:P251)</f>
        <v>0</v>
      </c>
      <c r="Q248" s="212"/>
      <c r="R248" s="213">
        <f>SUM(R249:R251)</f>
        <v>0.02457</v>
      </c>
      <c r="S248" s="212"/>
      <c r="T248" s="214">
        <f>SUM(T249:T251)</f>
        <v>0</v>
      </c>
      <c r="AR248" s="215" t="s">
        <v>78</v>
      </c>
      <c r="AT248" s="216" t="s">
        <v>69</v>
      </c>
      <c r="AU248" s="216" t="s">
        <v>78</v>
      </c>
      <c r="AY248" s="215" t="s">
        <v>127</v>
      </c>
      <c r="BK248" s="217">
        <f>SUM(BK249:BK251)</f>
        <v>0</v>
      </c>
    </row>
    <row r="249" spans="2:65" s="1" customFormat="1" ht="16.5" customHeight="1">
      <c r="B249" s="45"/>
      <c r="C249" s="220" t="s">
        <v>412</v>
      </c>
      <c r="D249" s="220" t="s">
        <v>129</v>
      </c>
      <c r="E249" s="221" t="s">
        <v>413</v>
      </c>
      <c r="F249" s="222" t="s">
        <v>414</v>
      </c>
      <c r="G249" s="223" t="s">
        <v>373</v>
      </c>
      <c r="H249" s="224">
        <v>27</v>
      </c>
      <c r="I249" s="225"/>
      <c r="J249" s="224">
        <f>ROUND(I249*H249,2)</f>
        <v>0</v>
      </c>
      <c r="K249" s="222" t="s">
        <v>133</v>
      </c>
      <c r="L249" s="71"/>
      <c r="M249" s="226" t="s">
        <v>20</v>
      </c>
      <c r="N249" s="227" t="s">
        <v>41</v>
      </c>
      <c r="O249" s="46"/>
      <c r="P249" s="228">
        <f>O249*H249</f>
        <v>0</v>
      </c>
      <c r="Q249" s="228">
        <v>0.00091</v>
      </c>
      <c r="R249" s="228">
        <f>Q249*H249</f>
        <v>0.02457</v>
      </c>
      <c r="S249" s="228">
        <v>0</v>
      </c>
      <c r="T249" s="229">
        <f>S249*H249</f>
        <v>0</v>
      </c>
      <c r="AR249" s="23" t="s">
        <v>134</v>
      </c>
      <c r="AT249" s="23" t="s">
        <v>129</v>
      </c>
      <c r="AU249" s="23" t="s">
        <v>80</v>
      </c>
      <c r="AY249" s="23" t="s">
        <v>127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23" t="s">
        <v>78</v>
      </c>
      <c r="BK249" s="230">
        <f>ROUND(I249*H249,2)</f>
        <v>0</v>
      </c>
      <c r="BL249" s="23" t="s">
        <v>134</v>
      </c>
      <c r="BM249" s="23" t="s">
        <v>415</v>
      </c>
    </row>
    <row r="250" spans="2:51" s="11" customFormat="1" ht="13.5">
      <c r="B250" s="231"/>
      <c r="C250" s="232"/>
      <c r="D250" s="233" t="s">
        <v>139</v>
      </c>
      <c r="E250" s="234" t="s">
        <v>20</v>
      </c>
      <c r="F250" s="235" t="s">
        <v>416</v>
      </c>
      <c r="G250" s="232"/>
      <c r="H250" s="234" t="s">
        <v>20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139</v>
      </c>
      <c r="AU250" s="241" t="s">
        <v>80</v>
      </c>
      <c r="AV250" s="11" t="s">
        <v>78</v>
      </c>
      <c r="AW250" s="11" t="s">
        <v>34</v>
      </c>
      <c r="AX250" s="11" t="s">
        <v>70</v>
      </c>
      <c r="AY250" s="241" t="s">
        <v>127</v>
      </c>
    </row>
    <row r="251" spans="2:51" s="12" customFormat="1" ht="13.5">
      <c r="B251" s="242"/>
      <c r="C251" s="243"/>
      <c r="D251" s="233" t="s">
        <v>139</v>
      </c>
      <c r="E251" s="244" t="s">
        <v>20</v>
      </c>
      <c r="F251" s="245" t="s">
        <v>275</v>
      </c>
      <c r="G251" s="243"/>
      <c r="H251" s="246">
        <v>27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AT251" s="252" t="s">
        <v>139</v>
      </c>
      <c r="AU251" s="252" t="s">
        <v>80</v>
      </c>
      <c r="AV251" s="12" t="s">
        <v>80</v>
      </c>
      <c r="AW251" s="12" t="s">
        <v>34</v>
      </c>
      <c r="AX251" s="12" t="s">
        <v>78</v>
      </c>
      <c r="AY251" s="252" t="s">
        <v>127</v>
      </c>
    </row>
    <row r="252" spans="2:63" s="10" customFormat="1" ht="29.85" customHeight="1">
      <c r="B252" s="204"/>
      <c r="C252" s="205"/>
      <c r="D252" s="206" t="s">
        <v>69</v>
      </c>
      <c r="E252" s="218" t="s">
        <v>417</v>
      </c>
      <c r="F252" s="218" t="s">
        <v>418</v>
      </c>
      <c r="G252" s="205"/>
      <c r="H252" s="205"/>
      <c r="I252" s="208"/>
      <c r="J252" s="219">
        <f>BK252</f>
        <v>0</v>
      </c>
      <c r="K252" s="205"/>
      <c r="L252" s="210"/>
      <c r="M252" s="211"/>
      <c r="N252" s="212"/>
      <c r="O252" s="212"/>
      <c r="P252" s="213">
        <f>SUM(P253:P279)</f>
        <v>0</v>
      </c>
      <c r="Q252" s="212"/>
      <c r="R252" s="213">
        <f>SUM(R253:R279)</f>
        <v>0</v>
      </c>
      <c r="S252" s="212"/>
      <c r="T252" s="214">
        <f>SUM(T253:T279)</f>
        <v>0</v>
      </c>
      <c r="AR252" s="215" t="s">
        <v>78</v>
      </c>
      <c r="AT252" s="216" t="s">
        <v>69</v>
      </c>
      <c r="AU252" s="216" t="s">
        <v>78</v>
      </c>
      <c r="AY252" s="215" t="s">
        <v>127</v>
      </c>
      <c r="BK252" s="217">
        <f>SUM(BK253:BK279)</f>
        <v>0</v>
      </c>
    </row>
    <row r="253" spans="2:65" s="1" customFormat="1" ht="16.5" customHeight="1">
      <c r="B253" s="45"/>
      <c r="C253" s="220" t="s">
        <v>419</v>
      </c>
      <c r="D253" s="220" t="s">
        <v>129</v>
      </c>
      <c r="E253" s="221" t="s">
        <v>420</v>
      </c>
      <c r="F253" s="222" t="s">
        <v>421</v>
      </c>
      <c r="G253" s="223" t="s">
        <v>132</v>
      </c>
      <c r="H253" s="224">
        <v>2100</v>
      </c>
      <c r="I253" s="225"/>
      <c r="J253" s="224">
        <f>ROUND(I253*H253,2)</f>
        <v>0</v>
      </c>
      <c r="K253" s="222" t="s">
        <v>133</v>
      </c>
      <c r="L253" s="71"/>
      <c r="M253" s="226" t="s">
        <v>20</v>
      </c>
      <c r="N253" s="227" t="s">
        <v>41</v>
      </c>
      <c r="O253" s="46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AR253" s="23" t="s">
        <v>134</v>
      </c>
      <c r="AT253" s="23" t="s">
        <v>129</v>
      </c>
      <c r="AU253" s="23" t="s">
        <v>80</v>
      </c>
      <c r="AY253" s="23" t="s">
        <v>127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23" t="s">
        <v>78</v>
      </c>
      <c r="BK253" s="230">
        <f>ROUND(I253*H253,2)</f>
        <v>0</v>
      </c>
      <c r="BL253" s="23" t="s">
        <v>134</v>
      </c>
      <c r="BM253" s="23" t="s">
        <v>422</v>
      </c>
    </row>
    <row r="254" spans="2:51" s="11" customFormat="1" ht="13.5">
      <c r="B254" s="231"/>
      <c r="C254" s="232"/>
      <c r="D254" s="233" t="s">
        <v>139</v>
      </c>
      <c r="E254" s="234" t="s">
        <v>20</v>
      </c>
      <c r="F254" s="235" t="s">
        <v>423</v>
      </c>
      <c r="G254" s="232"/>
      <c r="H254" s="234" t="s">
        <v>20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139</v>
      </c>
      <c r="AU254" s="241" t="s">
        <v>80</v>
      </c>
      <c r="AV254" s="11" t="s">
        <v>78</v>
      </c>
      <c r="AW254" s="11" t="s">
        <v>34</v>
      </c>
      <c r="AX254" s="11" t="s">
        <v>70</v>
      </c>
      <c r="AY254" s="241" t="s">
        <v>127</v>
      </c>
    </row>
    <row r="255" spans="2:51" s="11" customFormat="1" ht="13.5">
      <c r="B255" s="231"/>
      <c r="C255" s="232"/>
      <c r="D255" s="233" t="s">
        <v>139</v>
      </c>
      <c r="E255" s="234" t="s">
        <v>20</v>
      </c>
      <c r="F255" s="235" t="s">
        <v>186</v>
      </c>
      <c r="G255" s="232"/>
      <c r="H255" s="234" t="s">
        <v>20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139</v>
      </c>
      <c r="AU255" s="241" t="s">
        <v>80</v>
      </c>
      <c r="AV255" s="11" t="s">
        <v>78</v>
      </c>
      <c r="AW255" s="11" t="s">
        <v>34</v>
      </c>
      <c r="AX255" s="11" t="s">
        <v>70</v>
      </c>
      <c r="AY255" s="241" t="s">
        <v>127</v>
      </c>
    </row>
    <row r="256" spans="2:51" s="12" customFormat="1" ht="13.5">
      <c r="B256" s="242"/>
      <c r="C256" s="243"/>
      <c r="D256" s="233" t="s">
        <v>139</v>
      </c>
      <c r="E256" s="244" t="s">
        <v>20</v>
      </c>
      <c r="F256" s="245" t="s">
        <v>424</v>
      </c>
      <c r="G256" s="243"/>
      <c r="H256" s="246">
        <v>260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139</v>
      </c>
      <c r="AU256" s="252" t="s">
        <v>80</v>
      </c>
      <c r="AV256" s="12" t="s">
        <v>80</v>
      </c>
      <c r="AW256" s="12" t="s">
        <v>34</v>
      </c>
      <c r="AX256" s="12" t="s">
        <v>70</v>
      </c>
      <c r="AY256" s="252" t="s">
        <v>127</v>
      </c>
    </row>
    <row r="257" spans="2:51" s="11" customFormat="1" ht="13.5">
      <c r="B257" s="231"/>
      <c r="C257" s="232"/>
      <c r="D257" s="233" t="s">
        <v>139</v>
      </c>
      <c r="E257" s="234" t="s">
        <v>20</v>
      </c>
      <c r="F257" s="235" t="s">
        <v>425</v>
      </c>
      <c r="G257" s="232"/>
      <c r="H257" s="234" t="s">
        <v>20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139</v>
      </c>
      <c r="AU257" s="241" t="s">
        <v>80</v>
      </c>
      <c r="AV257" s="11" t="s">
        <v>78</v>
      </c>
      <c r="AW257" s="11" t="s">
        <v>34</v>
      </c>
      <c r="AX257" s="11" t="s">
        <v>70</v>
      </c>
      <c r="AY257" s="241" t="s">
        <v>127</v>
      </c>
    </row>
    <row r="258" spans="2:51" s="11" customFormat="1" ht="13.5">
      <c r="B258" s="231"/>
      <c r="C258" s="232"/>
      <c r="D258" s="233" t="s">
        <v>139</v>
      </c>
      <c r="E258" s="234" t="s">
        <v>20</v>
      </c>
      <c r="F258" s="235" t="s">
        <v>186</v>
      </c>
      <c r="G258" s="232"/>
      <c r="H258" s="234" t="s">
        <v>20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139</v>
      </c>
      <c r="AU258" s="241" t="s">
        <v>80</v>
      </c>
      <c r="AV258" s="11" t="s">
        <v>78</v>
      </c>
      <c r="AW258" s="11" t="s">
        <v>34</v>
      </c>
      <c r="AX258" s="11" t="s">
        <v>70</v>
      </c>
      <c r="AY258" s="241" t="s">
        <v>127</v>
      </c>
    </row>
    <row r="259" spans="2:51" s="11" customFormat="1" ht="13.5">
      <c r="B259" s="231"/>
      <c r="C259" s="232"/>
      <c r="D259" s="233" t="s">
        <v>139</v>
      </c>
      <c r="E259" s="234" t="s">
        <v>20</v>
      </c>
      <c r="F259" s="235" t="s">
        <v>426</v>
      </c>
      <c r="G259" s="232"/>
      <c r="H259" s="234" t="s">
        <v>20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139</v>
      </c>
      <c r="AU259" s="241" t="s">
        <v>80</v>
      </c>
      <c r="AV259" s="11" t="s">
        <v>78</v>
      </c>
      <c r="AW259" s="11" t="s">
        <v>34</v>
      </c>
      <c r="AX259" s="11" t="s">
        <v>70</v>
      </c>
      <c r="AY259" s="241" t="s">
        <v>127</v>
      </c>
    </row>
    <row r="260" spans="2:51" s="12" customFormat="1" ht="13.5">
      <c r="B260" s="242"/>
      <c r="C260" s="243"/>
      <c r="D260" s="233" t="s">
        <v>139</v>
      </c>
      <c r="E260" s="244" t="s">
        <v>20</v>
      </c>
      <c r="F260" s="245" t="s">
        <v>427</v>
      </c>
      <c r="G260" s="243"/>
      <c r="H260" s="246">
        <v>1840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139</v>
      </c>
      <c r="AU260" s="252" t="s">
        <v>80</v>
      </c>
      <c r="AV260" s="12" t="s">
        <v>80</v>
      </c>
      <c r="AW260" s="12" t="s">
        <v>34</v>
      </c>
      <c r="AX260" s="12" t="s">
        <v>70</v>
      </c>
      <c r="AY260" s="252" t="s">
        <v>127</v>
      </c>
    </row>
    <row r="261" spans="2:51" s="13" customFormat="1" ht="13.5">
      <c r="B261" s="253"/>
      <c r="C261" s="254"/>
      <c r="D261" s="233" t="s">
        <v>139</v>
      </c>
      <c r="E261" s="255" t="s">
        <v>20</v>
      </c>
      <c r="F261" s="256" t="s">
        <v>229</v>
      </c>
      <c r="G261" s="254"/>
      <c r="H261" s="257">
        <v>2100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AT261" s="263" t="s">
        <v>139</v>
      </c>
      <c r="AU261" s="263" t="s">
        <v>80</v>
      </c>
      <c r="AV261" s="13" t="s">
        <v>134</v>
      </c>
      <c r="AW261" s="13" t="s">
        <v>34</v>
      </c>
      <c r="AX261" s="13" t="s">
        <v>78</v>
      </c>
      <c r="AY261" s="263" t="s">
        <v>127</v>
      </c>
    </row>
    <row r="262" spans="2:65" s="1" customFormat="1" ht="16.5" customHeight="1">
      <c r="B262" s="45"/>
      <c r="C262" s="220" t="s">
        <v>428</v>
      </c>
      <c r="D262" s="220" t="s">
        <v>129</v>
      </c>
      <c r="E262" s="221" t="s">
        <v>429</v>
      </c>
      <c r="F262" s="222" t="s">
        <v>430</v>
      </c>
      <c r="G262" s="223" t="s">
        <v>132</v>
      </c>
      <c r="H262" s="224">
        <v>920</v>
      </c>
      <c r="I262" s="225"/>
      <c r="J262" s="224">
        <f>ROUND(I262*H262,2)</f>
        <v>0</v>
      </c>
      <c r="K262" s="222" t="s">
        <v>133</v>
      </c>
      <c r="L262" s="71"/>
      <c r="M262" s="226" t="s">
        <v>20</v>
      </c>
      <c r="N262" s="227" t="s">
        <v>41</v>
      </c>
      <c r="O262" s="46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AR262" s="23" t="s">
        <v>134</v>
      </c>
      <c r="AT262" s="23" t="s">
        <v>129</v>
      </c>
      <c r="AU262" s="23" t="s">
        <v>80</v>
      </c>
      <c r="AY262" s="23" t="s">
        <v>127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23" t="s">
        <v>78</v>
      </c>
      <c r="BK262" s="230">
        <f>ROUND(I262*H262,2)</f>
        <v>0</v>
      </c>
      <c r="BL262" s="23" t="s">
        <v>134</v>
      </c>
      <c r="BM262" s="23" t="s">
        <v>431</v>
      </c>
    </row>
    <row r="263" spans="2:51" s="11" customFormat="1" ht="13.5">
      <c r="B263" s="231"/>
      <c r="C263" s="232"/>
      <c r="D263" s="233" t="s">
        <v>139</v>
      </c>
      <c r="E263" s="234" t="s">
        <v>20</v>
      </c>
      <c r="F263" s="235" t="s">
        <v>425</v>
      </c>
      <c r="G263" s="232"/>
      <c r="H263" s="234" t="s">
        <v>20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139</v>
      </c>
      <c r="AU263" s="241" t="s">
        <v>80</v>
      </c>
      <c r="AV263" s="11" t="s">
        <v>78</v>
      </c>
      <c r="AW263" s="11" t="s">
        <v>34</v>
      </c>
      <c r="AX263" s="11" t="s">
        <v>70</v>
      </c>
      <c r="AY263" s="241" t="s">
        <v>127</v>
      </c>
    </row>
    <row r="264" spans="2:51" s="12" customFormat="1" ht="13.5">
      <c r="B264" s="242"/>
      <c r="C264" s="243"/>
      <c r="D264" s="233" t="s">
        <v>139</v>
      </c>
      <c r="E264" s="244" t="s">
        <v>20</v>
      </c>
      <c r="F264" s="245" t="s">
        <v>432</v>
      </c>
      <c r="G264" s="243"/>
      <c r="H264" s="246">
        <v>920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139</v>
      </c>
      <c r="AU264" s="252" t="s">
        <v>80</v>
      </c>
      <c r="AV264" s="12" t="s">
        <v>80</v>
      </c>
      <c r="AW264" s="12" t="s">
        <v>34</v>
      </c>
      <c r="AX264" s="12" t="s">
        <v>78</v>
      </c>
      <c r="AY264" s="252" t="s">
        <v>127</v>
      </c>
    </row>
    <row r="265" spans="2:65" s="1" customFormat="1" ht="16.5" customHeight="1">
      <c r="B265" s="45"/>
      <c r="C265" s="220" t="s">
        <v>433</v>
      </c>
      <c r="D265" s="220" t="s">
        <v>129</v>
      </c>
      <c r="E265" s="221" t="s">
        <v>434</v>
      </c>
      <c r="F265" s="222" t="s">
        <v>435</v>
      </c>
      <c r="G265" s="223" t="s">
        <v>132</v>
      </c>
      <c r="H265" s="224">
        <v>920</v>
      </c>
      <c r="I265" s="225"/>
      <c r="J265" s="224">
        <f>ROUND(I265*H265,2)</f>
        <v>0</v>
      </c>
      <c r="K265" s="222" t="s">
        <v>133</v>
      </c>
      <c r="L265" s="71"/>
      <c r="M265" s="226" t="s">
        <v>20</v>
      </c>
      <c r="N265" s="227" t="s">
        <v>41</v>
      </c>
      <c r="O265" s="46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AR265" s="23" t="s">
        <v>134</v>
      </c>
      <c r="AT265" s="23" t="s">
        <v>129</v>
      </c>
      <c r="AU265" s="23" t="s">
        <v>80</v>
      </c>
      <c r="AY265" s="23" t="s">
        <v>127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23" t="s">
        <v>78</v>
      </c>
      <c r="BK265" s="230">
        <f>ROUND(I265*H265,2)</f>
        <v>0</v>
      </c>
      <c r="BL265" s="23" t="s">
        <v>134</v>
      </c>
      <c r="BM265" s="23" t="s">
        <v>436</v>
      </c>
    </row>
    <row r="266" spans="2:51" s="11" customFormat="1" ht="13.5">
      <c r="B266" s="231"/>
      <c r="C266" s="232"/>
      <c r="D266" s="233" t="s">
        <v>139</v>
      </c>
      <c r="E266" s="234" t="s">
        <v>20</v>
      </c>
      <c r="F266" s="235" t="s">
        <v>425</v>
      </c>
      <c r="G266" s="232"/>
      <c r="H266" s="234" t="s">
        <v>20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139</v>
      </c>
      <c r="AU266" s="241" t="s">
        <v>80</v>
      </c>
      <c r="AV266" s="11" t="s">
        <v>78</v>
      </c>
      <c r="AW266" s="11" t="s">
        <v>34</v>
      </c>
      <c r="AX266" s="11" t="s">
        <v>70</v>
      </c>
      <c r="AY266" s="241" t="s">
        <v>127</v>
      </c>
    </row>
    <row r="267" spans="2:51" s="12" customFormat="1" ht="13.5">
      <c r="B267" s="242"/>
      <c r="C267" s="243"/>
      <c r="D267" s="233" t="s">
        <v>139</v>
      </c>
      <c r="E267" s="244" t="s">
        <v>20</v>
      </c>
      <c r="F267" s="245" t="s">
        <v>432</v>
      </c>
      <c r="G267" s="243"/>
      <c r="H267" s="246">
        <v>920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139</v>
      </c>
      <c r="AU267" s="252" t="s">
        <v>80</v>
      </c>
      <c r="AV267" s="12" t="s">
        <v>80</v>
      </c>
      <c r="AW267" s="12" t="s">
        <v>34</v>
      </c>
      <c r="AX267" s="12" t="s">
        <v>78</v>
      </c>
      <c r="AY267" s="252" t="s">
        <v>127</v>
      </c>
    </row>
    <row r="268" spans="2:65" s="1" customFormat="1" ht="25.5" customHeight="1">
      <c r="B268" s="45"/>
      <c r="C268" s="220" t="s">
        <v>437</v>
      </c>
      <c r="D268" s="220" t="s">
        <v>129</v>
      </c>
      <c r="E268" s="221" t="s">
        <v>438</v>
      </c>
      <c r="F268" s="222" t="s">
        <v>439</v>
      </c>
      <c r="G268" s="223" t="s">
        <v>132</v>
      </c>
      <c r="H268" s="224">
        <v>920</v>
      </c>
      <c r="I268" s="225"/>
      <c r="J268" s="224">
        <f>ROUND(I268*H268,2)</f>
        <v>0</v>
      </c>
      <c r="K268" s="222" t="s">
        <v>133</v>
      </c>
      <c r="L268" s="71"/>
      <c r="M268" s="226" t="s">
        <v>20</v>
      </c>
      <c r="N268" s="227" t="s">
        <v>41</v>
      </c>
      <c r="O268" s="46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AR268" s="23" t="s">
        <v>134</v>
      </c>
      <c r="AT268" s="23" t="s">
        <v>129</v>
      </c>
      <c r="AU268" s="23" t="s">
        <v>80</v>
      </c>
      <c r="AY268" s="23" t="s">
        <v>127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23" t="s">
        <v>78</v>
      </c>
      <c r="BK268" s="230">
        <f>ROUND(I268*H268,2)</f>
        <v>0</v>
      </c>
      <c r="BL268" s="23" t="s">
        <v>134</v>
      </c>
      <c r="BM268" s="23" t="s">
        <v>440</v>
      </c>
    </row>
    <row r="269" spans="2:51" s="11" customFormat="1" ht="13.5">
      <c r="B269" s="231"/>
      <c r="C269" s="232"/>
      <c r="D269" s="233" t="s">
        <v>139</v>
      </c>
      <c r="E269" s="234" t="s">
        <v>20</v>
      </c>
      <c r="F269" s="235" t="s">
        <v>425</v>
      </c>
      <c r="G269" s="232"/>
      <c r="H269" s="234" t="s">
        <v>20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139</v>
      </c>
      <c r="AU269" s="241" t="s">
        <v>80</v>
      </c>
      <c r="AV269" s="11" t="s">
        <v>78</v>
      </c>
      <c r="AW269" s="11" t="s">
        <v>34</v>
      </c>
      <c r="AX269" s="11" t="s">
        <v>70</v>
      </c>
      <c r="AY269" s="241" t="s">
        <v>127</v>
      </c>
    </row>
    <row r="270" spans="2:51" s="12" customFormat="1" ht="13.5">
      <c r="B270" s="242"/>
      <c r="C270" s="243"/>
      <c r="D270" s="233" t="s">
        <v>139</v>
      </c>
      <c r="E270" s="244" t="s">
        <v>20</v>
      </c>
      <c r="F270" s="245" t="s">
        <v>432</v>
      </c>
      <c r="G270" s="243"/>
      <c r="H270" s="246">
        <v>920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139</v>
      </c>
      <c r="AU270" s="252" t="s">
        <v>80</v>
      </c>
      <c r="AV270" s="12" t="s">
        <v>80</v>
      </c>
      <c r="AW270" s="12" t="s">
        <v>34</v>
      </c>
      <c r="AX270" s="12" t="s">
        <v>78</v>
      </c>
      <c r="AY270" s="252" t="s">
        <v>127</v>
      </c>
    </row>
    <row r="271" spans="2:65" s="1" customFormat="1" ht="16.5" customHeight="1">
      <c r="B271" s="45"/>
      <c r="C271" s="220" t="s">
        <v>441</v>
      </c>
      <c r="D271" s="220" t="s">
        <v>129</v>
      </c>
      <c r="E271" s="221" t="s">
        <v>442</v>
      </c>
      <c r="F271" s="222" t="s">
        <v>443</v>
      </c>
      <c r="G271" s="223" t="s">
        <v>132</v>
      </c>
      <c r="H271" s="224">
        <v>5</v>
      </c>
      <c r="I271" s="225"/>
      <c r="J271" s="224">
        <f>ROUND(I271*H271,2)</f>
        <v>0</v>
      </c>
      <c r="K271" s="222" t="s">
        <v>133</v>
      </c>
      <c r="L271" s="71"/>
      <c r="M271" s="226" t="s">
        <v>20</v>
      </c>
      <c r="N271" s="227" t="s">
        <v>41</v>
      </c>
      <c r="O271" s="46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AR271" s="23" t="s">
        <v>134</v>
      </c>
      <c r="AT271" s="23" t="s">
        <v>129</v>
      </c>
      <c r="AU271" s="23" t="s">
        <v>80</v>
      </c>
      <c r="AY271" s="23" t="s">
        <v>127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23" t="s">
        <v>78</v>
      </c>
      <c r="BK271" s="230">
        <f>ROUND(I271*H271,2)</f>
        <v>0</v>
      </c>
      <c r="BL271" s="23" t="s">
        <v>134</v>
      </c>
      <c r="BM271" s="23" t="s">
        <v>444</v>
      </c>
    </row>
    <row r="272" spans="2:51" s="11" customFormat="1" ht="13.5">
      <c r="B272" s="231"/>
      <c r="C272" s="232"/>
      <c r="D272" s="233" t="s">
        <v>139</v>
      </c>
      <c r="E272" s="234" t="s">
        <v>20</v>
      </c>
      <c r="F272" s="235" t="s">
        <v>445</v>
      </c>
      <c r="G272" s="232"/>
      <c r="H272" s="234" t="s">
        <v>20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139</v>
      </c>
      <c r="AU272" s="241" t="s">
        <v>80</v>
      </c>
      <c r="AV272" s="11" t="s">
        <v>78</v>
      </c>
      <c r="AW272" s="11" t="s">
        <v>34</v>
      </c>
      <c r="AX272" s="11" t="s">
        <v>70</v>
      </c>
      <c r="AY272" s="241" t="s">
        <v>127</v>
      </c>
    </row>
    <row r="273" spans="2:51" s="12" customFormat="1" ht="13.5">
      <c r="B273" s="242"/>
      <c r="C273" s="243"/>
      <c r="D273" s="233" t="s">
        <v>139</v>
      </c>
      <c r="E273" s="244" t="s">
        <v>20</v>
      </c>
      <c r="F273" s="245" t="s">
        <v>150</v>
      </c>
      <c r="G273" s="243"/>
      <c r="H273" s="246">
        <v>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139</v>
      </c>
      <c r="AU273" s="252" t="s">
        <v>80</v>
      </c>
      <c r="AV273" s="12" t="s">
        <v>80</v>
      </c>
      <c r="AW273" s="12" t="s">
        <v>34</v>
      </c>
      <c r="AX273" s="12" t="s">
        <v>78</v>
      </c>
      <c r="AY273" s="252" t="s">
        <v>127</v>
      </c>
    </row>
    <row r="274" spans="2:65" s="1" customFormat="1" ht="25.5" customHeight="1">
      <c r="B274" s="45"/>
      <c r="C274" s="220" t="s">
        <v>446</v>
      </c>
      <c r="D274" s="220" t="s">
        <v>129</v>
      </c>
      <c r="E274" s="221" t="s">
        <v>447</v>
      </c>
      <c r="F274" s="222" t="s">
        <v>448</v>
      </c>
      <c r="G274" s="223" t="s">
        <v>132</v>
      </c>
      <c r="H274" s="224">
        <v>925</v>
      </c>
      <c r="I274" s="225"/>
      <c r="J274" s="224">
        <f>ROUND(I274*H274,2)</f>
        <v>0</v>
      </c>
      <c r="K274" s="222" t="s">
        <v>133</v>
      </c>
      <c r="L274" s="71"/>
      <c r="M274" s="226" t="s">
        <v>20</v>
      </c>
      <c r="N274" s="227" t="s">
        <v>41</v>
      </c>
      <c r="O274" s="46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AR274" s="23" t="s">
        <v>134</v>
      </c>
      <c r="AT274" s="23" t="s">
        <v>129</v>
      </c>
      <c r="AU274" s="23" t="s">
        <v>80</v>
      </c>
      <c r="AY274" s="23" t="s">
        <v>127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23" t="s">
        <v>78</v>
      </c>
      <c r="BK274" s="230">
        <f>ROUND(I274*H274,2)</f>
        <v>0</v>
      </c>
      <c r="BL274" s="23" t="s">
        <v>134</v>
      </c>
      <c r="BM274" s="23" t="s">
        <v>449</v>
      </c>
    </row>
    <row r="275" spans="2:51" s="11" customFormat="1" ht="13.5">
      <c r="B275" s="231"/>
      <c r="C275" s="232"/>
      <c r="D275" s="233" t="s">
        <v>139</v>
      </c>
      <c r="E275" s="234" t="s">
        <v>20</v>
      </c>
      <c r="F275" s="235" t="s">
        <v>450</v>
      </c>
      <c r="G275" s="232"/>
      <c r="H275" s="234" t="s">
        <v>20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139</v>
      </c>
      <c r="AU275" s="241" t="s">
        <v>80</v>
      </c>
      <c r="AV275" s="11" t="s">
        <v>78</v>
      </c>
      <c r="AW275" s="11" t="s">
        <v>34</v>
      </c>
      <c r="AX275" s="11" t="s">
        <v>70</v>
      </c>
      <c r="AY275" s="241" t="s">
        <v>127</v>
      </c>
    </row>
    <row r="276" spans="2:51" s="12" customFormat="1" ht="13.5">
      <c r="B276" s="242"/>
      <c r="C276" s="243"/>
      <c r="D276" s="233" t="s">
        <v>139</v>
      </c>
      <c r="E276" s="244" t="s">
        <v>20</v>
      </c>
      <c r="F276" s="245" t="s">
        <v>150</v>
      </c>
      <c r="G276" s="243"/>
      <c r="H276" s="246">
        <v>5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139</v>
      </c>
      <c r="AU276" s="252" t="s">
        <v>80</v>
      </c>
      <c r="AV276" s="12" t="s">
        <v>80</v>
      </c>
      <c r="AW276" s="12" t="s">
        <v>34</v>
      </c>
      <c r="AX276" s="12" t="s">
        <v>70</v>
      </c>
      <c r="AY276" s="252" t="s">
        <v>127</v>
      </c>
    </row>
    <row r="277" spans="2:51" s="11" customFormat="1" ht="13.5">
      <c r="B277" s="231"/>
      <c r="C277" s="232"/>
      <c r="D277" s="233" t="s">
        <v>139</v>
      </c>
      <c r="E277" s="234" t="s">
        <v>20</v>
      </c>
      <c r="F277" s="235" t="s">
        <v>425</v>
      </c>
      <c r="G277" s="232"/>
      <c r="H277" s="234" t="s">
        <v>20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139</v>
      </c>
      <c r="AU277" s="241" t="s">
        <v>80</v>
      </c>
      <c r="AV277" s="11" t="s">
        <v>78</v>
      </c>
      <c r="AW277" s="11" t="s">
        <v>34</v>
      </c>
      <c r="AX277" s="11" t="s">
        <v>70</v>
      </c>
      <c r="AY277" s="241" t="s">
        <v>127</v>
      </c>
    </row>
    <row r="278" spans="2:51" s="12" customFormat="1" ht="13.5">
      <c r="B278" s="242"/>
      <c r="C278" s="243"/>
      <c r="D278" s="233" t="s">
        <v>139</v>
      </c>
      <c r="E278" s="244" t="s">
        <v>20</v>
      </c>
      <c r="F278" s="245" t="s">
        <v>432</v>
      </c>
      <c r="G278" s="243"/>
      <c r="H278" s="246">
        <v>920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139</v>
      </c>
      <c r="AU278" s="252" t="s">
        <v>80</v>
      </c>
      <c r="AV278" s="12" t="s">
        <v>80</v>
      </c>
      <c r="AW278" s="12" t="s">
        <v>34</v>
      </c>
      <c r="AX278" s="12" t="s">
        <v>70</v>
      </c>
      <c r="AY278" s="252" t="s">
        <v>127</v>
      </c>
    </row>
    <row r="279" spans="2:51" s="13" customFormat="1" ht="13.5">
      <c r="B279" s="253"/>
      <c r="C279" s="254"/>
      <c r="D279" s="233" t="s">
        <v>139</v>
      </c>
      <c r="E279" s="255" t="s">
        <v>20</v>
      </c>
      <c r="F279" s="256" t="s">
        <v>229</v>
      </c>
      <c r="G279" s="254"/>
      <c r="H279" s="257">
        <v>925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AT279" s="263" t="s">
        <v>139</v>
      </c>
      <c r="AU279" s="263" t="s">
        <v>80</v>
      </c>
      <c r="AV279" s="13" t="s">
        <v>134</v>
      </c>
      <c r="AW279" s="13" t="s">
        <v>34</v>
      </c>
      <c r="AX279" s="13" t="s">
        <v>78</v>
      </c>
      <c r="AY279" s="263" t="s">
        <v>127</v>
      </c>
    </row>
    <row r="280" spans="2:63" s="10" customFormat="1" ht="29.85" customHeight="1">
      <c r="B280" s="204"/>
      <c r="C280" s="205"/>
      <c r="D280" s="206" t="s">
        <v>69</v>
      </c>
      <c r="E280" s="218" t="s">
        <v>451</v>
      </c>
      <c r="F280" s="218" t="s">
        <v>452</v>
      </c>
      <c r="G280" s="205"/>
      <c r="H280" s="205"/>
      <c r="I280" s="208"/>
      <c r="J280" s="219">
        <f>BK280</f>
        <v>0</v>
      </c>
      <c r="K280" s="205"/>
      <c r="L280" s="210"/>
      <c r="M280" s="211"/>
      <c r="N280" s="212"/>
      <c r="O280" s="212"/>
      <c r="P280" s="213">
        <f>SUM(P281:P288)</f>
        <v>0</v>
      </c>
      <c r="Q280" s="212"/>
      <c r="R280" s="213">
        <f>SUM(R281:R288)</f>
        <v>27.51</v>
      </c>
      <c r="S280" s="212"/>
      <c r="T280" s="214">
        <f>SUM(T281:T288)</f>
        <v>0</v>
      </c>
      <c r="AR280" s="215" t="s">
        <v>78</v>
      </c>
      <c r="AT280" s="216" t="s">
        <v>69</v>
      </c>
      <c r="AU280" s="216" t="s">
        <v>78</v>
      </c>
      <c r="AY280" s="215" t="s">
        <v>127</v>
      </c>
      <c r="BK280" s="217">
        <f>SUM(BK281:BK288)</f>
        <v>0</v>
      </c>
    </row>
    <row r="281" spans="2:65" s="1" customFormat="1" ht="16.5" customHeight="1">
      <c r="B281" s="45"/>
      <c r="C281" s="220" t="s">
        <v>338</v>
      </c>
      <c r="D281" s="220" t="s">
        <v>129</v>
      </c>
      <c r="E281" s="221" t="s">
        <v>453</v>
      </c>
      <c r="F281" s="222" t="s">
        <v>454</v>
      </c>
      <c r="G281" s="223" t="s">
        <v>132</v>
      </c>
      <c r="H281" s="224">
        <v>60</v>
      </c>
      <c r="I281" s="225"/>
      <c r="J281" s="224">
        <f>ROUND(I281*H281,2)</f>
        <v>0</v>
      </c>
      <c r="K281" s="222" t="s">
        <v>133</v>
      </c>
      <c r="L281" s="71"/>
      <c r="M281" s="226" t="s">
        <v>20</v>
      </c>
      <c r="N281" s="227" t="s">
        <v>41</v>
      </c>
      <c r="O281" s="46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AR281" s="23" t="s">
        <v>134</v>
      </c>
      <c r="AT281" s="23" t="s">
        <v>129</v>
      </c>
      <c r="AU281" s="23" t="s">
        <v>80</v>
      </c>
      <c r="AY281" s="23" t="s">
        <v>127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23" t="s">
        <v>78</v>
      </c>
      <c r="BK281" s="230">
        <f>ROUND(I281*H281,2)</f>
        <v>0</v>
      </c>
      <c r="BL281" s="23" t="s">
        <v>134</v>
      </c>
      <c r="BM281" s="23" t="s">
        <v>455</v>
      </c>
    </row>
    <row r="282" spans="2:51" s="11" customFormat="1" ht="13.5">
      <c r="B282" s="231"/>
      <c r="C282" s="232"/>
      <c r="D282" s="233" t="s">
        <v>139</v>
      </c>
      <c r="E282" s="234" t="s">
        <v>20</v>
      </c>
      <c r="F282" s="235" t="s">
        <v>456</v>
      </c>
      <c r="G282" s="232"/>
      <c r="H282" s="234" t="s">
        <v>20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139</v>
      </c>
      <c r="AU282" s="241" t="s">
        <v>80</v>
      </c>
      <c r="AV282" s="11" t="s">
        <v>78</v>
      </c>
      <c r="AW282" s="11" t="s">
        <v>34</v>
      </c>
      <c r="AX282" s="11" t="s">
        <v>70</v>
      </c>
      <c r="AY282" s="241" t="s">
        <v>127</v>
      </c>
    </row>
    <row r="283" spans="2:51" s="11" customFormat="1" ht="13.5">
      <c r="B283" s="231"/>
      <c r="C283" s="232"/>
      <c r="D283" s="233" t="s">
        <v>139</v>
      </c>
      <c r="E283" s="234" t="s">
        <v>20</v>
      </c>
      <c r="F283" s="235" t="s">
        <v>457</v>
      </c>
      <c r="G283" s="232"/>
      <c r="H283" s="234" t="s">
        <v>20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139</v>
      </c>
      <c r="AU283" s="241" t="s">
        <v>80</v>
      </c>
      <c r="AV283" s="11" t="s">
        <v>78</v>
      </c>
      <c r="AW283" s="11" t="s">
        <v>34</v>
      </c>
      <c r="AX283" s="11" t="s">
        <v>70</v>
      </c>
      <c r="AY283" s="241" t="s">
        <v>127</v>
      </c>
    </row>
    <row r="284" spans="2:51" s="12" customFormat="1" ht="13.5">
      <c r="B284" s="242"/>
      <c r="C284" s="243"/>
      <c r="D284" s="233" t="s">
        <v>139</v>
      </c>
      <c r="E284" s="244" t="s">
        <v>20</v>
      </c>
      <c r="F284" s="245" t="s">
        <v>338</v>
      </c>
      <c r="G284" s="243"/>
      <c r="H284" s="246">
        <v>60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139</v>
      </c>
      <c r="AU284" s="252" t="s">
        <v>80</v>
      </c>
      <c r="AV284" s="12" t="s">
        <v>80</v>
      </c>
      <c r="AW284" s="12" t="s">
        <v>34</v>
      </c>
      <c r="AX284" s="12" t="s">
        <v>78</v>
      </c>
      <c r="AY284" s="252" t="s">
        <v>127</v>
      </c>
    </row>
    <row r="285" spans="2:65" s="1" customFormat="1" ht="16.5" customHeight="1">
      <c r="B285" s="45"/>
      <c r="C285" s="220" t="s">
        <v>458</v>
      </c>
      <c r="D285" s="220" t="s">
        <v>129</v>
      </c>
      <c r="E285" s="221" t="s">
        <v>459</v>
      </c>
      <c r="F285" s="222" t="s">
        <v>460</v>
      </c>
      <c r="G285" s="223" t="s">
        <v>132</v>
      </c>
      <c r="H285" s="224">
        <v>60</v>
      </c>
      <c r="I285" s="225"/>
      <c r="J285" s="224">
        <f>ROUND(I285*H285,2)</f>
        <v>0</v>
      </c>
      <c r="K285" s="222" t="s">
        <v>133</v>
      </c>
      <c r="L285" s="71"/>
      <c r="M285" s="226" t="s">
        <v>20</v>
      </c>
      <c r="N285" s="227" t="s">
        <v>41</v>
      </c>
      <c r="O285" s="46"/>
      <c r="P285" s="228">
        <f>O285*H285</f>
        <v>0</v>
      </c>
      <c r="Q285" s="228">
        <v>0.0835</v>
      </c>
      <c r="R285" s="228">
        <f>Q285*H285</f>
        <v>5.010000000000001</v>
      </c>
      <c r="S285" s="228">
        <v>0</v>
      </c>
      <c r="T285" s="229">
        <f>S285*H285</f>
        <v>0</v>
      </c>
      <c r="AR285" s="23" t="s">
        <v>134</v>
      </c>
      <c r="AT285" s="23" t="s">
        <v>129</v>
      </c>
      <c r="AU285" s="23" t="s">
        <v>80</v>
      </c>
      <c r="AY285" s="23" t="s">
        <v>127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23" t="s">
        <v>78</v>
      </c>
      <c r="BK285" s="230">
        <f>ROUND(I285*H285,2)</f>
        <v>0</v>
      </c>
      <c r="BL285" s="23" t="s">
        <v>134</v>
      </c>
      <c r="BM285" s="23" t="s">
        <v>461</v>
      </c>
    </row>
    <row r="286" spans="2:51" s="11" customFormat="1" ht="13.5">
      <c r="B286" s="231"/>
      <c r="C286" s="232"/>
      <c r="D286" s="233" t="s">
        <v>139</v>
      </c>
      <c r="E286" s="234" t="s">
        <v>20</v>
      </c>
      <c r="F286" s="235" t="s">
        <v>462</v>
      </c>
      <c r="G286" s="232"/>
      <c r="H286" s="234" t="s">
        <v>20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139</v>
      </c>
      <c r="AU286" s="241" t="s">
        <v>80</v>
      </c>
      <c r="AV286" s="11" t="s">
        <v>78</v>
      </c>
      <c r="AW286" s="11" t="s">
        <v>34</v>
      </c>
      <c r="AX286" s="11" t="s">
        <v>70</v>
      </c>
      <c r="AY286" s="241" t="s">
        <v>127</v>
      </c>
    </row>
    <row r="287" spans="2:51" s="12" customFormat="1" ht="13.5">
      <c r="B287" s="242"/>
      <c r="C287" s="243"/>
      <c r="D287" s="233" t="s">
        <v>139</v>
      </c>
      <c r="E287" s="244" t="s">
        <v>20</v>
      </c>
      <c r="F287" s="245" t="s">
        <v>338</v>
      </c>
      <c r="G287" s="243"/>
      <c r="H287" s="246">
        <v>60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139</v>
      </c>
      <c r="AU287" s="252" t="s">
        <v>80</v>
      </c>
      <c r="AV287" s="12" t="s">
        <v>80</v>
      </c>
      <c r="AW287" s="12" t="s">
        <v>34</v>
      </c>
      <c r="AX287" s="12" t="s">
        <v>78</v>
      </c>
      <c r="AY287" s="252" t="s">
        <v>127</v>
      </c>
    </row>
    <row r="288" spans="2:65" s="1" customFormat="1" ht="16.5" customHeight="1">
      <c r="B288" s="45"/>
      <c r="C288" s="264" t="s">
        <v>463</v>
      </c>
      <c r="D288" s="264" t="s">
        <v>324</v>
      </c>
      <c r="E288" s="265" t="s">
        <v>464</v>
      </c>
      <c r="F288" s="266" t="s">
        <v>465</v>
      </c>
      <c r="G288" s="267" t="s">
        <v>145</v>
      </c>
      <c r="H288" s="268">
        <v>30</v>
      </c>
      <c r="I288" s="269"/>
      <c r="J288" s="268">
        <f>ROUND(I288*H288,2)</f>
        <v>0</v>
      </c>
      <c r="K288" s="266" t="s">
        <v>133</v>
      </c>
      <c r="L288" s="270"/>
      <c r="M288" s="271" t="s">
        <v>20</v>
      </c>
      <c r="N288" s="272" t="s">
        <v>41</v>
      </c>
      <c r="O288" s="46"/>
      <c r="P288" s="228">
        <f>O288*H288</f>
        <v>0</v>
      </c>
      <c r="Q288" s="228">
        <v>0.75</v>
      </c>
      <c r="R288" s="228">
        <f>Q288*H288</f>
        <v>22.5</v>
      </c>
      <c r="S288" s="228">
        <v>0</v>
      </c>
      <c r="T288" s="229">
        <f>S288*H288</f>
        <v>0</v>
      </c>
      <c r="AR288" s="23" t="s">
        <v>162</v>
      </c>
      <c r="AT288" s="23" t="s">
        <v>324</v>
      </c>
      <c r="AU288" s="23" t="s">
        <v>80</v>
      </c>
      <c r="AY288" s="23" t="s">
        <v>127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23" t="s">
        <v>78</v>
      </c>
      <c r="BK288" s="230">
        <f>ROUND(I288*H288,2)</f>
        <v>0</v>
      </c>
      <c r="BL288" s="23" t="s">
        <v>134</v>
      </c>
      <c r="BM288" s="23" t="s">
        <v>466</v>
      </c>
    </row>
    <row r="289" spans="2:63" s="10" customFormat="1" ht="29.85" customHeight="1">
      <c r="B289" s="204"/>
      <c r="C289" s="205"/>
      <c r="D289" s="206" t="s">
        <v>69</v>
      </c>
      <c r="E289" s="218" t="s">
        <v>467</v>
      </c>
      <c r="F289" s="218" t="s">
        <v>468</v>
      </c>
      <c r="G289" s="205"/>
      <c r="H289" s="205"/>
      <c r="I289" s="208"/>
      <c r="J289" s="219">
        <f>BK289</f>
        <v>0</v>
      </c>
      <c r="K289" s="205"/>
      <c r="L289" s="210"/>
      <c r="M289" s="211"/>
      <c r="N289" s="212"/>
      <c r="O289" s="212"/>
      <c r="P289" s="213">
        <f>SUM(P290:P294)</f>
        <v>0</v>
      </c>
      <c r="Q289" s="212"/>
      <c r="R289" s="213">
        <f>SUM(R290:R294)</f>
        <v>0.8416</v>
      </c>
      <c r="S289" s="212"/>
      <c r="T289" s="214">
        <f>SUM(T290:T294)</f>
        <v>0</v>
      </c>
      <c r="AR289" s="215" t="s">
        <v>78</v>
      </c>
      <c r="AT289" s="216" t="s">
        <v>69</v>
      </c>
      <c r="AU289" s="216" t="s">
        <v>78</v>
      </c>
      <c r="AY289" s="215" t="s">
        <v>127</v>
      </c>
      <c r="BK289" s="217">
        <f>SUM(BK290:BK294)</f>
        <v>0</v>
      </c>
    </row>
    <row r="290" spans="2:65" s="1" customFormat="1" ht="16.5" customHeight="1">
      <c r="B290" s="45"/>
      <c r="C290" s="220" t="s">
        <v>469</v>
      </c>
      <c r="D290" s="220" t="s">
        <v>129</v>
      </c>
      <c r="E290" s="221" t="s">
        <v>470</v>
      </c>
      <c r="F290" s="222" t="s">
        <v>471</v>
      </c>
      <c r="G290" s="223" t="s">
        <v>145</v>
      </c>
      <c r="H290" s="224">
        <v>2</v>
      </c>
      <c r="I290" s="225"/>
      <c r="J290" s="224">
        <f>ROUND(I290*H290,2)</f>
        <v>0</v>
      </c>
      <c r="K290" s="222" t="s">
        <v>133</v>
      </c>
      <c r="L290" s="71"/>
      <c r="M290" s="226" t="s">
        <v>20</v>
      </c>
      <c r="N290" s="227" t="s">
        <v>41</v>
      </c>
      <c r="O290" s="46"/>
      <c r="P290" s="228">
        <f>O290*H290</f>
        <v>0</v>
      </c>
      <c r="Q290" s="228">
        <v>0.4208</v>
      </c>
      <c r="R290" s="228">
        <f>Q290*H290</f>
        <v>0.8416</v>
      </c>
      <c r="S290" s="228">
        <v>0</v>
      </c>
      <c r="T290" s="229">
        <f>S290*H290</f>
        <v>0</v>
      </c>
      <c r="AR290" s="23" t="s">
        <v>134</v>
      </c>
      <c r="AT290" s="23" t="s">
        <v>129</v>
      </c>
      <c r="AU290" s="23" t="s">
        <v>80</v>
      </c>
      <c r="AY290" s="23" t="s">
        <v>127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23" t="s">
        <v>78</v>
      </c>
      <c r="BK290" s="230">
        <f>ROUND(I290*H290,2)</f>
        <v>0</v>
      </c>
      <c r="BL290" s="23" t="s">
        <v>134</v>
      </c>
      <c r="BM290" s="23" t="s">
        <v>472</v>
      </c>
    </row>
    <row r="291" spans="2:65" s="1" customFormat="1" ht="25.5" customHeight="1">
      <c r="B291" s="45"/>
      <c r="C291" s="220" t="s">
        <v>473</v>
      </c>
      <c r="D291" s="220" t="s">
        <v>129</v>
      </c>
      <c r="E291" s="221" t="s">
        <v>474</v>
      </c>
      <c r="F291" s="222" t="s">
        <v>475</v>
      </c>
      <c r="G291" s="223" t="s">
        <v>145</v>
      </c>
      <c r="H291" s="224">
        <v>4</v>
      </c>
      <c r="I291" s="225"/>
      <c r="J291" s="224">
        <f>ROUND(I291*H291,2)</f>
        <v>0</v>
      </c>
      <c r="K291" s="222" t="s">
        <v>20</v>
      </c>
      <c r="L291" s="71"/>
      <c r="M291" s="226" t="s">
        <v>20</v>
      </c>
      <c r="N291" s="227" t="s">
        <v>41</v>
      </c>
      <c r="O291" s="46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AR291" s="23" t="s">
        <v>134</v>
      </c>
      <c r="AT291" s="23" t="s">
        <v>129</v>
      </c>
      <c r="AU291" s="23" t="s">
        <v>80</v>
      </c>
      <c r="AY291" s="23" t="s">
        <v>127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23" t="s">
        <v>78</v>
      </c>
      <c r="BK291" s="230">
        <f>ROUND(I291*H291,2)</f>
        <v>0</v>
      </c>
      <c r="BL291" s="23" t="s">
        <v>134</v>
      </c>
      <c r="BM291" s="23" t="s">
        <v>476</v>
      </c>
    </row>
    <row r="292" spans="2:65" s="1" customFormat="1" ht="38.25" customHeight="1">
      <c r="B292" s="45"/>
      <c r="C292" s="220" t="s">
        <v>477</v>
      </c>
      <c r="D292" s="220" t="s">
        <v>129</v>
      </c>
      <c r="E292" s="221" t="s">
        <v>478</v>
      </c>
      <c r="F292" s="222" t="s">
        <v>479</v>
      </c>
      <c r="G292" s="223" t="s">
        <v>373</v>
      </c>
      <c r="H292" s="224">
        <v>20</v>
      </c>
      <c r="I292" s="225"/>
      <c r="J292" s="224">
        <f>ROUND(I292*H292,2)</f>
        <v>0</v>
      </c>
      <c r="K292" s="222" t="s">
        <v>20</v>
      </c>
      <c r="L292" s="71"/>
      <c r="M292" s="226" t="s">
        <v>20</v>
      </c>
      <c r="N292" s="227" t="s">
        <v>41</v>
      </c>
      <c r="O292" s="46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AR292" s="23" t="s">
        <v>134</v>
      </c>
      <c r="AT292" s="23" t="s">
        <v>129</v>
      </c>
      <c r="AU292" s="23" t="s">
        <v>80</v>
      </c>
      <c r="AY292" s="23" t="s">
        <v>127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23" t="s">
        <v>78</v>
      </c>
      <c r="BK292" s="230">
        <f>ROUND(I292*H292,2)</f>
        <v>0</v>
      </c>
      <c r="BL292" s="23" t="s">
        <v>134</v>
      </c>
      <c r="BM292" s="23" t="s">
        <v>480</v>
      </c>
    </row>
    <row r="293" spans="2:65" s="1" customFormat="1" ht="38.25" customHeight="1">
      <c r="B293" s="45"/>
      <c r="C293" s="220" t="s">
        <v>481</v>
      </c>
      <c r="D293" s="220" t="s">
        <v>129</v>
      </c>
      <c r="E293" s="221" t="s">
        <v>482</v>
      </c>
      <c r="F293" s="222" t="s">
        <v>483</v>
      </c>
      <c r="G293" s="223" t="s">
        <v>373</v>
      </c>
      <c r="H293" s="224">
        <v>25.4</v>
      </c>
      <c r="I293" s="225"/>
      <c r="J293" s="224">
        <f>ROUND(I293*H293,2)</f>
        <v>0</v>
      </c>
      <c r="K293" s="222" t="s">
        <v>20</v>
      </c>
      <c r="L293" s="71"/>
      <c r="M293" s="226" t="s">
        <v>20</v>
      </c>
      <c r="N293" s="227" t="s">
        <v>41</v>
      </c>
      <c r="O293" s="46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AR293" s="23" t="s">
        <v>134</v>
      </c>
      <c r="AT293" s="23" t="s">
        <v>129</v>
      </c>
      <c r="AU293" s="23" t="s">
        <v>80</v>
      </c>
      <c r="AY293" s="23" t="s">
        <v>127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23" t="s">
        <v>78</v>
      </c>
      <c r="BK293" s="230">
        <f>ROUND(I293*H293,2)</f>
        <v>0</v>
      </c>
      <c r="BL293" s="23" t="s">
        <v>134</v>
      </c>
      <c r="BM293" s="23" t="s">
        <v>484</v>
      </c>
    </row>
    <row r="294" spans="2:65" s="1" customFormat="1" ht="25.5" customHeight="1">
      <c r="B294" s="45"/>
      <c r="C294" s="220" t="s">
        <v>485</v>
      </c>
      <c r="D294" s="220" t="s">
        <v>129</v>
      </c>
      <c r="E294" s="221" t="s">
        <v>486</v>
      </c>
      <c r="F294" s="222" t="s">
        <v>487</v>
      </c>
      <c r="G294" s="223" t="s">
        <v>145</v>
      </c>
      <c r="H294" s="224">
        <v>2</v>
      </c>
      <c r="I294" s="225"/>
      <c r="J294" s="224">
        <f>ROUND(I294*H294,2)</f>
        <v>0</v>
      </c>
      <c r="K294" s="222" t="s">
        <v>20</v>
      </c>
      <c r="L294" s="71"/>
      <c r="M294" s="226" t="s">
        <v>20</v>
      </c>
      <c r="N294" s="227" t="s">
        <v>41</v>
      </c>
      <c r="O294" s="46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AR294" s="23" t="s">
        <v>134</v>
      </c>
      <c r="AT294" s="23" t="s">
        <v>129</v>
      </c>
      <c r="AU294" s="23" t="s">
        <v>80</v>
      </c>
      <c r="AY294" s="23" t="s">
        <v>127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23" t="s">
        <v>78</v>
      </c>
      <c r="BK294" s="230">
        <f>ROUND(I294*H294,2)</f>
        <v>0</v>
      </c>
      <c r="BL294" s="23" t="s">
        <v>134</v>
      </c>
      <c r="BM294" s="23" t="s">
        <v>488</v>
      </c>
    </row>
    <row r="295" spans="2:63" s="10" customFormat="1" ht="29.85" customHeight="1">
      <c r="B295" s="204"/>
      <c r="C295" s="205"/>
      <c r="D295" s="206" t="s">
        <v>69</v>
      </c>
      <c r="E295" s="218" t="s">
        <v>489</v>
      </c>
      <c r="F295" s="218" t="s">
        <v>490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SUM(P296:P319)</f>
        <v>0</v>
      </c>
      <c r="Q295" s="212"/>
      <c r="R295" s="213">
        <f>SUM(R296:R319)</f>
        <v>42.95101</v>
      </c>
      <c r="S295" s="212"/>
      <c r="T295" s="214">
        <f>SUM(T296:T319)</f>
        <v>0</v>
      </c>
      <c r="AR295" s="215" t="s">
        <v>78</v>
      </c>
      <c r="AT295" s="216" t="s">
        <v>69</v>
      </c>
      <c r="AU295" s="216" t="s">
        <v>78</v>
      </c>
      <c r="AY295" s="215" t="s">
        <v>127</v>
      </c>
      <c r="BK295" s="217">
        <f>SUM(BK296:BK319)</f>
        <v>0</v>
      </c>
    </row>
    <row r="296" spans="2:65" s="1" customFormat="1" ht="25.5" customHeight="1">
      <c r="B296" s="45"/>
      <c r="C296" s="220" t="s">
        <v>491</v>
      </c>
      <c r="D296" s="220" t="s">
        <v>129</v>
      </c>
      <c r="E296" s="221" t="s">
        <v>492</v>
      </c>
      <c r="F296" s="222" t="s">
        <v>493</v>
      </c>
      <c r="G296" s="223" t="s">
        <v>145</v>
      </c>
      <c r="H296" s="224">
        <v>5</v>
      </c>
      <c r="I296" s="225"/>
      <c r="J296" s="224">
        <f>ROUND(I296*H296,2)</f>
        <v>0</v>
      </c>
      <c r="K296" s="222" t="s">
        <v>133</v>
      </c>
      <c r="L296" s="71"/>
      <c r="M296" s="226" t="s">
        <v>20</v>
      </c>
      <c r="N296" s="227" t="s">
        <v>41</v>
      </c>
      <c r="O296" s="46"/>
      <c r="P296" s="228">
        <f>O296*H296</f>
        <v>0</v>
      </c>
      <c r="Q296" s="228">
        <v>0.0007</v>
      </c>
      <c r="R296" s="228">
        <f>Q296*H296</f>
        <v>0.0035</v>
      </c>
      <c r="S296" s="228">
        <v>0</v>
      </c>
      <c r="T296" s="229">
        <f>S296*H296</f>
        <v>0</v>
      </c>
      <c r="AR296" s="23" t="s">
        <v>134</v>
      </c>
      <c r="AT296" s="23" t="s">
        <v>129</v>
      </c>
      <c r="AU296" s="23" t="s">
        <v>80</v>
      </c>
      <c r="AY296" s="23" t="s">
        <v>127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23" t="s">
        <v>78</v>
      </c>
      <c r="BK296" s="230">
        <f>ROUND(I296*H296,2)</f>
        <v>0</v>
      </c>
      <c r="BL296" s="23" t="s">
        <v>134</v>
      </c>
      <c r="BM296" s="23" t="s">
        <v>494</v>
      </c>
    </row>
    <row r="297" spans="2:51" s="11" customFormat="1" ht="13.5">
      <c r="B297" s="231"/>
      <c r="C297" s="232"/>
      <c r="D297" s="233" t="s">
        <v>139</v>
      </c>
      <c r="E297" s="234" t="s">
        <v>20</v>
      </c>
      <c r="F297" s="235" t="s">
        <v>495</v>
      </c>
      <c r="G297" s="232"/>
      <c r="H297" s="234" t="s">
        <v>20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139</v>
      </c>
      <c r="AU297" s="241" t="s">
        <v>80</v>
      </c>
      <c r="AV297" s="11" t="s">
        <v>78</v>
      </c>
      <c r="AW297" s="11" t="s">
        <v>34</v>
      </c>
      <c r="AX297" s="11" t="s">
        <v>70</v>
      </c>
      <c r="AY297" s="241" t="s">
        <v>127</v>
      </c>
    </row>
    <row r="298" spans="2:51" s="12" customFormat="1" ht="13.5">
      <c r="B298" s="242"/>
      <c r="C298" s="243"/>
      <c r="D298" s="233" t="s">
        <v>139</v>
      </c>
      <c r="E298" s="244" t="s">
        <v>20</v>
      </c>
      <c r="F298" s="245" t="s">
        <v>496</v>
      </c>
      <c r="G298" s="243"/>
      <c r="H298" s="246">
        <v>5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139</v>
      </c>
      <c r="AU298" s="252" t="s">
        <v>80</v>
      </c>
      <c r="AV298" s="12" t="s">
        <v>80</v>
      </c>
      <c r="AW298" s="12" t="s">
        <v>34</v>
      </c>
      <c r="AX298" s="12" t="s">
        <v>78</v>
      </c>
      <c r="AY298" s="252" t="s">
        <v>127</v>
      </c>
    </row>
    <row r="299" spans="2:65" s="1" customFormat="1" ht="16.5" customHeight="1">
      <c r="B299" s="45"/>
      <c r="C299" s="264" t="s">
        <v>497</v>
      </c>
      <c r="D299" s="264" t="s">
        <v>324</v>
      </c>
      <c r="E299" s="265" t="s">
        <v>498</v>
      </c>
      <c r="F299" s="266" t="s">
        <v>499</v>
      </c>
      <c r="G299" s="267" t="s">
        <v>145</v>
      </c>
      <c r="H299" s="268">
        <v>4</v>
      </c>
      <c r="I299" s="269"/>
      <c r="J299" s="268">
        <f>ROUND(I299*H299,2)</f>
        <v>0</v>
      </c>
      <c r="K299" s="266" t="s">
        <v>20</v>
      </c>
      <c r="L299" s="270"/>
      <c r="M299" s="271" t="s">
        <v>20</v>
      </c>
      <c r="N299" s="272" t="s">
        <v>41</v>
      </c>
      <c r="O299" s="46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AR299" s="23" t="s">
        <v>162</v>
      </c>
      <c r="AT299" s="23" t="s">
        <v>324</v>
      </c>
      <c r="AU299" s="23" t="s">
        <v>80</v>
      </c>
      <c r="AY299" s="23" t="s">
        <v>127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23" t="s">
        <v>78</v>
      </c>
      <c r="BK299" s="230">
        <f>ROUND(I299*H299,2)</f>
        <v>0</v>
      </c>
      <c r="BL299" s="23" t="s">
        <v>134</v>
      </c>
      <c r="BM299" s="23" t="s">
        <v>500</v>
      </c>
    </row>
    <row r="300" spans="2:65" s="1" customFormat="1" ht="16.5" customHeight="1">
      <c r="B300" s="45"/>
      <c r="C300" s="264" t="s">
        <v>501</v>
      </c>
      <c r="D300" s="264" t="s">
        <v>324</v>
      </c>
      <c r="E300" s="265" t="s">
        <v>502</v>
      </c>
      <c r="F300" s="266" t="s">
        <v>503</v>
      </c>
      <c r="G300" s="267" t="s">
        <v>145</v>
      </c>
      <c r="H300" s="268">
        <v>1</v>
      </c>
      <c r="I300" s="269"/>
      <c r="J300" s="268">
        <f>ROUND(I300*H300,2)</f>
        <v>0</v>
      </c>
      <c r="K300" s="266" t="s">
        <v>20</v>
      </c>
      <c r="L300" s="270"/>
      <c r="M300" s="271" t="s">
        <v>20</v>
      </c>
      <c r="N300" s="272" t="s">
        <v>41</v>
      </c>
      <c r="O300" s="46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AR300" s="23" t="s">
        <v>162</v>
      </c>
      <c r="AT300" s="23" t="s">
        <v>324</v>
      </c>
      <c r="AU300" s="23" t="s">
        <v>80</v>
      </c>
      <c r="AY300" s="23" t="s">
        <v>127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23" t="s">
        <v>78</v>
      </c>
      <c r="BK300" s="230">
        <f>ROUND(I300*H300,2)</f>
        <v>0</v>
      </c>
      <c r="BL300" s="23" t="s">
        <v>134</v>
      </c>
      <c r="BM300" s="23" t="s">
        <v>504</v>
      </c>
    </row>
    <row r="301" spans="2:65" s="1" customFormat="1" ht="25.5" customHeight="1">
      <c r="B301" s="45"/>
      <c r="C301" s="220" t="s">
        <v>505</v>
      </c>
      <c r="D301" s="220" t="s">
        <v>129</v>
      </c>
      <c r="E301" s="221" t="s">
        <v>506</v>
      </c>
      <c r="F301" s="222" t="s">
        <v>507</v>
      </c>
      <c r="G301" s="223" t="s">
        <v>145</v>
      </c>
      <c r="H301" s="224">
        <v>4</v>
      </c>
      <c r="I301" s="225"/>
      <c r="J301" s="224">
        <f>ROUND(I301*H301,2)</f>
        <v>0</v>
      </c>
      <c r="K301" s="222" t="s">
        <v>133</v>
      </c>
      <c r="L301" s="71"/>
      <c r="M301" s="226" t="s">
        <v>20</v>
      </c>
      <c r="N301" s="227" t="s">
        <v>41</v>
      </c>
      <c r="O301" s="46"/>
      <c r="P301" s="228">
        <f>O301*H301</f>
        <v>0</v>
      </c>
      <c r="Q301" s="228">
        <v>0.11241</v>
      </c>
      <c r="R301" s="228">
        <f>Q301*H301</f>
        <v>0.44964</v>
      </c>
      <c r="S301" s="228">
        <v>0</v>
      </c>
      <c r="T301" s="229">
        <f>S301*H301</f>
        <v>0</v>
      </c>
      <c r="AR301" s="23" t="s">
        <v>134</v>
      </c>
      <c r="AT301" s="23" t="s">
        <v>129</v>
      </c>
      <c r="AU301" s="23" t="s">
        <v>80</v>
      </c>
      <c r="AY301" s="23" t="s">
        <v>127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23" t="s">
        <v>78</v>
      </c>
      <c r="BK301" s="230">
        <f>ROUND(I301*H301,2)</f>
        <v>0</v>
      </c>
      <c r="BL301" s="23" t="s">
        <v>134</v>
      </c>
      <c r="BM301" s="23" t="s">
        <v>508</v>
      </c>
    </row>
    <row r="302" spans="2:65" s="1" customFormat="1" ht="16.5" customHeight="1">
      <c r="B302" s="45"/>
      <c r="C302" s="264" t="s">
        <v>509</v>
      </c>
      <c r="D302" s="264" t="s">
        <v>324</v>
      </c>
      <c r="E302" s="265" t="s">
        <v>510</v>
      </c>
      <c r="F302" s="266" t="s">
        <v>511</v>
      </c>
      <c r="G302" s="267" t="s">
        <v>145</v>
      </c>
      <c r="H302" s="268">
        <v>4</v>
      </c>
      <c r="I302" s="269"/>
      <c r="J302" s="268">
        <f>ROUND(I302*H302,2)</f>
        <v>0</v>
      </c>
      <c r="K302" s="266" t="s">
        <v>133</v>
      </c>
      <c r="L302" s="270"/>
      <c r="M302" s="271" t="s">
        <v>20</v>
      </c>
      <c r="N302" s="272" t="s">
        <v>41</v>
      </c>
      <c r="O302" s="46"/>
      <c r="P302" s="228">
        <f>O302*H302</f>
        <v>0</v>
      </c>
      <c r="Q302" s="228">
        <v>0.0061</v>
      </c>
      <c r="R302" s="228">
        <f>Q302*H302</f>
        <v>0.0244</v>
      </c>
      <c r="S302" s="228">
        <v>0</v>
      </c>
      <c r="T302" s="229">
        <f>S302*H302</f>
        <v>0</v>
      </c>
      <c r="AR302" s="23" t="s">
        <v>162</v>
      </c>
      <c r="AT302" s="23" t="s">
        <v>324</v>
      </c>
      <c r="AU302" s="23" t="s">
        <v>80</v>
      </c>
      <c r="AY302" s="23" t="s">
        <v>127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23" t="s">
        <v>78</v>
      </c>
      <c r="BK302" s="230">
        <f>ROUND(I302*H302,2)</f>
        <v>0</v>
      </c>
      <c r="BL302" s="23" t="s">
        <v>134</v>
      </c>
      <c r="BM302" s="23" t="s">
        <v>512</v>
      </c>
    </row>
    <row r="303" spans="2:65" s="1" customFormat="1" ht="25.5" customHeight="1">
      <c r="B303" s="45"/>
      <c r="C303" s="220" t="s">
        <v>513</v>
      </c>
      <c r="D303" s="220" t="s">
        <v>129</v>
      </c>
      <c r="E303" s="221" t="s">
        <v>514</v>
      </c>
      <c r="F303" s="222" t="s">
        <v>515</v>
      </c>
      <c r="G303" s="223" t="s">
        <v>373</v>
      </c>
      <c r="H303" s="224">
        <v>155</v>
      </c>
      <c r="I303" s="225"/>
      <c r="J303" s="224">
        <f>ROUND(I303*H303,2)</f>
        <v>0</v>
      </c>
      <c r="K303" s="222" t="s">
        <v>133</v>
      </c>
      <c r="L303" s="71"/>
      <c r="M303" s="226" t="s">
        <v>20</v>
      </c>
      <c r="N303" s="227" t="s">
        <v>41</v>
      </c>
      <c r="O303" s="46"/>
      <c r="P303" s="228">
        <f>O303*H303</f>
        <v>0</v>
      </c>
      <c r="Q303" s="228">
        <v>0.00033</v>
      </c>
      <c r="R303" s="228">
        <f>Q303*H303</f>
        <v>0.05115</v>
      </c>
      <c r="S303" s="228">
        <v>0</v>
      </c>
      <c r="T303" s="229">
        <f>S303*H303</f>
        <v>0</v>
      </c>
      <c r="AR303" s="23" t="s">
        <v>134</v>
      </c>
      <c r="AT303" s="23" t="s">
        <v>129</v>
      </c>
      <c r="AU303" s="23" t="s">
        <v>80</v>
      </c>
      <c r="AY303" s="23" t="s">
        <v>127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23" t="s">
        <v>78</v>
      </c>
      <c r="BK303" s="230">
        <f>ROUND(I303*H303,2)</f>
        <v>0</v>
      </c>
      <c r="BL303" s="23" t="s">
        <v>134</v>
      </c>
      <c r="BM303" s="23" t="s">
        <v>516</v>
      </c>
    </row>
    <row r="304" spans="2:51" s="11" customFormat="1" ht="13.5">
      <c r="B304" s="231"/>
      <c r="C304" s="232"/>
      <c r="D304" s="233" t="s">
        <v>139</v>
      </c>
      <c r="E304" s="234" t="s">
        <v>20</v>
      </c>
      <c r="F304" s="235" t="s">
        <v>517</v>
      </c>
      <c r="G304" s="232"/>
      <c r="H304" s="234" t="s">
        <v>20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139</v>
      </c>
      <c r="AU304" s="241" t="s">
        <v>80</v>
      </c>
      <c r="AV304" s="11" t="s">
        <v>78</v>
      </c>
      <c r="AW304" s="11" t="s">
        <v>34</v>
      </c>
      <c r="AX304" s="11" t="s">
        <v>70</v>
      </c>
      <c r="AY304" s="241" t="s">
        <v>127</v>
      </c>
    </row>
    <row r="305" spans="2:51" s="12" customFormat="1" ht="13.5">
      <c r="B305" s="242"/>
      <c r="C305" s="243"/>
      <c r="D305" s="233" t="s">
        <v>139</v>
      </c>
      <c r="E305" s="244" t="s">
        <v>20</v>
      </c>
      <c r="F305" s="245" t="s">
        <v>518</v>
      </c>
      <c r="G305" s="243"/>
      <c r="H305" s="246">
        <v>155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139</v>
      </c>
      <c r="AU305" s="252" t="s">
        <v>80</v>
      </c>
      <c r="AV305" s="12" t="s">
        <v>80</v>
      </c>
      <c r="AW305" s="12" t="s">
        <v>34</v>
      </c>
      <c r="AX305" s="12" t="s">
        <v>78</v>
      </c>
      <c r="AY305" s="252" t="s">
        <v>127</v>
      </c>
    </row>
    <row r="306" spans="2:65" s="1" customFormat="1" ht="25.5" customHeight="1">
      <c r="B306" s="45"/>
      <c r="C306" s="220" t="s">
        <v>519</v>
      </c>
      <c r="D306" s="220" t="s">
        <v>129</v>
      </c>
      <c r="E306" s="221" t="s">
        <v>520</v>
      </c>
      <c r="F306" s="222" t="s">
        <v>521</v>
      </c>
      <c r="G306" s="223" t="s">
        <v>132</v>
      </c>
      <c r="H306" s="224">
        <v>2</v>
      </c>
      <c r="I306" s="225"/>
      <c r="J306" s="224">
        <f>ROUND(I306*H306,2)</f>
        <v>0</v>
      </c>
      <c r="K306" s="222" t="s">
        <v>133</v>
      </c>
      <c r="L306" s="71"/>
      <c r="M306" s="226" t="s">
        <v>20</v>
      </c>
      <c r="N306" s="227" t="s">
        <v>41</v>
      </c>
      <c r="O306" s="46"/>
      <c r="P306" s="228">
        <f>O306*H306</f>
        <v>0</v>
      </c>
      <c r="Q306" s="228">
        <v>0.0026</v>
      </c>
      <c r="R306" s="228">
        <f>Q306*H306</f>
        <v>0.0052</v>
      </c>
      <c r="S306" s="228">
        <v>0</v>
      </c>
      <c r="T306" s="229">
        <f>S306*H306</f>
        <v>0</v>
      </c>
      <c r="AR306" s="23" t="s">
        <v>134</v>
      </c>
      <c r="AT306" s="23" t="s">
        <v>129</v>
      </c>
      <c r="AU306" s="23" t="s">
        <v>80</v>
      </c>
      <c r="AY306" s="23" t="s">
        <v>127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23" t="s">
        <v>78</v>
      </c>
      <c r="BK306" s="230">
        <f>ROUND(I306*H306,2)</f>
        <v>0</v>
      </c>
      <c r="BL306" s="23" t="s">
        <v>134</v>
      </c>
      <c r="BM306" s="23" t="s">
        <v>522</v>
      </c>
    </row>
    <row r="307" spans="2:65" s="1" customFormat="1" ht="16.5" customHeight="1">
      <c r="B307" s="45"/>
      <c r="C307" s="220" t="s">
        <v>523</v>
      </c>
      <c r="D307" s="220" t="s">
        <v>129</v>
      </c>
      <c r="E307" s="221" t="s">
        <v>524</v>
      </c>
      <c r="F307" s="222" t="s">
        <v>525</v>
      </c>
      <c r="G307" s="223" t="s">
        <v>373</v>
      </c>
      <c r="H307" s="224">
        <v>155</v>
      </c>
      <c r="I307" s="225"/>
      <c r="J307" s="224">
        <f>ROUND(I307*H307,2)</f>
        <v>0</v>
      </c>
      <c r="K307" s="222" t="s">
        <v>133</v>
      </c>
      <c r="L307" s="71"/>
      <c r="M307" s="226" t="s">
        <v>20</v>
      </c>
      <c r="N307" s="227" t="s">
        <v>41</v>
      </c>
      <c r="O307" s="46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AR307" s="23" t="s">
        <v>134</v>
      </c>
      <c r="AT307" s="23" t="s">
        <v>129</v>
      </c>
      <c r="AU307" s="23" t="s">
        <v>80</v>
      </c>
      <c r="AY307" s="23" t="s">
        <v>127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23" t="s">
        <v>78</v>
      </c>
      <c r="BK307" s="230">
        <f>ROUND(I307*H307,2)</f>
        <v>0</v>
      </c>
      <c r="BL307" s="23" t="s">
        <v>134</v>
      </c>
      <c r="BM307" s="23" t="s">
        <v>526</v>
      </c>
    </row>
    <row r="308" spans="2:65" s="1" customFormat="1" ht="16.5" customHeight="1">
      <c r="B308" s="45"/>
      <c r="C308" s="220" t="s">
        <v>527</v>
      </c>
      <c r="D308" s="220" t="s">
        <v>129</v>
      </c>
      <c r="E308" s="221" t="s">
        <v>528</v>
      </c>
      <c r="F308" s="222" t="s">
        <v>529</v>
      </c>
      <c r="G308" s="223" t="s">
        <v>132</v>
      </c>
      <c r="H308" s="224">
        <v>2</v>
      </c>
      <c r="I308" s="225"/>
      <c r="J308" s="224">
        <f>ROUND(I308*H308,2)</f>
        <v>0</v>
      </c>
      <c r="K308" s="222" t="s">
        <v>133</v>
      </c>
      <c r="L308" s="71"/>
      <c r="M308" s="226" t="s">
        <v>20</v>
      </c>
      <c r="N308" s="227" t="s">
        <v>41</v>
      </c>
      <c r="O308" s="46"/>
      <c r="P308" s="228">
        <f>O308*H308</f>
        <v>0</v>
      </c>
      <c r="Q308" s="228">
        <v>1E-05</v>
      </c>
      <c r="R308" s="228">
        <f>Q308*H308</f>
        <v>2E-05</v>
      </c>
      <c r="S308" s="228">
        <v>0</v>
      </c>
      <c r="T308" s="229">
        <f>S308*H308</f>
        <v>0</v>
      </c>
      <c r="AR308" s="23" t="s">
        <v>134</v>
      </c>
      <c r="AT308" s="23" t="s">
        <v>129</v>
      </c>
      <c r="AU308" s="23" t="s">
        <v>80</v>
      </c>
      <c r="AY308" s="23" t="s">
        <v>127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23" t="s">
        <v>78</v>
      </c>
      <c r="BK308" s="230">
        <f>ROUND(I308*H308,2)</f>
        <v>0</v>
      </c>
      <c r="BL308" s="23" t="s">
        <v>134</v>
      </c>
      <c r="BM308" s="23" t="s">
        <v>530</v>
      </c>
    </row>
    <row r="309" spans="2:65" s="1" customFormat="1" ht="25.5" customHeight="1">
      <c r="B309" s="45"/>
      <c r="C309" s="220" t="s">
        <v>531</v>
      </c>
      <c r="D309" s="220" t="s">
        <v>129</v>
      </c>
      <c r="E309" s="221" t="s">
        <v>532</v>
      </c>
      <c r="F309" s="222" t="s">
        <v>533</v>
      </c>
      <c r="G309" s="223" t="s">
        <v>373</v>
      </c>
      <c r="H309" s="224">
        <v>174</v>
      </c>
      <c r="I309" s="225"/>
      <c r="J309" s="224">
        <f>ROUND(I309*H309,2)</f>
        <v>0</v>
      </c>
      <c r="K309" s="222" t="s">
        <v>133</v>
      </c>
      <c r="L309" s="71"/>
      <c r="M309" s="226" t="s">
        <v>20</v>
      </c>
      <c r="N309" s="227" t="s">
        <v>41</v>
      </c>
      <c r="O309" s="46"/>
      <c r="P309" s="228">
        <f>O309*H309</f>
        <v>0</v>
      </c>
      <c r="Q309" s="228">
        <v>0.1554</v>
      </c>
      <c r="R309" s="228">
        <f>Q309*H309</f>
        <v>27.0396</v>
      </c>
      <c r="S309" s="228">
        <v>0</v>
      </c>
      <c r="T309" s="229">
        <f>S309*H309</f>
        <v>0</v>
      </c>
      <c r="AR309" s="23" t="s">
        <v>134</v>
      </c>
      <c r="AT309" s="23" t="s">
        <v>129</v>
      </c>
      <c r="AU309" s="23" t="s">
        <v>80</v>
      </c>
      <c r="AY309" s="23" t="s">
        <v>127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23" t="s">
        <v>78</v>
      </c>
      <c r="BK309" s="230">
        <f>ROUND(I309*H309,2)</f>
        <v>0</v>
      </c>
      <c r="BL309" s="23" t="s">
        <v>134</v>
      </c>
      <c r="BM309" s="23" t="s">
        <v>534</v>
      </c>
    </row>
    <row r="310" spans="2:51" s="12" customFormat="1" ht="13.5">
      <c r="B310" s="242"/>
      <c r="C310" s="243"/>
      <c r="D310" s="233" t="s">
        <v>139</v>
      </c>
      <c r="E310" s="244" t="s">
        <v>20</v>
      </c>
      <c r="F310" s="245" t="s">
        <v>535</v>
      </c>
      <c r="G310" s="243"/>
      <c r="H310" s="246">
        <v>174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139</v>
      </c>
      <c r="AU310" s="252" t="s">
        <v>80</v>
      </c>
      <c r="AV310" s="12" t="s">
        <v>80</v>
      </c>
      <c r="AW310" s="12" t="s">
        <v>34</v>
      </c>
      <c r="AX310" s="12" t="s">
        <v>78</v>
      </c>
      <c r="AY310" s="252" t="s">
        <v>127</v>
      </c>
    </row>
    <row r="311" spans="2:65" s="1" customFormat="1" ht="16.5" customHeight="1">
      <c r="B311" s="45"/>
      <c r="C311" s="264" t="s">
        <v>536</v>
      </c>
      <c r="D311" s="264" t="s">
        <v>324</v>
      </c>
      <c r="E311" s="265" t="s">
        <v>537</v>
      </c>
      <c r="F311" s="266" t="s">
        <v>538</v>
      </c>
      <c r="G311" s="267" t="s">
        <v>373</v>
      </c>
      <c r="H311" s="268">
        <v>87</v>
      </c>
      <c r="I311" s="269"/>
      <c r="J311" s="268">
        <f>ROUND(I311*H311,2)</f>
        <v>0</v>
      </c>
      <c r="K311" s="266" t="s">
        <v>133</v>
      </c>
      <c r="L311" s="270"/>
      <c r="M311" s="271" t="s">
        <v>20</v>
      </c>
      <c r="N311" s="272" t="s">
        <v>41</v>
      </c>
      <c r="O311" s="46"/>
      <c r="P311" s="228">
        <f>O311*H311</f>
        <v>0</v>
      </c>
      <c r="Q311" s="228">
        <v>0.102</v>
      </c>
      <c r="R311" s="228">
        <f>Q311*H311</f>
        <v>8.873999999999999</v>
      </c>
      <c r="S311" s="228">
        <v>0</v>
      </c>
      <c r="T311" s="229">
        <f>S311*H311</f>
        <v>0</v>
      </c>
      <c r="AR311" s="23" t="s">
        <v>162</v>
      </c>
      <c r="AT311" s="23" t="s">
        <v>324</v>
      </c>
      <c r="AU311" s="23" t="s">
        <v>80</v>
      </c>
      <c r="AY311" s="23" t="s">
        <v>127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23" t="s">
        <v>78</v>
      </c>
      <c r="BK311" s="230">
        <f>ROUND(I311*H311,2)</f>
        <v>0</v>
      </c>
      <c r="BL311" s="23" t="s">
        <v>134</v>
      </c>
      <c r="BM311" s="23" t="s">
        <v>539</v>
      </c>
    </row>
    <row r="312" spans="2:65" s="1" customFormat="1" ht="16.5" customHeight="1">
      <c r="B312" s="45"/>
      <c r="C312" s="264" t="s">
        <v>540</v>
      </c>
      <c r="D312" s="264" t="s">
        <v>324</v>
      </c>
      <c r="E312" s="265" t="s">
        <v>541</v>
      </c>
      <c r="F312" s="266" t="s">
        <v>542</v>
      </c>
      <c r="G312" s="267" t="s">
        <v>373</v>
      </c>
      <c r="H312" s="268">
        <v>67</v>
      </c>
      <c r="I312" s="269"/>
      <c r="J312" s="268">
        <f>ROUND(I312*H312,2)</f>
        <v>0</v>
      </c>
      <c r="K312" s="266" t="s">
        <v>133</v>
      </c>
      <c r="L312" s="270"/>
      <c r="M312" s="271" t="s">
        <v>20</v>
      </c>
      <c r="N312" s="272" t="s">
        <v>41</v>
      </c>
      <c r="O312" s="46"/>
      <c r="P312" s="228">
        <f>O312*H312</f>
        <v>0</v>
      </c>
      <c r="Q312" s="228">
        <v>0.0782</v>
      </c>
      <c r="R312" s="228">
        <f>Q312*H312</f>
        <v>5.239400000000001</v>
      </c>
      <c r="S312" s="228">
        <v>0</v>
      </c>
      <c r="T312" s="229">
        <f>S312*H312</f>
        <v>0</v>
      </c>
      <c r="AR312" s="23" t="s">
        <v>162</v>
      </c>
      <c r="AT312" s="23" t="s">
        <v>324</v>
      </c>
      <c r="AU312" s="23" t="s">
        <v>80</v>
      </c>
      <c r="AY312" s="23" t="s">
        <v>127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23" t="s">
        <v>78</v>
      </c>
      <c r="BK312" s="230">
        <f>ROUND(I312*H312,2)</f>
        <v>0</v>
      </c>
      <c r="BL312" s="23" t="s">
        <v>134</v>
      </c>
      <c r="BM312" s="23" t="s">
        <v>543</v>
      </c>
    </row>
    <row r="313" spans="2:51" s="12" customFormat="1" ht="13.5">
      <c r="B313" s="242"/>
      <c r="C313" s="243"/>
      <c r="D313" s="233" t="s">
        <v>139</v>
      </c>
      <c r="E313" s="244" t="s">
        <v>20</v>
      </c>
      <c r="F313" s="245" t="s">
        <v>544</v>
      </c>
      <c r="G313" s="243"/>
      <c r="H313" s="246">
        <v>67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139</v>
      </c>
      <c r="AU313" s="252" t="s">
        <v>80</v>
      </c>
      <c r="AV313" s="12" t="s">
        <v>80</v>
      </c>
      <c r="AW313" s="12" t="s">
        <v>34</v>
      </c>
      <c r="AX313" s="12" t="s">
        <v>78</v>
      </c>
      <c r="AY313" s="252" t="s">
        <v>127</v>
      </c>
    </row>
    <row r="314" spans="2:65" s="1" customFormat="1" ht="16.5" customHeight="1">
      <c r="B314" s="45"/>
      <c r="C314" s="264" t="s">
        <v>545</v>
      </c>
      <c r="D314" s="264" t="s">
        <v>324</v>
      </c>
      <c r="E314" s="265" t="s">
        <v>546</v>
      </c>
      <c r="F314" s="266" t="s">
        <v>547</v>
      </c>
      <c r="G314" s="267" t="s">
        <v>373</v>
      </c>
      <c r="H314" s="268">
        <v>10</v>
      </c>
      <c r="I314" s="269"/>
      <c r="J314" s="268">
        <f>ROUND(I314*H314,2)</f>
        <v>0</v>
      </c>
      <c r="K314" s="266" t="s">
        <v>133</v>
      </c>
      <c r="L314" s="270"/>
      <c r="M314" s="271" t="s">
        <v>20</v>
      </c>
      <c r="N314" s="272" t="s">
        <v>41</v>
      </c>
      <c r="O314" s="46"/>
      <c r="P314" s="228">
        <f>O314*H314</f>
        <v>0</v>
      </c>
      <c r="Q314" s="228">
        <v>0.0483</v>
      </c>
      <c r="R314" s="228">
        <f>Q314*H314</f>
        <v>0.48300000000000004</v>
      </c>
      <c r="S314" s="228">
        <v>0</v>
      </c>
      <c r="T314" s="229">
        <f>S314*H314</f>
        <v>0</v>
      </c>
      <c r="AR314" s="23" t="s">
        <v>162</v>
      </c>
      <c r="AT314" s="23" t="s">
        <v>324</v>
      </c>
      <c r="AU314" s="23" t="s">
        <v>80</v>
      </c>
      <c r="AY314" s="23" t="s">
        <v>127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23" t="s">
        <v>78</v>
      </c>
      <c r="BK314" s="230">
        <f>ROUND(I314*H314,2)</f>
        <v>0</v>
      </c>
      <c r="BL314" s="23" t="s">
        <v>134</v>
      </c>
      <c r="BM314" s="23" t="s">
        <v>548</v>
      </c>
    </row>
    <row r="315" spans="2:65" s="1" customFormat="1" ht="16.5" customHeight="1">
      <c r="B315" s="45"/>
      <c r="C315" s="264" t="s">
        <v>549</v>
      </c>
      <c r="D315" s="264" t="s">
        <v>324</v>
      </c>
      <c r="E315" s="265" t="s">
        <v>550</v>
      </c>
      <c r="F315" s="266" t="s">
        <v>551</v>
      </c>
      <c r="G315" s="267" t="s">
        <v>373</v>
      </c>
      <c r="H315" s="268">
        <v>6</v>
      </c>
      <c r="I315" s="269"/>
      <c r="J315" s="268">
        <f>ROUND(I315*H315,2)</f>
        <v>0</v>
      </c>
      <c r="K315" s="266" t="s">
        <v>133</v>
      </c>
      <c r="L315" s="270"/>
      <c r="M315" s="271" t="s">
        <v>20</v>
      </c>
      <c r="N315" s="272" t="s">
        <v>41</v>
      </c>
      <c r="O315" s="46"/>
      <c r="P315" s="228">
        <f>O315*H315</f>
        <v>0</v>
      </c>
      <c r="Q315" s="228">
        <v>0.064</v>
      </c>
      <c r="R315" s="228">
        <f>Q315*H315</f>
        <v>0.384</v>
      </c>
      <c r="S315" s="228">
        <v>0</v>
      </c>
      <c r="T315" s="229">
        <f>S315*H315</f>
        <v>0</v>
      </c>
      <c r="AR315" s="23" t="s">
        <v>162</v>
      </c>
      <c r="AT315" s="23" t="s">
        <v>324</v>
      </c>
      <c r="AU315" s="23" t="s">
        <v>80</v>
      </c>
      <c r="AY315" s="23" t="s">
        <v>127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23" t="s">
        <v>78</v>
      </c>
      <c r="BK315" s="230">
        <f>ROUND(I315*H315,2)</f>
        <v>0</v>
      </c>
      <c r="BL315" s="23" t="s">
        <v>134</v>
      </c>
      <c r="BM315" s="23" t="s">
        <v>552</v>
      </c>
    </row>
    <row r="316" spans="2:65" s="1" customFormat="1" ht="16.5" customHeight="1">
      <c r="B316" s="45"/>
      <c r="C316" s="264" t="s">
        <v>553</v>
      </c>
      <c r="D316" s="264" t="s">
        <v>324</v>
      </c>
      <c r="E316" s="265" t="s">
        <v>554</v>
      </c>
      <c r="F316" s="266" t="s">
        <v>555</v>
      </c>
      <c r="G316" s="267" t="s">
        <v>145</v>
      </c>
      <c r="H316" s="268">
        <v>5</v>
      </c>
      <c r="I316" s="269"/>
      <c r="J316" s="268">
        <f>ROUND(I316*H316,2)</f>
        <v>0</v>
      </c>
      <c r="K316" s="266" t="s">
        <v>20</v>
      </c>
      <c r="L316" s="270"/>
      <c r="M316" s="271" t="s">
        <v>20</v>
      </c>
      <c r="N316" s="272" t="s">
        <v>41</v>
      </c>
      <c r="O316" s="46"/>
      <c r="P316" s="228">
        <f>O316*H316</f>
        <v>0</v>
      </c>
      <c r="Q316" s="228">
        <v>0.0782</v>
      </c>
      <c r="R316" s="228">
        <f>Q316*H316</f>
        <v>0.391</v>
      </c>
      <c r="S316" s="228">
        <v>0</v>
      </c>
      <c r="T316" s="229">
        <f>S316*H316</f>
        <v>0</v>
      </c>
      <c r="AR316" s="23" t="s">
        <v>162</v>
      </c>
      <c r="AT316" s="23" t="s">
        <v>324</v>
      </c>
      <c r="AU316" s="23" t="s">
        <v>80</v>
      </c>
      <c r="AY316" s="23" t="s">
        <v>127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23" t="s">
        <v>78</v>
      </c>
      <c r="BK316" s="230">
        <f>ROUND(I316*H316,2)</f>
        <v>0</v>
      </c>
      <c r="BL316" s="23" t="s">
        <v>134</v>
      </c>
      <c r="BM316" s="23" t="s">
        <v>556</v>
      </c>
    </row>
    <row r="317" spans="2:51" s="12" customFormat="1" ht="13.5">
      <c r="B317" s="242"/>
      <c r="C317" s="243"/>
      <c r="D317" s="233" t="s">
        <v>139</v>
      </c>
      <c r="E317" s="244" t="s">
        <v>20</v>
      </c>
      <c r="F317" s="245" t="s">
        <v>150</v>
      </c>
      <c r="G317" s="243"/>
      <c r="H317" s="246">
        <v>5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139</v>
      </c>
      <c r="AU317" s="252" t="s">
        <v>80</v>
      </c>
      <c r="AV317" s="12" t="s">
        <v>80</v>
      </c>
      <c r="AW317" s="12" t="s">
        <v>34</v>
      </c>
      <c r="AX317" s="12" t="s">
        <v>78</v>
      </c>
      <c r="AY317" s="252" t="s">
        <v>127</v>
      </c>
    </row>
    <row r="318" spans="2:65" s="1" customFormat="1" ht="16.5" customHeight="1">
      <c r="B318" s="45"/>
      <c r="C318" s="220" t="s">
        <v>557</v>
      </c>
      <c r="D318" s="220" t="s">
        <v>129</v>
      </c>
      <c r="E318" s="221" t="s">
        <v>558</v>
      </c>
      <c r="F318" s="222" t="s">
        <v>559</v>
      </c>
      <c r="G318" s="223" t="s">
        <v>373</v>
      </c>
      <c r="H318" s="224">
        <v>10</v>
      </c>
      <c r="I318" s="225"/>
      <c r="J318" s="224">
        <f>ROUND(I318*H318,2)</f>
        <v>0</v>
      </c>
      <c r="K318" s="222" t="s">
        <v>133</v>
      </c>
      <c r="L318" s="71"/>
      <c r="M318" s="226" t="s">
        <v>20</v>
      </c>
      <c r="N318" s="227" t="s">
        <v>41</v>
      </c>
      <c r="O318" s="46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AR318" s="23" t="s">
        <v>134</v>
      </c>
      <c r="AT318" s="23" t="s">
        <v>129</v>
      </c>
      <c r="AU318" s="23" t="s">
        <v>80</v>
      </c>
      <c r="AY318" s="23" t="s">
        <v>127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23" t="s">
        <v>78</v>
      </c>
      <c r="BK318" s="230">
        <f>ROUND(I318*H318,2)</f>
        <v>0</v>
      </c>
      <c r="BL318" s="23" t="s">
        <v>134</v>
      </c>
      <c r="BM318" s="23" t="s">
        <v>560</v>
      </c>
    </row>
    <row r="319" spans="2:65" s="1" customFormat="1" ht="25.5" customHeight="1">
      <c r="B319" s="45"/>
      <c r="C319" s="220" t="s">
        <v>561</v>
      </c>
      <c r="D319" s="220" t="s">
        <v>129</v>
      </c>
      <c r="E319" s="221" t="s">
        <v>562</v>
      </c>
      <c r="F319" s="222" t="s">
        <v>563</v>
      </c>
      <c r="G319" s="223" t="s">
        <v>373</v>
      </c>
      <c r="H319" s="224">
        <v>10</v>
      </c>
      <c r="I319" s="225"/>
      <c r="J319" s="224">
        <f>ROUND(I319*H319,2)</f>
        <v>0</v>
      </c>
      <c r="K319" s="222" t="s">
        <v>133</v>
      </c>
      <c r="L319" s="71"/>
      <c r="M319" s="226" t="s">
        <v>20</v>
      </c>
      <c r="N319" s="227" t="s">
        <v>41</v>
      </c>
      <c r="O319" s="46"/>
      <c r="P319" s="228">
        <f>O319*H319</f>
        <v>0</v>
      </c>
      <c r="Q319" s="228">
        <v>0.00061</v>
      </c>
      <c r="R319" s="228">
        <f>Q319*H319</f>
        <v>0.0060999999999999995</v>
      </c>
      <c r="S319" s="228">
        <v>0</v>
      </c>
      <c r="T319" s="229">
        <f>S319*H319</f>
        <v>0</v>
      </c>
      <c r="AR319" s="23" t="s">
        <v>134</v>
      </c>
      <c r="AT319" s="23" t="s">
        <v>129</v>
      </c>
      <c r="AU319" s="23" t="s">
        <v>80</v>
      </c>
      <c r="AY319" s="23" t="s">
        <v>127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23" t="s">
        <v>78</v>
      </c>
      <c r="BK319" s="230">
        <f>ROUND(I319*H319,2)</f>
        <v>0</v>
      </c>
      <c r="BL319" s="23" t="s">
        <v>134</v>
      </c>
      <c r="BM319" s="23" t="s">
        <v>564</v>
      </c>
    </row>
    <row r="320" spans="2:63" s="10" customFormat="1" ht="29.85" customHeight="1">
      <c r="B320" s="204"/>
      <c r="C320" s="205"/>
      <c r="D320" s="206" t="s">
        <v>69</v>
      </c>
      <c r="E320" s="218" t="s">
        <v>565</v>
      </c>
      <c r="F320" s="218" t="s">
        <v>566</v>
      </c>
      <c r="G320" s="205"/>
      <c r="H320" s="205"/>
      <c r="I320" s="208"/>
      <c r="J320" s="219">
        <f>BK320</f>
        <v>0</v>
      </c>
      <c r="K320" s="205"/>
      <c r="L320" s="210"/>
      <c r="M320" s="211"/>
      <c r="N320" s="212"/>
      <c r="O320" s="212"/>
      <c r="P320" s="213">
        <f>P321</f>
        <v>0</v>
      </c>
      <c r="Q320" s="212"/>
      <c r="R320" s="213">
        <f>R321</f>
        <v>0</v>
      </c>
      <c r="S320" s="212"/>
      <c r="T320" s="214">
        <f>T321</f>
        <v>0</v>
      </c>
      <c r="AR320" s="215" t="s">
        <v>78</v>
      </c>
      <c r="AT320" s="216" t="s">
        <v>69</v>
      </c>
      <c r="AU320" s="216" t="s">
        <v>78</v>
      </c>
      <c r="AY320" s="215" t="s">
        <v>127</v>
      </c>
      <c r="BK320" s="217">
        <f>BK321</f>
        <v>0</v>
      </c>
    </row>
    <row r="321" spans="2:65" s="1" customFormat="1" ht="25.5" customHeight="1">
      <c r="B321" s="45"/>
      <c r="C321" s="220" t="s">
        <v>567</v>
      </c>
      <c r="D321" s="220" t="s">
        <v>129</v>
      </c>
      <c r="E321" s="221" t="s">
        <v>568</v>
      </c>
      <c r="F321" s="222" t="s">
        <v>569</v>
      </c>
      <c r="G321" s="223" t="s">
        <v>178</v>
      </c>
      <c r="H321" s="224">
        <v>72.07</v>
      </c>
      <c r="I321" s="225"/>
      <c r="J321" s="224">
        <f>ROUND(I321*H321,2)</f>
        <v>0</v>
      </c>
      <c r="K321" s="222" t="s">
        <v>133</v>
      </c>
      <c r="L321" s="71"/>
      <c r="M321" s="226" t="s">
        <v>20</v>
      </c>
      <c r="N321" s="227" t="s">
        <v>41</v>
      </c>
      <c r="O321" s="46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AR321" s="23" t="s">
        <v>134</v>
      </c>
      <c r="AT321" s="23" t="s">
        <v>129</v>
      </c>
      <c r="AU321" s="23" t="s">
        <v>80</v>
      </c>
      <c r="AY321" s="23" t="s">
        <v>127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23" t="s">
        <v>78</v>
      </c>
      <c r="BK321" s="230">
        <f>ROUND(I321*H321,2)</f>
        <v>0</v>
      </c>
      <c r="BL321" s="23" t="s">
        <v>134</v>
      </c>
      <c r="BM321" s="23" t="s">
        <v>570</v>
      </c>
    </row>
    <row r="322" spans="2:63" s="10" customFormat="1" ht="37.4" customHeight="1">
      <c r="B322" s="204"/>
      <c r="C322" s="205"/>
      <c r="D322" s="206" t="s">
        <v>69</v>
      </c>
      <c r="E322" s="207" t="s">
        <v>571</v>
      </c>
      <c r="F322" s="207" t="s">
        <v>572</v>
      </c>
      <c r="G322" s="205"/>
      <c r="H322" s="205"/>
      <c r="I322" s="208"/>
      <c r="J322" s="209">
        <f>BK322</f>
        <v>0</v>
      </c>
      <c r="K322" s="205"/>
      <c r="L322" s="210"/>
      <c r="M322" s="211"/>
      <c r="N322" s="212"/>
      <c r="O322" s="212"/>
      <c r="P322" s="213">
        <f>SUM(P323:P332)</f>
        <v>0</v>
      </c>
      <c r="Q322" s="212"/>
      <c r="R322" s="213">
        <f>SUM(R323:R332)</f>
        <v>0</v>
      </c>
      <c r="S322" s="212"/>
      <c r="T322" s="214">
        <f>SUM(T323:T332)</f>
        <v>0</v>
      </c>
      <c r="AR322" s="215" t="s">
        <v>150</v>
      </c>
      <c r="AT322" s="216" t="s">
        <v>69</v>
      </c>
      <c r="AU322" s="216" t="s">
        <v>70</v>
      </c>
      <c r="AY322" s="215" t="s">
        <v>127</v>
      </c>
      <c r="BK322" s="217">
        <f>SUM(BK323:BK332)</f>
        <v>0</v>
      </c>
    </row>
    <row r="323" spans="2:65" s="1" customFormat="1" ht="25.5" customHeight="1">
      <c r="B323" s="45"/>
      <c r="C323" s="220" t="s">
        <v>573</v>
      </c>
      <c r="D323" s="220" t="s">
        <v>129</v>
      </c>
      <c r="E323" s="221" t="s">
        <v>574</v>
      </c>
      <c r="F323" s="222" t="s">
        <v>575</v>
      </c>
      <c r="G323" s="223" t="s">
        <v>576</v>
      </c>
      <c r="H323" s="224">
        <v>1</v>
      </c>
      <c r="I323" s="225"/>
      <c r="J323" s="224">
        <f>ROUND(I323*H323,2)</f>
        <v>0</v>
      </c>
      <c r="K323" s="222" t="s">
        <v>20</v>
      </c>
      <c r="L323" s="71"/>
      <c r="M323" s="226" t="s">
        <v>20</v>
      </c>
      <c r="N323" s="227" t="s">
        <v>41</v>
      </c>
      <c r="O323" s="46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AR323" s="23" t="s">
        <v>577</v>
      </c>
      <c r="AT323" s="23" t="s">
        <v>129</v>
      </c>
      <c r="AU323" s="23" t="s">
        <v>78</v>
      </c>
      <c r="AY323" s="23" t="s">
        <v>127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23" t="s">
        <v>78</v>
      </c>
      <c r="BK323" s="230">
        <f>ROUND(I323*H323,2)</f>
        <v>0</v>
      </c>
      <c r="BL323" s="23" t="s">
        <v>577</v>
      </c>
      <c r="BM323" s="23" t="s">
        <v>578</v>
      </c>
    </row>
    <row r="324" spans="2:65" s="1" customFormat="1" ht="16.5" customHeight="1">
      <c r="B324" s="45"/>
      <c r="C324" s="220" t="s">
        <v>579</v>
      </c>
      <c r="D324" s="220" t="s">
        <v>129</v>
      </c>
      <c r="E324" s="221" t="s">
        <v>580</v>
      </c>
      <c r="F324" s="222" t="s">
        <v>581</v>
      </c>
      <c r="G324" s="223" t="s">
        <v>576</v>
      </c>
      <c r="H324" s="224">
        <v>1</v>
      </c>
      <c r="I324" s="225"/>
      <c r="J324" s="224">
        <f>ROUND(I324*H324,2)</f>
        <v>0</v>
      </c>
      <c r="K324" s="222" t="s">
        <v>20</v>
      </c>
      <c r="L324" s="71"/>
      <c r="M324" s="226" t="s">
        <v>20</v>
      </c>
      <c r="N324" s="227" t="s">
        <v>41</v>
      </c>
      <c r="O324" s="46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AR324" s="23" t="s">
        <v>577</v>
      </c>
      <c r="AT324" s="23" t="s">
        <v>129</v>
      </c>
      <c r="AU324" s="23" t="s">
        <v>78</v>
      </c>
      <c r="AY324" s="23" t="s">
        <v>127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23" t="s">
        <v>78</v>
      </c>
      <c r="BK324" s="230">
        <f>ROUND(I324*H324,2)</f>
        <v>0</v>
      </c>
      <c r="BL324" s="23" t="s">
        <v>577</v>
      </c>
      <c r="BM324" s="23" t="s">
        <v>582</v>
      </c>
    </row>
    <row r="325" spans="2:65" s="1" customFormat="1" ht="16.5" customHeight="1">
      <c r="B325" s="45"/>
      <c r="C325" s="220" t="s">
        <v>583</v>
      </c>
      <c r="D325" s="220" t="s">
        <v>129</v>
      </c>
      <c r="E325" s="221" t="s">
        <v>584</v>
      </c>
      <c r="F325" s="222" t="s">
        <v>585</v>
      </c>
      <c r="G325" s="223" t="s">
        <v>576</v>
      </c>
      <c r="H325" s="224">
        <v>1</v>
      </c>
      <c r="I325" s="225"/>
      <c r="J325" s="224">
        <f>ROUND(I325*H325,2)</f>
        <v>0</v>
      </c>
      <c r="K325" s="222" t="s">
        <v>20</v>
      </c>
      <c r="L325" s="71"/>
      <c r="M325" s="226" t="s">
        <v>20</v>
      </c>
      <c r="N325" s="227" t="s">
        <v>41</v>
      </c>
      <c r="O325" s="46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AR325" s="23" t="s">
        <v>577</v>
      </c>
      <c r="AT325" s="23" t="s">
        <v>129</v>
      </c>
      <c r="AU325" s="23" t="s">
        <v>78</v>
      </c>
      <c r="AY325" s="23" t="s">
        <v>127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23" t="s">
        <v>78</v>
      </c>
      <c r="BK325" s="230">
        <f>ROUND(I325*H325,2)</f>
        <v>0</v>
      </c>
      <c r="BL325" s="23" t="s">
        <v>577</v>
      </c>
      <c r="BM325" s="23" t="s">
        <v>586</v>
      </c>
    </row>
    <row r="326" spans="2:65" s="1" customFormat="1" ht="16.5" customHeight="1">
      <c r="B326" s="45"/>
      <c r="C326" s="220" t="s">
        <v>467</v>
      </c>
      <c r="D326" s="220" t="s">
        <v>129</v>
      </c>
      <c r="E326" s="221" t="s">
        <v>587</v>
      </c>
      <c r="F326" s="222" t="s">
        <v>588</v>
      </c>
      <c r="G326" s="223" t="s">
        <v>576</v>
      </c>
      <c r="H326" s="224">
        <v>1</v>
      </c>
      <c r="I326" s="225"/>
      <c r="J326" s="224">
        <f>ROUND(I326*H326,2)</f>
        <v>0</v>
      </c>
      <c r="K326" s="222" t="s">
        <v>20</v>
      </c>
      <c r="L326" s="71"/>
      <c r="M326" s="226" t="s">
        <v>20</v>
      </c>
      <c r="N326" s="227" t="s">
        <v>41</v>
      </c>
      <c r="O326" s="46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AR326" s="23" t="s">
        <v>577</v>
      </c>
      <c r="AT326" s="23" t="s">
        <v>129</v>
      </c>
      <c r="AU326" s="23" t="s">
        <v>78</v>
      </c>
      <c r="AY326" s="23" t="s">
        <v>127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23" t="s">
        <v>78</v>
      </c>
      <c r="BK326" s="230">
        <f>ROUND(I326*H326,2)</f>
        <v>0</v>
      </c>
      <c r="BL326" s="23" t="s">
        <v>577</v>
      </c>
      <c r="BM326" s="23" t="s">
        <v>589</v>
      </c>
    </row>
    <row r="327" spans="2:65" s="1" customFormat="1" ht="16.5" customHeight="1">
      <c r="B327" s="45"/>
      <c r="C327" s="220" t="s">
        <v>590</v>
      </c>
      <c r="D327" s="220" t="s">
        <v>129</v>
      </c>
      <c r="E327" s="221" t="s">
        <v>591</v>
      </c>
      <c r="F327" s="222" t="s">
        <v>592</v>
      </c>
      <c r="G327" s="223" t="s">
        <v>576</v>
      </c>
      <c r="H327" s="224">
        <v>1</v>
      </c>
      <c r="I327" s="225"/>
      <c r="J327" s="224">
        <f>ROUND(I327*H327,2)</f>
        <v>0</v>
      </c>
      <c r="K327" s="222" t="s">
        <v>20</v>
      </c>
      <c r="L327" s="71"/>
      <c r="M327" s="226" t="s">
        <v>20</v>
      </c>
      <c r="N327" s="227" t="s">
        <v>41</v>
      </c>
      <c r="O327" s="46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AR327" s="23" t="s">
        <v>577</v>
      </c>
      <c r="AT327" s="23" t="s">
        <v>129</v>
      </c>
      <c r="AU327" s="23" t="s">
        <v>78</v>
      </c>
      <c r="AY327" s="23" t="s">
        <v>127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23" t="s">
        <v>78</v>
      </c>
      <c r="BK327" s="230">
        <f>ROUND(I327*H327,2)</f>
        <v>0</v>
      </c>
      <c r="BL327" s="23" t="s">
        <v>577</v>
      </c>
      <c r="BM327" s="23" t="s">
        <v>593</v>
      </c>
    </row>
    <row r="328" spans="2:65" s="1" customFormat="1" ht="25.5" customHeight="1">
      <c r="B328" s="45"/>
      <c r="C328" s="220" t="s">
        <v>489</v>
      </c>
      <c r="D328" s="220" t="s">
        <v>129</v>
      </c>
      <c r="E328" s="221" t="s">
        <v>594</v>
      </c>
      <c r="F328" s="222" t="s">
        <v>595</v>
      </c>
      <c r="G328" s="223" t="s">
        <v>576</v>
      </c>
      <c r="H328" s="224">
        <v>1</v>
      </c>
      <c r="I328" s="225"/>
      <c r="J328" s="224">
        <f>ROUND(I328*H328,2)</f>
        <v>0</v>
      </c>
      <c r="K328" s="222" t="s">
        <v>20</v>
      </c>
      <c r="L328" s="71"/>
      <c r="M328" s="226" t="s">
        <v>20</v>
      </c>
      <c r="N328" s="227" t="s">
        <v>41</v>
      </c>
      <c r="O328" s="46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AR328" s="23" t="s">
        <v>577</v>
      </c>
      <c r="AT328" s="23" t="s">
        <v>129</v>
      </c>
      <c r="AU328" s="23" t="s">
        <v>78</v>
      </c>
      <c r="AY328" s="23" t="s">
        <v>127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23" t="s">
        <v>78</v>
      </c>
      <c r="BK328" s="230">
        <f>ROUND(I328*H328,2)</f>
        <v>0</v>
      </c>
      <c r="BL328" s="23" t="s">
        <v>577</v>
      </c>
      <c r="BM328" s="23" t="s">
        <v>596</v>
      </c>
    </row>
    <row r="329" spans="2:65" s="1" customFormat="1" ht="16.5" customHeight="1">
      <c r="B329" s="45"/>
      <c r="C329" s="220" t="s">
        <v>597</v>
      </c>
      <c r="D329" s="220" t="s">
        <v>129</v>
      </c>
      <c r="E329" s="221" t="s">
        <v>598</v>
      </c>
      <c r="F329" s="222" t="s">
        <v>599</v>
      </c>
      <c r="G329" s="223" t="s">
        <v>576</v>
      </c>
      <c r="H329" s="224">
        <v>1</v>
      </c>
      <c r="I329" s="225"/>
      <c r="J329" s="224">
        <f>ROUND(I329*H329,2)</f>
        <v>0</v>
      </c>
      <c r="K329" s="222" t="s">
        <v>20</v>
      </c>
      <c r="L329" s="71"/>
      <c r="M329" s="226" t="s">
        <v>20</v>
      </c>
      <c r="N329" s="227" t="s">
        <v>41</v>
      </c>
      <c r="O329" s="46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AR329" s="23" t="s">
        <v>577</v>
      </c>
      <c r="AT329" s="23" t="s">
        <v>129</v>
      </c>
      <c r="AU329" s="23" t="s">
        <v>78</v>
      </c>
      <c r="AY329" s="23" t="s">
        <v>127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23" t="s">
        <v>78</v>
      </c>
      <c r="BK329" s="230">
        <f>ROUND(I329*H329,2)</f>
        <v>0</v>
      </c>
      <c r="BL329" s="23" t="s">
        <v>577</v>
      </c>
      <c r="BM329" s="23" t="s">
        <v>600</v>
      </c>
    </row>
    <row r="330" spans="2:65" s="1" customFormat="1" ht="16.5" customHeight="1">
      <c r="B330" s="45"/>
      <c r="C330" s="220" t="s">
        <v>601</v>
      </c>
      <c r="D330" s="220" t="s">
        <v>129</v>
      </c>
      <c r="E330" s="221" t="s">
        <v>602</v>
      </c>
      <c r="F330" s="222" t="s">
        <v>603</v>
      </c>
      <c r="G330" s="223" t="s">
        <v>576</v>
      </c>
      <c r="H330" s="224">
        <v>1</v>
      </c>
      <c r="I330" s="225"/>
      <c r="J330" s="224">
        <f>ROUND(I330*H330,2)</f>
        <v>0</v>
      </c>
      <c r="K330" s="222" t="s">
        <v>20</v>
      </c>
      <c r="L330" s="71"/>
      <c r="M330" s="226" t="s">
        <v>20</v>
      </c>
      <c r="N330" s="227" t="s">
        <v>41</v>
      </c>
      <c r="O330" s="46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AR330" s="23" t="s">
        <v>577</v>
      </c>
      <c r="AT330" s="23" t="s">
        <v>129</v>
      </c>
      <c r="AU330" s="23" t="s">
        <v>78</v>
      </c>
      <c r="AY330" s="23" t="s">
        <v>127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23" t="s">
        <v>78</v>
      </c>
      <c r="BK330" s="230">
        <f>ROUND(I330*H330,2)</f>
        <v>0</v>
      </c>
      <c r="BL330" s="23" t="s">
        <v>577</v>
      </c>
      <c r="BM330" s="23" t="s">
        <v>604</v>
      </c>
    </row>
    <row r="331" spans="2:65" s="1" customFormat="1" ht="16.5" customHeight="1">
      <c r="B331" s="45"/>
      <c r="C331" s="220" t="s">
        <v>605</v>
      </c>
      <c r="D331" s="220" t="s">
        <v>129</v>
      </c>
      <c r="E331" s="221" t="s">
        <v>606</v>
      </c>
      <c r="F331" s="222" t="s">
        <v>607</v>
      </c>
      <c r="G331" s="223" t="s">
        <v>576</v>
      </c>
      <c r="H331" s="224">
        <v>1</v>
      </c>
      <c r="I331" s="225"/>
      <c r="J331" s="224">
        <f>ROUND(I331*H331,2)</f>
        <v>0</v>
      </c>
      <c r="K331" s="222" t="s">
        <v>20</v>
      </c>
      <c r="L331" s="71"/>
      <c r="M331" s="226" t="s">
        <v>20</v>
      </c>
      <c r="N331" s="227" t="s">
        <v>41</v>
      </c>
      <c r="O331" s="46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AR331" s="23" t="s">
        <v>577</v>
      </c>
      <c r="AT331" s="23" t="s">
        <v>129</v>
      </c>
      <c r="AU331" s="23" t="s">
        <v>78</v>
      </c>
      <c r="AY331" s="23" t="s">
        <v>127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23" t="s">
        <v>78</v>
      </c>
      <c r="BK331" s="230">
        <f>ROUND(I331*H331,2)</f>
        <v>0</v>
      </c>
      <c r="BL331" s="23" t="s">
        <v>577</v>
      </c>
      <c r="BM331" s="23" t="s">
        <v>608</v>
      </c>
    </row>
    <row r="332" spans="2:65" s="1" customFormat="1" ht="25.5" customHeight="1">
      <c r="B332" s="45"/>
      <c r="C332" s="220" t="s">
        <v>609</v>
      </c>
      <c r="D332" s="220" t="s">
        <v>129</v>
      </c>
      <c r="E332" s="221" t="s">
        <v>610</v>
      </c>
      <c r="F332" s="222" t="s">
        <v>611</v>
      </c>
      <c r="G332" s="223" t="s">
        <v>576</v>
      </c>
      <c r="H332" s="224">
        <v>1</v>
      </c>
      <c r="I332" s="225"/>
      <c r="J332" s="224">
        <f>ROUND(I332*H332,2)</f>
        <v>0</v>
      </c>
      <c r="K332" s="222" t="s">
        <v>20</v>
      </c>
      <c r="L332" s="71"/>
      <c r="M332" s="226" t="s">
        <v>20</v>
      </c>
      <c r="N332" s="273" t="s">
        <v>41</v>
      </c>
      <c r="O332" s="274"/>
      <c r="P332" s="275">
        <f>O332*H332</f>
        <v>0</v>
      </c>
      <c r="Q332" s="275">
        <v>0</v>
      </c>
      <c r="R332" s="275">
        <f>Q332*H332</f>
        <v>0</v>
      </c>
      <c r="S332" s="275">
        <v>0</v>
      </c>
      <c r="T332" s="276">
        <f>S332*H332</f>
        <v>0</v>
      </c>
      <c r="AR332" s="23" t="s">
        <v>577</v>
      </c>
      <c r="AT332" s="23" t="s">
        <v>129</v>
      </c>
      <c r="AU332" s="23" t="s">
        <v>78</v>
      </c>
      <c r="AY332" s="23" t="s">
        <v>127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23" t="s">
        <v>78</v>
      </c>
      <c r="BK332" s="230">
        <f>ROUND(I332*H332,2)</f>
        <v>0</v>
      </c>
      <c r="BL332" s="23" t="s">
        <v>577</v>
      </c>
      <c r="BM332" s="23" t="s">
        <v>612</v>
      </c>
    </row>
    <row r="333" spans="2:12" s="1" customFormat="1" ht="6.95" customHeight="1">
      <c r="B333" s="66"/>
      <c r="C333" s="67"/>
      <c r="D333" s="67"/>
      <c r="E333" s="67"/>
      <c r="F333" s="67"/>
      <c r="G333" s="67"/>
      <c r="H333" s="67"/>
      <c r="I333" s="165"/>
      <c r="J333" s="67"/>
      <c r="K333" s="67"/>
      <c r="L333" s="71"/>
    </row>
  </sheetData>
  <sheetProtection password="CC35" sheet="1" objects="1" scenarios="1" formatColumns="0" formatRows="0" autoFilter="0"/>
  <autoFilter ref="C86:K332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87</v>
      </c>
      <c r="G1" s="138" t="s">
        <v>88</v>
      </c>
      <c r="H1" s="138"/>
      <c r="I1" s="139"/>
      <c r="J1" s="138" t="s">
        <v>89</v>
      </c>
      <c r="K1" s="137" t="s">
        <v>90</v>
      </c>
      <c r="L1" s="138" t="s">
        <v>91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80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17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Sokolov - Parkoviště v ul.Atletická - Vítězná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613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19</v>
      </c>
      <c r="E11" s="46"/>
      <c r="F11" s="34" t="s">
        <v>20</v>
      </c>
      <c r="G11" s="46"/>
      <c r="H11" s="46"/>
      <c r="I11" s="145" t="s">
        <v>21</v>
      </c>
      <c r="J11" s="34" t="s">
        <v>20</v>
      </c>
      <c r="K11" s="50"/>
    </row>
    <row r="12" spans="2:11" s="1" customFormat="1" ht="14.4" customHeight="1">
      <c r="B12" s="45"/>
      <c r="C12" s="46"/>
      <c r="D12" s="39" t="s">
        <v>22</v>
      </c>
      <c r="E12" s="46"/>
      <c r="F12" s="34" t="s">
        <v>23</v>
      </c>
      <c r="G12" s="46"/>
      <c r="H12" s="46"/>
      <c r="I12" s="145" t="s">
        <v>24</v>
      </c>
      <c r="J12" s="146" t="str">
        <f>'Rekapitulace stavby'!AN8</f>
        <v>29. 3. 2018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26</v>
      </c>
      <c r="E14" s="46"/>
      <c r="F14" s="46"/>
      <c r="G14" s="46"/>
      <c r="H14" s="46"/>
      <c r="I14" s="145" t="s">
        <v>27</v>
      </c>
      <c r="J14" s="34" t="s">
        <v>20</v>
      </c>
      <c r="K14" s="50"/>
    </row>
    <row r="15" spans="2:11" s="1" customFormat="1" ht="18" customHeight="1">
      <c r="B15" s="45"/>
      <c r="C15" s="46"/>
      <c r="D15" s="46"/>
      <c r="E15" s="34" t="s">
        <v>28</v>
      </c>
      <c r="F15" s="46"/>
      <c r="G15" s="46"/>
      <c r="H15" s="46"/>
      <c r="I15" s="145" t="s">
        <v>29</v>
      </c>
      <c r="J15" s="34" t="s">
        <v>20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27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27</v>
      </c>
      <c r="J20" s="34" t="s">
        <v>20</v>
      </c>
      <c r="K20" s="50"/>
    </row>
    <row r="21" spans="2:11" s="1" customFormat="1" ht="18" customHeight="1">
      <c r="B21" s="45"/>
      <c r="C21" s="46"/>
      <c r="D21" s="46"/>
      <c r="E21" s="34" t="s">
        <v>33</v>
      </c>
      <c r="F21" s="46"/>
      <c r="G21" s="46"/>
      <c r="H21" s="46"/>
      <c r="I21" s="145" t="s">
        <v>29</v>
      </c>
      <c r="J21" s="34" t="s">
        <v>20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35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20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36</v>
      </c>
      <c r="E27" s="46"/>
      <c r="F27" s="46"/>
      <c r="G27" s="46"/>
      <c r="H27" s="46"/>
      <c r="I27" s="143"/>
      <c r="J27" s="154">
        <f>ROUND(J84,2)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38</v>
      </c>
      <c r="G29" s="46"/>
      <c r="H29" s="46"/>
      <c r="I29" s="155" t="s">
        <v>37</v>
      </c>
      <c r="J29" s="51" t="s">
        <v>39</v>
      </c>
      <c r="K29" s="50"/>
    </row>
    <row r="30" spans="2:11" s="1" customFormat="1" ht="14.4" customHeight="1">
      <c r="B30" s="45"/>
      <c r="C30" s="46"/>
      <c r="D30" s="54" t="s">
        <v>40</v>
      </c>
      <c r="E30" s="54" t="s">
        <v>41</v>
      </c>
      <c r="F30" s="156">
        <f>ROUND(SUM(BE84:BE224),2)</f>
        <v>0</v>
      </c>
      <c r="G30" s="46"/>
      <c r="H30" s="46"/>
      <c r="I30" s="157">
        <v>0.21</v>
      </c>
      <c r="J30" s="156">
        <f>ROUND(ROUND((SUM(BE84:BE224)),2)*I30,2)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42</v>
      </c>
      <c r="F31" s="156">
        <f>ROUND(SUM(BF84:BF224),2)</f>
        <v>0</v>
      </c>
      <c r="G31" s="46"/>
      <c r="H31" s="46"/>
      <c r="I31" s="157">
        <v>0.15</v>
      </c>
      <c r="J31" s="156">
        <f>ROUND(ROUND((SUM(BF84:BF224)),2)*I31,2)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43</v>
      </c>
      <c r="F32" s="156">
        <f>ROUND(SUM(BG84:BG224),2)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44</v>
      </c>
      <c r="F33" s="156">
        <f>ROUND(SUM(BH84:BH224),2)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45</v>
      </c>
      <c r="F34" s="156">
        <f>ROUND(SUM(BI84:BI224),2)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46</v>
      </c>
      <c r="E36" s="97"/>
      <c r="F36" s="97"/>
      <c r="G36" s="160" t="s">
        <v>47</v>
      </c>
      <c r="H36" s="161" t="s">
        <v>48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17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Sokolov - Parkoviště v ul.Atletická - Vítězná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02 - SO 102 - Úpravy místní komunikace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22</v>
      </c>
      <c r="D49" s="46"/>
      <c r="E49" s="46"/>
      <c r="F49" s="34" t="str">
        <f>F12</f>
        <v xml:space="preserve"> </v>
      </c>
      <c r="G49" s="46"/>
      <c r="H49" s="46"/>
      <c r="I49" s="145" t="s">
        <v>24</v>
      </c>
      <c r="J49" s="146" t="str">
        <f>IF(J12="","",J12)</f>
        <v>29. 3. 2018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26</v>
      </c>
      <c r="D51" s="46"/>
      <c r="E51" s="46"/>
      <c r="F51" s="34" t="str">
        <f>E15</f>
        <v>Město Sokolov</v>
      </c>
      <c r="G51" s="46"/>
      <c r="H51" s="46"/>
      <c r="I51" s="145" t="s">
        <v>32</v>
      </c>
      <c r="J51" s="43" t="str">
        <f>E21</f>
        <v>BPO s.r.o.Ostrov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96</v>
      </c>
      <c r="D54" s="158"/>
      <c r="E54" s="158"/>
      <c r="F54" s="158"/>
      <c r="G54" s="158"/>
      <c r="H54" s="158"/>
      <c r="I54" s="172"/>
      <c r="J54" s="173" t="s">
        <v>97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98</v>
      </c>
      <c r="D56" s="46"/>
      <c r="E56" s="46"/>
      <c r="F56" s="46"/>
      <c r="G56" s="46"/>
      <c r="H56" s="46"/>
      <c r="I56" s="143"/>
      <c r="J56" s="154">
        <f>J84</f>
        <v>0</v>
      </c>
      <c r="K56" s="50"/>
      <c r="AU56" s="23" t="s">
        <v>99</v>
      </c>
    </row>
    <row r="57" spans="2:11" s="7" customFormat="1" ht="24.95" customHeight="1">
      <c r="B57" s="176"/>
      <c r="C57" s="177"/>
      <c r="D57" s="178" t="s">
        <v>100</v>
      </c>
      <c r="E57" s="179"/>
      <c r="F57" s="179"/>
      <c r="G57" s="179"/>
      <c r="H57" s="179"/>
      <c r="I57" s="180"/>
      <c r="J57" s="181">
        <f>J85</f>
        <v>0</v>
      </c>
      <c r="K57" s="182"/>
    </row>
    <row r="58" spans="2:11" s="8" customFormat="1" ht="19.9" customHeight="1">
      <c r="B58" s="183"/>
      <c r="C58" s="184"/>
      <c r="D58" s="185" t="s">
        <v>101</v>
      </c>
      <c r="E58" s="186"/>
      <c r="F58" s="186"/>
      <c r="G58" s="186"/>
      <c r="H58" s="186"/>
      <c r="I58" s="187"/>
      <c r="J58" s="188">
        <f>J86</f>
        <v>0</v>
      </c>
      <c r="K58" s="189"/>
    </row>
    <row r="59" spans="2:11" s="8" customFormat="1" ht="19.9" customHeight="1">
      <c r="B59" s="183"/>
      <c r="C59" s="184"/>
      <c r="D59" s="185" t="s">
        <v>102</v>
      </c>
      <c r="E59" s="186"/>
      <c r="F59" s="186"/>
      <c r="G59" s="186"/>
      <c r="H59" s="186"/>
      <c r="I59" s="187"/>
      <c r="J59" s="188">
        <f>J130</f>
        <v>0</v>
      </c>
      <c r="K59" s="189"/>
    </row>
    <row r="60" spans="2:11" s="8" customFormat="1" ht="19.9" customHeight="1">
      <c r="B60" s="183"/>
      <c r="C60" s="184"/>
      <c r="D60" s="185" t="s">
        <v>614</v>
      </c>
      <c r="E60" s="186"/>
      <c r="F60" s="186"/>
      <c r="G60" s="186"/>
      <c r="H60" s="186"/>
      <c r="I60" s="187"/>
      <c r="J60" s="188">
        <f>J157</f>
        <v>0</v>
      </c>
      <c r="K60" s="189"/>
    </row>
    <row r="61" spans="2:11" s="8" customFormat="1" ht="19.9" customHeight="1">
      <c r="B61" s="183"/>
      <c r="C61" s="184"/>
      <c r="D61" s="185" t="s">
        <v>107</v>
      </c>
      <c r="E61" s="186"/>
      <c r="F61" s="186"/>
      <c r="G61" s="186"/>
      <c r="H61" s="186"/>
      <c r="I61" s="187"/>
      <c r="J61" s="188">
        <f>J192</f>
        <v>0</v>
      </c>
      <c r="K61" s="189"/>
    </row>
    <row r="62" spans="2:11" s="8" customFormat="1" ht="19.9" customHeight="1">
      <c r="B62" s="183"/>
      <c r="C62" s="184"/>
      <c r="D62" s="185" t="s">
        <v>108</v>
      </c>
      <c r="E62" s="186"/>
      <c r="F62" s="186"/>
      <c r="G62" s="186"/>
      <c r="H62" s="186"/>
      <c r="I62" s="187"/>
      <c r="J62" s="188">
        <f>J197</f>
        <v>0</v>
      </c>
      <c r="K62" s="189"/>
    </row>
    <row r="63" spans="2:11" s="8" customFormat="1" ht="19.9" customHeight="1">
      <c r="B63" s="183"/>
      <c r="C63" s="184"/>
      <c r="D63" s="185" t="s">
        <v>109</v>
      </c>
      <c r="E63" s="186"/>
      <c r="F63" s="186"/>
      <c r="G63" s="186"/>
      <c r="H63" s="186"/>
      <c r="I63" s="187"/>
      <c r="J63" s="188">
        <f>J212</f>
        <v>0</v>
      </c>
      <c r="K63" s="189"/>
    </row>
    <row r="64" spans="2:11" s="7" customFormat="1" ht="24.95" customHeight="1">
      <c r="B64" s="176"/>
      <c r="C64" s="177"/>
      <c r="D64" s="178" t="s">
        <v>110</v>
      </c>
      <c r="E64" s="179"/>
      <c r="F64" s="179"/>
      <c r="G64" s="179"/>
      <c r="H64" s="179"/>
      <c r="I64" s="180"/>
      <c r="J64" s="181">
        <f>J214</f>
        <v>0</v>
      </c>
      <c r="K64" s="182"/>
    </row>
    <row r="65" spans="2:11" s="1" customFormat="1" ht="21.8" customHeight="1">
      <c r="B65" s="45"/>
      <c r="C65" s="46"/>
      <c r="D65" s="46"/>
      <c r="E65" s="46"/>
      <c r="F65" s="46"/>
      <c r="G65" s="46"/>
      <c r="H65" s="46"/>
      <c r="I65" s="143"/>
      <c r="J65" s="46"/>
      <c r="K65" s="50"/>
    </row>
    <row r="66" spans="2:11" s="1" customFormat="1" ht="6.95" customHeight="1">
      <c r="B66" s="66"/>
      <c r="C66" s="67"/>
      <c r="D66" s="67"/>
      <c r="E66" s="67"/>
      <c r="F66" s="67"/>
      <c r="G66" s="67"/>
      <c r="H66" s="67"/>
      <c r="I66" s="165"/>
      <c r="J66" s="67"/>
      <c r="K66" s="68"/>
    </row>
    <row r="70" spans="2:12" s="1" customFormat="1" ht="6.95" customHeight="1">
      <c r="B70" s="69"/>
      <c r="C70" s="70"/>
      <c r="D70" s="70"/>
      <c r="E70" s="70"/>
      <c r="F70" s="70"/>
      <c r="G70" s="70"/>
      <c r="H70" s="70"/>
      <c r="I70" s="168"/>
      <c r="J70" s="70"/>
      <c r="K70" s="70"/>
      <c r="L70" s="71"/>
    </row>
    <row r="71" spans="2:12" s="1" customFormat="1" ht="36.95" customHeight="1">
      <c r="B71" s="45"/>
      <c r="C71" s="72" t="s">
        <v>111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4.4" customHeight="1">
      <c r="B73" s="45"/>
      <c r="C73" s="75" t="s">
        <v>17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6.5" customHeight="1">
      <c r="B74" s="45"/>
      <c r="C74" s="73"/>
      <c r="D74" s="73"/>
      <c r="E74" s="191" t="str">
        <f>E7</f>
        <v>Sokolov - Parkoviště v ul.Atletická - Vítězná</v>
      </c>
      <c r="F74" s="75"/>
      <c r="G74" s="75"/>
      <c r="H74" s="75"/>
      <c r="I74" s="190"/>
      <c r="J74" s="73"/>
      <c r="K74" s="73"/>
      <c r="L74" s="71"/>
    </row>
    <row r="75" spans="2:12" s="1" customFormat="1" ht="14.4" customHeight="1">
      <c r="B75" s="45"/>
      <c r="C75" s="75" t="s">
        <v>93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7.25" customHeight="1">
      <c r="B76" s="45"/>
      <c r="C76" s="73"/>
      <c r="D76" s="73"/>
      <c r="E76" s="81" t="str">
        <f>E9</f>
        <v>02 - SO 102 - Úpravy místní komunikace</v>
      </c>
      <c r="F76" s="73"/>
      <c r="G76" s="73"/>
      <c r="H76" s="73"/>
      <c r="I76" s="190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8" customHeight="1">
      <c r="B78" s="45"/>
      <c r="C78" s="75" t="s">
        <v>22</v>
      </c>
      <c r="D78" s="73"/>
      <c r="E78" s="73"/>
      <c r="F78" s="192" t="str">
        <f>F12</f>
        <v xml:space="preserve"> </v>
      </c>
      <c r="G78" s="73"/>
      <c r="H78" s="73"/>
      <c r="I78" s="193" t="s">
        <v>24</v>
      </c>
      <c r="J78" s="84" t="str">
        <f>IF(J12="","",J12)</f>
        <v>29. 3. 2018</v>
      </c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3.5">
      <c r="B80" s="45"/>
      <c r="C80" s="75" t="s">
        <v>26</v>
      </c>
      <c r="D80" s="73"/>
      <c r="E80" s="73"/>
      <c r="F80" s="192" t="str">
        <f>E15</f>
        <v>Město Sokolov</v>
      </c>
      <c r="G80" s="73"/>
      <c r="H80" s="73"/>
      <c r="I80" s="193" t="s">
        <v>32</v>
      </c>
      <c r="J80" s="192" t="str">
        <f>E21</f>
        <v>BPO s.r.o.Ostrov</v>
      </c>
      <c r="K80" s="73"/>
      <c r="L80" s="71"/>
    </row>
    <row r="81" spans="2:12" s="1" customFormat="1" ht="14.4" customHeight="1">
      <c r="B81" s="45"/>
      <c r="C81" s="75" t="s">
        <v>30</v>
      </c>
      <c r="D81" s="73"/>
      <c r="E81" s="73"/>
      <c r="F81" s="192" t="str">
        <f>IF(E18="","",E18)</f>
        <v/>
      </c>
      <c r="G81" s="73"/>
      <c r="H81" s="73"/>
      <c r="I81" s="190"/>
      <c r="J81" s="73"/>
      <c r="K81" s="73"/>
      <c r="L81" s="71"/>
    </row>
    <row r="82" spans="2:12" s="1" customFormat="1" ht="10.3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20" s="9" customFormat="1" ht="29.25" customHeight="1">
      <c r="B83" s="194"/>
      <c r="C83" s="195" t="s">
        <v>112</v>
      </c>
      <c r="D83" s="196" t="s">
        <v>55</v>
      </c>
      <c r="E83" s="196" t="s">
        <v>51</v>
      </c>
      <c r="F83" s="196" t="s">
        <v>113</v>
      </c>
      <c r="G83" s="196" t="s">
        <v>114</v>
      </c>
      <c r="H83" s="196" t="s">
        <v>115</v>
      </c>
      <c r="I83" s="197" t="s">
        <v>116</v>
      </c>
      <c r="J83" s="196" t="s">
        <v>97</v>
      </c>
      <c r="K83" s="198" t="s">
        <v>117</v>
      </c>
      <c r="L83" s="199"/>
      <c r="M83" s="101" t="s">
        <v>118</v>
      </c>
      <c r="N83" s="102" t="s">
        <v>40</v>
      </c>
      <c r="O83" s="102" t="s">
        <v>119</v>
      </c>
      <c r="P83" s="102" t="s">
        <v>120</v>
      </c>
      <c r="Q83" s="102" t="s">
        <v>121</v>
      </c>
      <c r="R83" s="102" t="s">
        <v>122</v>
      </c>
      <c r="S83" s="102" t="s">
        <v>123</v>
      </c>
      <c r="T83" s="103" t="s">
        <v>124</v>
      </c>
    </row>
    <row r="84" spans="2:63" s="1" customFormat="1" ht="29.25" customHeight="1">
      <c r="B84" s="45"/>
      <c r="C84" s="107" t="s">
        <v>98</v>
      </c>
      <c r="D84" s="73"/>
      <c r="E84" s="73"/>
      <c r="F84" s="73"/>
      <c r="G84" s="73"/>
      <c r="H84" s="73"/>
      <c r="I84" s="190"/>
      <c r="J84" s="200">
        <f>BK84</f>
        <v>0</v>
      </c>
      <c r="K84" s="73"/>
      <c r="L84" s="71"/>
      <c r="M84" s="104"/>
      <c r="N84" s="105"/>
      <c r="O84" s="105"/>
      <c r="P84" s="201">
        <f>P85+P214</f>
        <v>0</v>
      </c>
      <c r="Q84" s="105"/>
      <c r="R84" s="201">
        <f>R85+R214</f>
        <v>52.65776</v>
      </c>
      <c r="S84" s="105"/>
      <c r="T84" s="202">
        <f>T85+T214</f>
        <v>124.855</v>
      </c>
      <c r="AT84" s="23" t="s">
        <v>69</v>
      </c>
      <c r="AU84" s="23" t="s">
        <v>99</v>
      </c>
      <c r="BK84" s="203">
        <f>BK85+BK214</f>
        <v>0</v>
      </c>
    </row>
    <row r="85" spans="2:63" s="10" customFormat="1" ht="37.4" customHeight="1">
      <c r="B85" s="204"/>
      <c r="C85" s="205"/>
      <c r="D85" s="206" t="s">
        <v>69</v>
      </c>
      <c r="E85" s="207" t="s">
        <v>125</v>
      </c>
      <c r="F85" s="207" t="s">
        <v>126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P86+P130+P157+P192+P197+P212</f>
        <v>0</v>
      </c>
      <c r="Q85" s="212"/>
      <c r="R85" s="213">
        <f>R86+R130+R157+R192+R197+R212</f>
        <v>52.65776</v>
      </c>
      <c r="S85" s="212"/>
      <c r="T85" s="214">
        <f>T86+T130+T157+T192+T197+T212</f>
        <v>124.855</v>
      </c>
      <c r="AR85" s="215" t="s">
        <v>78</v>
      </c>
      <c r="AT85" s="216" t="s">
        <v>69</v>
      </c>
      <c r="AU85" s="216" t="s">
        <v>70</v>
      </c>
      <c r="AY85" s="215" t="s">
        <v>127</v>
      </c>
      <c r="BK85" s="217">
        <f>BK86+BK130+BK157+BK192+BK197+BK212</f>
        <v>0</v>
      </c>
    </row>
    <row r="86" spans="2:63" s="10" customFormat="1" ht="19.9" customHeight="1">
      <c r="B86" s="204"/>
      <c r="C86" s="205"/>
      <c r="D86" s="206" t="s">
        <v>69</v>
      </c>
      <c r="E86" s="218" t="s">
        <v>78</v>
      </c>
      <c r="F86" s="218" t="s">
        <v>128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SUM(P87:P129)</f>
        <v>0</v>
      </c>
      <c r="Q86" s="212"/>
      <c r="R86" s="213">
        <f>SUM(R87:R129)</f>
        <v>0.007730000000000001</v>
      </c>
      <c r="S86" s="212"/>
      <c r="T86" s="214">
        <f>SUM(T87:T129)</f>
        <v>0</v>
      </c>
      <c r="AR86" s="215" t="s">
        <v>78</v>
      </c>
      <c r="AT86" s="216" t="s">
        <v>69</v>
      </c>
      <c r="AU86" s="216" t="s">
        <v>78</v>
      </c>
      <c r="AY86" s="215" t="s">
        <v>127</v>
      </c>
      <c r="BK86" s="217">
        <f>SUM(BK87:BK129)</f>
        <v>0</v>
      </c>
    </row>
    <row r="87" spans="2:65" s="1" customFormat="1" ht="16.5" customHeight="1">
      <c r="B87" s="45"/>
      <c r="C87" s="220" t="s">
        <v>78</v>
      </c>
      <c r="D87" s="220" t="s">
        <v>129</v>
      </c>
      <c r="E87" s="221" t="s">
        <v>181</v>
      </c>
      <c r="F87" s="222" t="s">
        <v>182</v>
      </c>
      <c r="G87" s="223" t="s">
        <v>183</v>
      </c>
      <c r="H87" s="224">
        <v>8</v>
      </c>
      <c r="I87" s="225"/>
      <c r="J87" s="224">
        <f>ROUND(I87*H87,2)</f>
        <v>0</v>
      </c>
      <c r="K87" s="222" t="s">
        <v>133</v>
      </c>
      <c r="L87" s="71"/>
      <c r="M87" s="226" t="s">
        <v>20</v>
      </c>
      <c r="N87" s="227" t="s">
        <v>41</v>
      </c>
      <c r="O87" s="46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3" t="s">
        <v>134</v>
      </c>
      <c r="AT87" s="23" t="s">
        <v>129</v>
      </c>
      <c r="AU87" s="23" t="s">
        <v>80</v>
      </c>
      <c r="AY87" s="23" t="s">
        <v>127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3" t="s">
        <v>78</v>
      </c>
      <c r="BK87" s="230">
        <f>ROUND(I87*H87,2)</f>
        <v>0</v>
      </c>
      <c r="BL87" s="23" t="s">
        <v>134</v>
      </c>
      <c r="BM87" s="23" t="s">
        <v>615</v>
      </c>
    </row>
    <row r="88" spans="2:51" s="12" customFormat="1" ht="13.5">
      <c r="B88" s="242"/>
      <c r="C88" s="243"/>
      <c r="D88" s="233" t="s">
        <v>139</v>
      </c>
      <c r="E88" s="244" t="s">
        <v>20</v>
      </c>
      <c r="F88" s="245" t="s">
        <v>616</v>
      </c>
      <c r="G88" s="243"/>
      <c r="H88" s="246">
        <v>8</v>
      </c>
      <c r="I88" s="247"/>
      <c r="J88" s="243"/>
      <c r="K88" s="243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139</v>
      </c>
      <c r="AU88" s="252" t="s">
        <v>80</v>
      </c>
      <c r="AV88" s="12" t="s">
        <v>80</v>
      </c>
      <c r="AW88" s="12" t="s">
        <v>34</v>
      </c>
      <c r="AX88" s="12" t="s">
        <v>78</v>
      </c>
      <c r="AY88" s="252" t="s">
        <v>127</v>
      </c>
    </row>
    <row r="89" spans="2:65" s="1" customFormat="1" ht="25.5" customHeight="1">
      <c r="B89" s="45"/>
      <c r="C89" s="220" t="s">
        <v>80</v>
      </c>
      <c r="D89" s="220" t="s">
        <v>129</v>
      </c>
      <c r="E89" s="221" t="s">
        <v>617</v>
      </c>
      <c r="F89" s="222" t="s">
        <v>618</v>
      </c>
      <c r="G89" s="223" t="s">
        <v>183</v>
      </c>
      <c r="H89" s="224">
        <v>19</v>
      </c>
      <c r="I89" s="225"/>
      <c r="J89" s="224">
        <f>ROUND(I89*H89,2)</f>
        <v>0</v>
      </c>
      <c r="K89" s="222" t="s">
        <v>133</v>
      </c>
      <c r="L89" s="71"/>
      <c r="M89" s="226" t="s">
        <v>20</v>
      </c>
      <c r="N89" s="227" t="s">
        <v>41</v>
      </c>
      <c r="O89" s="46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3" t="s">
        <v>134</v>
      </c>
      <c r="AT89" s="23" t="s">
        <v>129</v>
      </c>
      <c r="AU89" s="23" t="s">
        <v>80</v>
      </c>
      <c r="AY89" s="23" t="s">
        <v>127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3" t="s">
        <v>78</v>
      </c>
      <c r="BK89" s="230">
        <f>ROUND(I89*H89,2)</f>
        <v>0</v>
      </c>
      <c r="BL89" s="23" t="s">
        <v>134</v>
      </c>
      <c r="BM89" s="23" t="s">
        <v>619</v>
      </c>
    </row>
    <row r="90" spans="2:51" s="11" customFormat="1" ht="13.5">
      <c r="B90" s="231"/>
      <c r="C90" s="232"/>
      <c r="D90" s="233" t="s">
        <v>139</v>
      </c>
      <c r="E90" s="234" t="s">
        <v>20</v>
      </c>
      <c r="F90" s="235" t="s">
        <v>192</v>
      </c>
      <c r="G90" s="232"/>
      <c r="H90" s="234" t="s">
        <v>20</v>
      </c>
      <c r="I90" s="236"/>
      <c r="J90" s="232"/>
      <c r="K90" s="232"/>
      <c r="L90" s="237"/>
      <c r="M90" s="238"/>
      <c r="N90" s="239"/>
      <c r="O90" s="239"/>
      <c r="P90" s="239"/>
      <c r="Q90" s="239"/>
      <c r="R90" s="239"/>
      <c r="S90" s="239"/>
      <c r="T90" s="240"/>
      <c r="AT90" s="241" t="s">
        <v>139</v>
      </c>
      <c r="AU90" s="241" t="s">
        <v>80</v>
      </c>
      <c r="AV90" s="11" t="s">
        <v>78</v>
      </c>
      <c r="AW90" s="11" t="s">
        <v>34</v>
      </c>
      <c r="AX90" s="11" t="s">
        <v>70</v>
      </c>
      <c r="AY90" s="241" t="s">
        <v>127</v>
      </c>
    </row>
    <row r="91" spans="2:51" s="11" customFormat="1" ht="13.5">
      <c r="B91" s="231"/>
      <c r="C91" s="232"/>
      <c r="D91" s="233" t="s">
        <v>139</v>
      </c>
      <c r="E91" s="234" t="s">
        <v>20</v>
      </c>
      <c r="F91" s="235" t="s">
        <v>193</v>
      </c>
      <c r="G91" s="232"/>
      <c r="H91" s="234" t="s">
        <v>20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139</v>
      </c>
      <c r="AU91" s="241" t="s">
        <v>80</v>
      </c>
      <c r="AV91" s="11" t="s">
        <v>78</v>
      </c>
      <c r="AW91" s="11" t="s">
        <v>34</v>
      </c>
      <c r="AX91" s="11" t="s">
        <v>70</v>
      </c>
      <c r="AY91" s="241" t="s">
        <v>127</v>
      </c>
    </row>
    <row r="92" spans="2:51" s="11" customFormat="1" ht="13.5">
      <c r="B92" s="231"/>
      <c r="C92" s="232"/>
      <c r="D92" s="233" t="s">
        <v>139</v>
      </c>
      <c r="E92" s="234" t="s">
        <v>20</v>
      </c>
      <c r="F92" s="235" t="s">
        <v>194</v>
      </c>
      <c r="G92" s="232"/>
      <c r="H92" s="234" t="s">
        <v>20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139</v>
      </c>
      <c r="AU92" s="241" t="s">
        <v>80</v>
      </c>
      <c r="AV92" s="11" t="s">
        <v>78</v>
      </c>
      <c r="AW92" s="11" t="s">
        <v>34</v>
      </c>
      <c r="AX92" s="11" t="s">
        <v>70</v>
      </c>
      <c r="AY92" s="241" t="s">
        <v>127</v>
      </c>
    </row>
    <row r="93" spans="2:51" s="12" customFormat="1" ht="13.5">
      <c r="B93" s="242"/>
      <c r="C93" s="243"/>
      <c r="D93" s="233" t="s">
        <v>139</v>
      </c>
      <c r="E93" s="244" t="s">
        <v>20</v>
      </c>
      <c r="F93" s="245" t="s">
        <v>620</v>
      </c>
      <c r="G93" s="243"/>
      <c r="H93" s="246">
        <v>19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139</v>
      </c>
      <c r="AU93" s="252" t="s">
        <v>80</v>
      </c>
      <c r="AV93" s="12" t="s">
        <v>80</v>
      </c>
      <c r="AW93" s="12" t="s">
        <v>34</v>
      </c>
      <c r="AX93" s="12" t="s">
        <v>78</v>
      </c>
      <c r="AY93" s="252" t="s">
        <v>127</v>
      </c>
    </row>
    <row r="94" spans="2:65" s="1" customFormat="1" ht="25.5" customHeight="1">
      <c r="B94" s="45"/>
      <c r="C94" s="220" t="s">
        <v>142</v>
      </c>
      <c r="D94" s="220" t="s">
        <v>129</v>
      </c>
      <c r="E94" s="221" t="s">
        <v>621</v>
      </c>
      <c r="F94" s="222" t="s">
        <v>622</v>
      </c>
      <c r="G94" s="223" t="s">
        <v>183</v>
      </c>
      <c r="H94" s="224">
        <v>38</v>
      </c>
      <c r="I94" s="225"/>
      <c r="J94" s="224">
        <f>ROUND(I94*H94,2)</f>
        <v>0</v>
      </c>
      <c r="K94" s="222" t="s">
        <v>133</v>
      </c>
      <c r="L94" s="71"/>
      <c r="M94" s="226" t="s">
        <v>20</v>
      </c>
      <c r="N94" s="227" t="s">
        <v>41</v>
      </c>
      <c r="O94" s="46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" t="s">
        <v>134</v>
      </c>
      <c r="AT94" s="23" t="s">
        <v>129</v>
      </c>
      <c r="AU94" s="23" t="s">
        <v>80</v>
      </c>
      <c r="AY94" s="23" t="s">
        <v>127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3" t="s">
        <v>78</v>
      </c>
      <c r="BK94" s="230">
        <f>ROUND(I94*H94,2)</f>
        <v>0</v>
      </c>
      <c r="BL94" s="23" t="s">
        <v>134</v>
      </c>
      <c r="BM94" s="23" t="s">
        <v>623</v>
      </c>
    </row>
    <row r="95" spans="2:51" s="11" customFormat="1" ht="13.5">
      <c r="B95" s="231"/>
      <c r="C95" s="232"/>
      <c r="D95" s="233" t="s">
        <v>139</v>
      </c>
      <c r="E95" s="234" t="s">
        <v>20</v>
      </c>
      <c r="F95" s="235" t="s">
        <v>192</v>
      </c>
      <c r="G95" s="232"/>
      <c r="H95" s="234" t="s">
        <v>20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139</v>
      </c>
      <c r="AU95" s="241" t="s">
        <v>80</v>
      </c>
      <c r="AV95" s="11" t="s">
        <v>78</v>
      </c>
      <c r="AW95" s="11" t="s">
        <v>34</v>
      </c>
      <c r="AX95" s="11" t="s">
        <v>70</v>
      </c>
      <c r="AY95" s="241" t="s">
        <v>127</v>
      </c>
    </row>
    <row r="96" spans="2:51" s="11" customFormat="1" ht="13.5">
      <c r="B96" s="231"/>
      <c r="C96" s="232"/>
      <c r="D96" s="233" t="s">
        <v>139</v>
      </c>
      <c r="E96" s="234" t="s">
        <v>20</v>
      </c>
      <c r="F96" s="235" t="s">
        <v>193</v>
      </c>
      <c r="G96" s="232"/>
      <c r="H96" s="234" t="s">
        <v>20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139</v>
      </c>
      <c r="AU96" s="241" t="s">
        <v>80</v>
      </c>
      <c r="AV96" s="11" t="s">
        <v>78</v>
      </c>
      <c r="AW96" s="11" t="s">
        <v>34</v>
      </c>
      <c r="AX96" s="11" t="s">
        <v>70</v>
      </c>
      <c r="AY96" s="241" t="s">
        <v>127</v>
      </c>
    </row>
    <row r="97" spans="2:51" s="11" customFormat="1" ht="13.5">
      <c r="B97" s="231"/>
      <c r="C97" s="232"/>
      <c r="D97" s="233" t="s">
        <v>139</v>
      </c>
      <c r="E97" s="234" t="s">
        <v>20</v>
      </c>
      <c r="F97" s="235" t="s">
        <v>201</v>
      </c>
      <c r="G97" s="232"/>
      <c r="H97" s="234" t="s">
        <v>20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139</v>
      </c>
      <c r="AU97" s="241" t="s">
        <v>80</v>
      </c>
      <c r="AV97" s="11" t="s">
        <v>78</v>
      </c>
      <c r="AW97" s="11" t="s">
        <v>34</v>
      </c>
      <c r="AX97" s="11" t="s">
        <v>70</v>
      </c>
      <c r="AY97" s="241" t="s">
        <v>127</v>
      </c>
    </row>
    <row r="98" spans="2:51" s="12" customFormat="1" ht="13.5">
      <c r="B98" s="242"/>
      <c r="C98" s="243"/>
      <c r="D98" s="233" t="s">
        <v>139</v>
      </c>
      <c r="E98" s="244" t="s">
        <v>20</v>
      </c>
      <c r="F98" s="245" t="s">
        <v>624</v>
      </c>
      <c r="G98" s="243"/>
      <c r="H98" s="246">
        <v>38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139</v>
      </c>
      <c r="AU98" s="252" t="s">
        <v>80</v>
      </c>
      <c r="AV98" s="12" t="s">
        <v>80</v>
      </c>
      <c r="AW98" s="12" t="s">
        <v>34</v>
      </c>
      <c r="AX98" s="12" t="s">
        <v>78</v>
      </c>
      <c r="AY98" s="252" t="s">
        <v>127</v>
      </c>
    </row>
    <row r="99" spans="2:65" s="1" customFormat="1" ht="25.5" customHeight="1">
      <c r="B99" s="45"/>
      <c r="C99" s="220" t="s">
        <v>134</v>
      </c>
      <c r="D99" s="220" t="s">
        <v>129</v>
      </c>
      <c r="E99" s="221" t="s">
        <v>203</v>
      </c>
      <c r="F99" s="222" t="s">
        <v>204</v>
      </c>
      <c r="G99" s="223" t="s">
        <v>183</v>
      </c>
      <c r="H99" s="224">
        <v>19</v>
      </c>
      <c r="I99" s="225"/>
      <c r="J99" s="224">
        <f>ROUND(I99*H99,2)</f>
        <v>0</v>
      </c>
      <c r="K99" s="222" t="s">
        <v>133</v>
      </c>
      <c r="L99" s="71"/>
      <c r="M99" s="226" t="s">
        <v>20</v>
      </c>
      <c r="N99" s="227" t="s">
        <v>41</v>
      </c>
      <c r="O99" s="46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3" t="s">
        <v>134</v>
      </c>
      <c r="AT99" s="23" t="s">
        <v>129</v>
      </c>
      <c r="AU99" s="23" t="s">
        <v>80</v>
      </c>
      <c r="AY99" s="23" t="s">
        <v>127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3" t="s">
        <v>78</v>
      </c>
      <c r="BK99" s="230">
        <f>ROUND(I99*H99,2)</f>
        <v>0</v>
      </c>
      <c r="BL99" s="23" t="s">
        <v>134</v>
      </c>
      <c r="BM99" s="23" t="s">
        <v>625</v>
      </c>
    </row>
    <row r="100" spans="2:51" s="11" customFormat="1" ht="13.5">
      <c r="B100" s="231"/>
      <c r="C100" s="232"/>
      <c r="D100" s="233" t="s">
        <v>139</v>
      </c>
      <c r="E100" s="234" t="s">
        <v>20</v>
      </c>
      <c r="F100" s="235" t="s">
        <v>206</v>
      </c>
      <c r="G100" s="232"/>
      <c r="H100" s="234" t="s">
        <v>20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139</v>
      </c>
      <c r="AU100" s="241" t="s">
        <v>80</v>
      </c>
      <c r="AV100" s="11" t="s">
        <v>78</v>
      </c>
      <c r="AW100" s="11" t="s">
        <v>34</v>
      </c>
      <c r="AX100" s="11" t="s">
        <v>70</v>
      </c>
      <c r="AY100" s="241" t="s">
        <v>127</v>
      </c>
    </row>
    <row r="101" spans="2:51" s="12" customFormat="1" ht="13.5">
      <c r="B101" s="242"/>
      <c r="C101" s="243"/>
      <c r="D101" s="233" t="s">
        <v>139</v>
      </c>
      <c r="E101" s="244" t="s">
        <v>20</v>
      </c>
      <c r="F101" s="245" t="s">
        <v>626</v>
      </c>
      <c r="G101" s="243"/>
      <c r="H101" s="246">
        <v>19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139</v>
      </c>
      <c r="AU101" s="252" t="s">
        <v>80</v>
      </c>
      <c r="AV101" s="12" t="s">
        <v>80</v>
      </c>
      <c r="AW101" s="12" t="s">
        <v>34</v>
      </c>
      <c r="AX101" s="12" t="s">
        <v>78</v>
      </c>
      <c r="AY101" s="252" t="s">
        <v>127</v>
      </c>
    </row>
    <row r="102" spans="2:65" s="1" customFormat="1" ht="25.5" customHeight="1">
      <c r="B102" s="45"/>
      <c r="C102" s="220" t="s">
        <v>150</v>
      </c>
      <c r="D102" s="220" t="s">
        <v>129</v>
      </c>
      <c r="E102" s="221" t="s">
        <v>627</v>
      </c>
      <c r="F102" s="222" t="s">
        <v>628</v>
      </c>
      <c r="G102" s="223" t="s">
        <v>183</v>
      </c>
      <c r="H102" s="224">
        <v>38</v>
      </c>
      <c r="I102" s="225"/>
      <c r="J102" s="224">
        <f>ROUND(I102*H102,2)</f>
        <v>0</v>
      </c>
      <c r="K102" s="222" t="s">
        <v>133</v>
      </c>
      <c r="L102" s="71"/>
      <c r="M102" s="226" t="s">
        <v>20</v>
      </c>
      <c r="N102" s="227" t="s">
        <v>41</v>
      </c>
      <c r="O102" s="46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" t="s">
        <v>134</v>
      </c>
      <c r="AT102" s="23" t="s">
        <v>129</v>
      </c>
      <c r="AU102" s="23" t="s">
        <v>80</v>
      </c>
      <c r="AY102" s="23" t="s">
        <v>127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3" t="s">
        <v>78</v>
      </c>
      <c r="BK102" s="230">
        <f>ROUND(I102*H102,2)</f>
        <v>0</v>
      </c>
      <c r="BL102" s="23" t="s">
        <v>134</v>
      </c>
      <c r="BM102" s="23" t="s">
        <v>629</v>
      </c>
    </row>
    <row r="103" spans="2:51" s="11" customFormat="1" ht="13.5">
      <c r="B103" s="231"/>
      <c r="C103" s="232"/>
      <c r="D103" s="233" t="s">
        <v>139</v>
      </c>
      <c r="E103" s="234" t="s">
        <v>20</v>
      </c>
      <c r="F103" s="235" t="s">
        <v>192</v>
      </c>
      <c r="G103" s="232"/>
      <c r="H103" s="234" t="s">
        <v>20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139</v>
      </c>
      <c r="AU103" s="241" t="s">
        <v>80</v>
      </c>
      <c r="AV103" s="11" t="s">
        <v>78</v>
      </c>
      <c r="AW103" s="11" t="s">
        <v>34</v>
      </c>
      <c r="AX103" s="11" t="s">
        <v>70</v>
      </c>
      <c r="AY103" s="241" t="s">
        <v>127</v>
      </c>
    </row>
    <row r="104" spans="2:51" s="11" customFormat="1" ht="13.5">
      <c r="B104" s="231"/>
      <c r="C104" s="232"/>
      <c r="D104" s="233" t="s">
        <v>139</v>
      </c>
      <c r="E104" s="234" t="s">
        <v>20</v>
      </c>
      <c r="F104" s="235" t="s">
        <v>193</v>
      </c>
      <c r="G104" s="232"/>
      <c r="H104" s="234" t="s">
        <v>20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139</v>
      </c>
      <c r="AU104" s="241" t="s">
        <v>80</v>
      </c>
      <c r="AV104" s="11" t="s">
        <v>78</v>
      </c>
      <c r="AW104" s="11" t="s">
        <v>34</v>
      </c>
      <c r="AX104" s="11" t="s">
        <v>70</v>
      </c>
      <c r="AY104" s="241" t="s">
        <v>127</v>
      </c>
    </row>
    <row r="105" spans="2:51" s="11" customFormat="1" ht="13.5">
      <c r="B105" s="231"/>
      <c r="C105" s="232"/>
      <c r="D105" s="233" t="s">
        <v>139</v>
      </c>
      <c r="E105" s="234" t="s">
        <v>20</v>
      </c>
      <c r="F105" s="235" t="s">
        <v>201</v>
      </c>
      <c r="G105" s="232"/>
      <c r="H105" s="234" t="s">
        <v>20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139</v>
      </c>
      <c r="AU105" s="241" t="s">
        <v>80</v>
      </c>
      <c r="AV105" s="11" t="s">
        <v>78</v>
      </c>
      <c r="AW105" s="11" t="s">
        <v>34</v>
      </c>
      <c r="AX105" s="11" t="s">
        <v>70</v>
      </c>
      <c r="AY105" s="241" t="s">
        <v>127</v>
      </c>
    </row>
    <row r="106" spans="2:51" s="12" customFormat="1" ht="13.5">
      <c r="B106" s="242"/>
      <c r="C106" s="243"/>
      <c r="D106" s="233" t="s">
        <v>139</v>
      </c>
      <c r="E106" s="244" t="s">
        <v>20</v>
      </c>
      <c r="F106" s="245" t="s">
        <v>624</v>
      </c>
      <c r="G106" s="243"/>
      <c r="H106" s="246">
        <v>38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139</v>
      </c>
      <c r="AU106" s="252" t="s">
        <v>80</v>
      </c>
      <c r="AV106" s="12" t="s">
        <v>80</v>
      </c>
      <c r="AW106" s="12" t="s">
        <v>34</v>
      </c>
      <c r="AX106" s="12" t="s">
        <v>78</v>
      </c>
      <c r="AY106" s="252" t="s">
        <v>127</v>
      </c>
    </row>
    <row r="107" spans="2:65" s="1" customFormat="1" ht="25.5" customHeight="1">
      <c r="B107" s="45"/>
      <c r="C107" s="220" t="s">
        <v>154</v>
      </c>
      <c r="D107" s="220" t="s">
        <v>129</v>
      </c>
      <c r="E107" s="221" t="s">
        <v>213</v>
      </c>
      <c r="F107" s="222" t="s">
        <v>214</v>
      </c>
      <c r="G107" s="223" t="s">
        <v>183</v>
      </c>
      <c r="H107" s="224">
        <v>19</v>
      </c>
      <c r="I107" s="225"/>
      <c r="J107" s="224">
        <f>ROUND(I107*H107,2)</f>
        <v>0</v>
      </c>
      <c r="K107" s="222" t="s">
        <v>133</v>
      </c>
      <c r="L107" s="71"/>
      <c r="M107" s="226" t="s">
        <v>20</v>
      </c>
      <c r="N107" s="227" t="s">
        <v>41</v>
      </c>
      <c r="O107" s="46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3" t="s">
        <v>134</v>
      </c>
      <c r="AT107" s="23" t="s">
        <v>129</v>
      </c>
      <c r="AU107" s="23" t="s">
        <v>80</v>
      </c>
      <c r="AY107" s="23" t="s">
        <v>127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3" t="s">
        <v>78</v>
      </c>
      <c r="BK107" s="230">
        <f>ROUND(I107*H107,2)</f>
        <v>0</v>
      </c>
      <c r="BL107" s="23" t="s">
        <v>134</v>
      </c>
      <c r="BM107" s="23" t="s">
        <v>630</v>
      </c>
    </row>
    <row r="108" spans="2:51" s="11" customFormat="1" ht="13.5">
      <c r="B108" s="231"/>
      <c r="C108" s="232"/>
      <c r="D108" s="233" t="s">
        <v>139</v>
      </c>
      <c r="E108" s="234" t="s">
        <v>20</v>
      </c>
      <c r="F108" s="235" t="s">
        <v>206</v>
      </c>
      <c r="G108" s="232"/>
      <c r="H108" s="234" t="s">
        <v>20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139</v>
      </c>
      <c r="AU108" s="241" t="s">
        <v>80</v>
      </c>
      <c r="AV108" s="11" t="s">
        <v>78</v>
      </c>
      <c r="AW108" s="11" t="s">
        <v>34</v>
      </c>
      <c r="AX108" s="11" t="s">
        <v>70</v>
      </c>
      <c r="AY108" s="241" t="s">
        <v>127</v>
      </c>
    </row>
    <row r="109" spans="2:51" s="12" customFormat="1" ht="13.5">
      <c r="B109" s="242"/>
      <c r="C109" s="243"/>
      <c r="D109" s="233" t="s">
        <v>139</v>
      </c>
      <c r="E109" s="244" t="s">
        <v>20</v>
      </c>
      <c r="F109" s="245" t="s">
        <v>626</v>
      </c>
      <c r="G109" s="243"/>
      <c r="H109" s="246">
        <v>19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139</v>
      </c>
      <c r="AU109" s="252" t="s">
        <v>80</v>
      </c>
      <c r="AV109" s="12" t="s">
        <v>80</v>
      </c>
      <c r="AW109" s="12" t="s">
        <v>34</v>
      </c>
      <c r="AX109" s="12" t="s">
        <v>78</v>
      </c>
      <c r="AY109" s="252" t="s">
        <v>127</v>
      </c>
    </row>
    <row r="110" spans="2:65" s="1" customFormat="1" ht="16.5" customHeight="1">
      <c r="B110" s="45"/>
      <c r="C110" s="220" t="s">
        <v>158</v>
      </c>
      <c r="D110" s="220" t="s">
        <v>129</v>
      </c>
      <c r="E110" s="221" t="s">
        <v>287</v>
      </c>
      <c r="F110" s="222" t="s">
        <v>288</v>
      </c>
      <c r="G110" s="223" t="s">
        <v>183</v>
      </c>
      <c r="H110" s="224">
        <v>103</v>
      </c>
      <c r="I110" s="225"/>
      <c r="J110" s="224">
        <f>ROUND(I110*H110,2)</f>
        <v>0</v>
      </c>
      <c r="K110" s="222" t="s">
        <v>133</v>
      </c>
      <c r="L110" s="71"/>
      <c r="M110" s="226" t="s">
        <v>20</v>
      </c>
      <c r="N110" s="227" t="s">
        <v>41</v>
      </c>
      <c r="O110" s="46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3" t="s">
        <v>134</v>
      </c>
      <c r="AT110" s="23" t="s">
        <v>129</v>
      </c>
      <c r="AU110" s="23" t="s">
        <v>80</v>
      </c>
      <c r="AY110" s="23" t="s">
        <v>127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3" t="s">
        <v>78</v>
      </c>
      <c r="BK110" s="230">
        <f>ROUND(I110*H110,2)</f>
        <v>0</v>
      </c>
      <c r="BL110" s="23" t="s">
        <v>134</v>
      </c>
      <c r="BM110" s="23" t="s">
        <v>631</v>
      </c>
    </row>
    <row r="111" spans="2:51" s="11" customFormat="1" ht="13.5">
      <c r="B111" s="231"/>
      <c r="C111" s="232"/>
      <c r="D111" s="233" t="s">
        <v>139</v>
      </c>
      <c r="E111" s="234" t="s">
        <v>20</v>
      </c>
      <c r="F111" s="235" t="s">
        <v>632</v>
      </c>
      <c r="G111" s="232"/>
      <c r="H111" s="234" t="s">
        <v>20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139</v>
      </c>
      <c r="AU111" s="241" t="s">
        <v>80</v>
      </c>
      <c r="AV111" s="11" t="s">
        <v>78</v>
      </c>
      <c r="AW111" s="11" t="s">
        <v>34</v>
      </c>
      <c r="AX111" s="11" t="s">
        <v>70</v>
      </c>
      <c r="AY111" s="241" t="s">
        <v>127</v>
      </c>
    </row>
    <row r="112" spans="2:51" s="12" customFormat="1" ht="13.5">
      <c r="B112" s="242"/>
      <c r="C112" s="243"/>
      <c r="D112" s="233" t="s">
        <v>139</v>
      </c>
      <c r="E112" s="244" t="s">
        <v>20</v>
      </c>
      <c r="F112" s="245" t="s">
        <v>633</v>
      </c>
      <c r="G112" s="243"/>
      <c r="H112" s="246">
        <v>103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139</v>
      </c>
      <c r="AU112" s="252" t="s">
        <v>80</v>
      </c>
      <c r="AV112" s="12" t="s">
        <v>80</v>
      </c>
      <c r="AW112" s="12" t="s">
        <v>34</v>
      </c>
      <c r="AX112" s="12" t="s">
        <v>78</v>
      </c>
      <c r="AY112" s="252" t="s">
        <v>127</v>
      </c>
    </row>
    <row r="113" spans="2:65" s="1" customFormat="1" ht="16.5" customHeight="1">
      <c r="B113" s="45"/>
      <c r="C113" s="220" t="s">
        <v>162</v>
      </c>
      <c r="D113" s="220" t="s">
        <v>129</v>
      </c>
      <c r="E113" s="221" t="s">
        <v>295</v>
      </c>
      <c r="F113" s="222" t="s">
        <v>296</v>
      </c>
      <c r="G113" s="223" t="s">
        <v>183</v>
      </c>
      <c r="H113" s="224">
        <v>103</v>
      </c>
      <c r="I113" s="225"/>
      <c r="J113" s="224">
        <f>ROUND(I113*H113,2)</f>
        <v>0</v>
      </c>
      <c r="K113" s="222" t="s">
        <v>133</v>
      </c>
      <c r="L113" s="71"/>
      <c r="M113" s="226" t="s">
        <v>20</v>
      </c>
      <c r="N113" s="227" t="s">
        <v>41</v>
      </c>
      <c r="O113" s="46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23" t="s">
        <v>134</v>
      </c>
      <c r="AT113" s="23" t="s">
        <v>129</v>
      </c>
      <c r="AU113" s="23" t="s">
        <v>80</v>
      </c>
      <c r="AY113" s="23" t="s">
        <v>127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3" t="s">
        <v>78</v>
      </c>
      <c r="BK113" s="230">
        <f>ROUND(I113*H113,2)</f>
        <v>0</v>
      </c>
      <c r="BL113" s="23" t="s">
        <v>134</v>
      </c>
      <c r="BM113" s="23" t="s">
        <v>634</v>
      </c>
    </row>
    <row r="114" spans="2:65" s="1" customFormat="1" ht="16.5" customHeight="1">
      <c r="B114" s="45"/>
      <c r="C114" s="220" t="s">
        <v>167</v>
      </c>
      <c r="D114" s="220" t="s">
        <v>129</v>
      </c>
      <c r="E114" s="221" t="s">
        <v>299</v>
      </c>
      <c r="F114" s="222" t="s">
        <v>300</v>
      </c>
      <c r="G114" s="223" t="s">
        <v>178</v>
      </c>
      <c r="H114" s="224">
        <v>175.1</v>
      </c>
      <c r="I114" s="225"/>
      <c r="J114" s="224">
        <f>ROUND(I114*H114,2)</f>
        <v>0</v>
      </c>
      <c r="K114" s="222" t="s">
        <v>133</v>
      </c>
      <c r="L114" s="71"/>
      <c r="M114" s="226" t="s">
        <v>20</v>
      </c>
      <c r="N114" s="227" t="s">
        <v>41</v>
      </c>
      <c r="O114" s="46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3" t="s">
        <v>134</v>
      </c>
      <c r="AT114" s="23" t="s">
        <v>129</v>
      </c>
      <c r="AU114" s="23" t="s">
        <v>80</v>
      </c>
      <c r="AY114" s="23" t="s">
        <v>127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3" t="s">
        <v>78</v>
      </c>
      <c r="BK114" s="230">
        <f>ROUND(I114*H114,2)</f>
        <v>0</v>
      </c>
      <c r="BL114" s="23" t="s">
        <v>134</v>
      </c>
      <c r="BM114" s="23" t="s">
        <v>635</v>
      </c>
    </row>
    <row r="115" spans="2:51" s="12" customFormat="1" ht="13.5">
      <c r="B115" s="242"/>
      <c r="C115" s="243"/>
      <c r="D115" s="233" t="s">
        <v>139</v>
      </c>
      <c r="E115" s="244" t="s">
        <v>20</v>
      </c>
      <c r="F115" s="245" t="s">
        <v>636</v>
      </c>
      <c r="G115" s="243"/>
      <c r="H115" s="246">
        <v>175.1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139</v>
      </c>
      <c r="AU115" s="252" t="s">
        <v>80</v>
      </c>
      <c r="AV115" s="12" t="s">
        <v>80</v>
      </c>
      <c r="AW115" s="12" t="s">
        <v>34</v>
      </c>
      <c r="AX115" s="12" t="s">
        <v>78</v>
      </c>
      <c r="AY115" s="252" t="s">
        <v>127</v>
      </c>
    </row>
    <row r="116" spans="2:65" s="1" customFormat="1" ht="16.5" customHeight="1">
      <c r="B116" s="45"/>
      <c r="C116" s="220" t="s">
        <v>171</v>
      </c>
      <c r="D116" s="220" t="s">
        <v>129</v>
      </c>
      <c r="E116" s="221" t="s">
        <v>304</v>
      </c>
      <c r="F116" s="222" t="s">
        <v>305</v>
      </c>
      <c r="G116" s="223" t="s">
        <v>132</v>
      </c>
      <c r="H116" s="224">
        <v>390</v>
      </c>
      <c r="I116" s="225"/>
      <c r="J116" s="224">
        <f>ROUND(I116*H116,2)</f>
        <v>0</v>
      </c>
      <c r="K116" s="222" t="s">
        <v>133</v>
      </c>
      <c r="L116" s="71"/>
      <c r="M116" s="226" t="s">
        <v>20</v>
      </c>
      <c r="N116" s="227" t="s">
        <v>41</v>
      </c>
      <c r="O116" s="46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3" t="s">
        <v>134</v>
      </c>
      <c r="AT116" s="23" t="s">
        <v>129</v>
      </c>
      <c r="AU116" s="23" t="s">
        <v>80</v>
      </c>
      <c r="AY116" s="23" t="s">
        <v>127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3" t="s">
        <v>78</v>
      </c>
      <c r="BK116" s="230">
        <f>ROUND(I116*H116,2)</f>
        <v>0</v>
      </c>
      <c r="BL116" s="23" t="s">
        <v>134</v>
      </c>
      <c r="BM116" s="23" t="s">
        <v>637</v>
      </c>
    </row>
    <row r="117" spans="2:51" s="11" customFormat="1" ht="13.5">
      <c r="B117" s="231"/>
      <c r="C117" s="232"/>
      <c r="D117" s="233" t="s">
        <v>139</v>
      </c>
      <c r="E117" s="234" t="s">
        <v>20</v>
      </c>
      <c r="F117" s="235" t="s">
        <v>638</v>
      </c>
      <c r="G117" s="232"/>
      <c r="H117" s="234" t="s">
        <v>20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139</v>
      </c>
      <c r="AU117" s="241" t="s">
        <v>80</v>
      </c>
      <c r="AV117" s="11" t="s">
        <v>78</v>
      </c>
      <c r="AW117" s="11" t="s">
        <v>34</v>
      </c>
      <c r="AX117" s="11" t="s">
        <v>70</v>
      </c>
      <c r="AY117" s="241" t="s">
        <v>127</v>
      </c>
    </row>
    <row r="118" spans="2:51" s="12" customFormat="1" ht="13.5">
      <c r="B118" s="242"/>
      <c r="C118" s="243"/>
      <c r="D118" s="233" t="s">
        <v>139</v>
      </c>
      <c r="E118" s="244" t="s">
        <v>20</v>
      </c>
      <c r="F118" s="245" t="s">
        <v>639</v>
      </c>
      <c r="G118" s="243"/>
      <c r="H118" s="246">
        <v>390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139</v>
      </c>
      <c r="AU118" s="252" t="s">
        <v>80</v>
      </c>
      <c r="AV118" s="12" t="s">
        <v>80</v>
      </c>
      <c r="AW118" s="12" t="s">
        <v>34</v>
      </c>
      <c r="AX118" s="12" t="s">
        <v>78</v>
      </c>
      <c r="AY118" s="252" t="s">
        <v>127</v>
      </c>
    </row>
    <row r="119" spans="2:65" s="1" customFormat="1" ht="16.5" customHeight="1">
      <c r="B119" s="45"/>
      <c r="C119" s="220" t="s">
        <v>175</v>
      </c>
      <c r="D119" s="220" t="s">
        <v>129</v>
      </c>
      <c r="E119" s="221" t="s">
        <v>310</v>
      </c>
      <c r="F119" s="222" t="s">
        <v>311</v>
      </c>
      <c r="G119" s="223" t="s">
        <v>132</v>
      </c>
      <c r="H119" s="224">
        <v>150</v>
      </c>
      <c r="I119" s="225"/>
      <c r="J119" s="224">
        <f>ROUND(I119*H119,2)</f>
        <v>0</v>
      </c>
      <c r="K119" s="222" t="s">
        <v>133</v>
      </c>
      <c r="L119" s="71"/>
      <c r="M119" s="226" t="s">
        <v>20</v>
      </c>
      <c r="N119" s="227" t="s">
        <v>41</v>
      </c>
      <c r="O119" s="46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3" t="s">
        <v>134</v>
      </c>
      <c r="AT119" s="23" t="s">
        <v>129</v>
      </c>
      <c r="AU119" s="23" t="s">
        <v>80</v>
      </c>
      <c r="AY119" s="23" t="s">
        <v>127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3" t="s">
        <v>78</v>
      </c>
      <c r="BK119" s="230">
        <f>ROUND(I119*H119,2)</f>
        <v>0</v>
      </c>
      <c r="BL119" s="23" t="s">
        <v>134</v>
      </c>
      <c r="BM119" s="23" t="s">
        <v>640</v>
      </c>
    </row>
    <row r="120" spans="2:51" s="11" customFormat="1" ht="13.5">
      <c r="B120" s="231"/>
      <c r="C120" s="232"/>
      <c r="D120" s="233" t="s">
        <v>139</v>
      </c>
      <c r="E120" s="234" t="s">
        <v>20</v>
      </c>
      <c r="F120" s="235" t="s">
        <v>313</v>
      </c>
      <c r="G120" s="232"/>
      <c r="H120" s="234" t="s">
        <v>20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139</v>
      </c>
      <c r="AU120" s="241" t="s">
        <v>80</v>
      </c>
      <c r="AV120" s="11" t="s">
        <v>78</v>
      </c>
      <c r="AW120" s="11" t="s">
        <v>34</v>
      </c>
      <c r="AX120" s="11" t="s">
        <v>70</v>
      </c>
      <c r="AY120" s="241" t="s">
        <v>127</v>
      </c>
    </row>
    <row r="121" spans="2:51" s="12" customFormat="1" ht="13.5">
      <c r="B121" s="242"/>
      <c r="C121" s="243"/>
      <c r="D121" s="233" t="s">
        <v>139</v>
      </c>
      <c r="E121" s="244" t="s">
        <v>20</v>
      </c>
      <c r="F121" s="245" t="s">
        <v>641</v>
      </c>
      <c r="G121" s="243"/>
      <c r="H121" s="246">
        <v>150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139</v>
      </c>
      <c r="AU121" s="252" t="s">
        <v>80</v>
      </c>
      <c r="AV121" s="12" t="s">
        <v>80</v>
      </c>
      <c r="AW121" s="12" t="s">
        <v>34</v>
      </c>
      <c r="AX121" s="12" t="s">
        <v>78</v>
      </c>
      <c r="AY121" s="252" t="s">
        <v>127</v>
      </c>
    </row>
    <row r="122" spans="2:65" s="1" customFormat="1" ht="25.5" customHeight="1">
      <c r="B122" s="45"/>
      <c r="C122" s="220" t="s">
        <v>180</v>
      </c>
      <c r="D122" s="220" t="s">
        <v>129</v>
      </c>
      <c r="E122" s="221" t="s">
        <v>316</v>
      </c>
      <c r="F122" s="222" t="s">
        <v>317</v>
      </c>
      <c r="G122" s="223" t="s">
        <v>132</v>
      </c>
      <c r="H122" s="224">
        <v>150</v>
      </c>
      <c r="I122" s="225"/>
      <c r="J122" s="224">
        <f>ROUND(I122*H122,2)</f>
        <v>0</v>
      </c>
      <c r="K122" s="222" t="s">
        <v>133</v>
      </c>
      <c r="L122" s="71"/>
      <c r="M122" s="226" t="s">
        <v>20</v>
      </c>
      <c r="N122" s="227" t="s">
        <v>41</v>
      </c>
      <c r="O122" s="46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3" t="s">
        <v>134</v>
      </c>
      <c r="AT122" s="23" t="s">
        <v>129</v>
      </c>
      <c r="AU122" s="23" t="s">
        <v>80</v>
      </c>
      <c r="AY122" s="23" t="s">
        <v>127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3" t="s">
        <v>78</v>
      </c>
      <c r="BK122" s="230">
        <f>ROUND(I122*H122,2)</f>
        <v>0</v>
      </c>
      <c r="BL122" s="23" t="s">
        <v>134</v>
      </c>
      <c r="BM122" s="23" t="s">
        <v>642</v>
      </c>
    </row>
    <row r="123" spans="2:51" s="11" customFormat="1" ht="13.5">
      <c r="B123" s="231"/>
      <c r="C123" s="232"/>
      <c r="D123" s="233" t="s">
        <v>139</v>
      </c>
      <c r="E123" s="234" t="s">
        <v>20</v>
      </c>
      <c r="F123" s="235" t="s">
        <v>643</v>
      </c>
      <c r="G123" s="232"/>
      <c r="H123" s="234" t="s">
        <v>20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139</v>
      </c>
      <c r="AU123" s="241" t="s">
        <v>80</v>
      </c>
      <c r="AV123" s="11" t="s">
        <v>78</v>
      </c>
      <c r="AW123" s="11" t="s">
        <v>34</v>
      </c>
      <c r="AX123" s="11" t="s">
        <v>70</v>
      </c>
      <c r="AY123" s="241" t="s">
        <v>127</v>
      </c>
    </row>
    <row r="124" spans="2:51" s="11" customFormat="1" ht="13.5">
      <c r="B124" s="231"/>
      <c r="C124" s="232"/>
      <c r="D124" s="233" t="s">
        <v>139</v>
      </c>
      <c r="E124" s="234" t="s">
        <v>20</v>
      </c>
      <c r="F124" s="235" t="s">
        <v>644</v>
      </c>
      <c r="G124" s="232"/>
      <c r="H124" s="234" t="s">
        <v>20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139</v>
      </c>
      <c r="AU124" s="241" t="s">
        <v>80</v>
      </c>
      <c r="AV124" s="11" t="s">
        <v>78</v>
      </c>
      <c r="AW124" s="11" t="s">
        <v>34</v>
      </c>
      <c r="AX124" s="11" t="s">
        <v>70</v>
      </c>
      <c r="AY124" s="241" t="s">
        <v>127</v>
      </c>
    </row>
    <row r="125" spans="2:51" s="11" customFormat="1" ht="13.5">
      <c r="B125" s="231"/>
      <c r="C125" s="232"/>
      <c r="D125" s="233" t="s">
        <v>139</v>
      </c>
      <c r="E125" s="234" t="s">
        <v>20</v>
      </c>
      <c r="F125" s="235" t="s">
        <v>645</v>
      </c>
      <c r="G125" s="232"/>
      <c r="H125" s="234" t="s">
        <v>20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139</v>
      </c>
      <c r="AU125" s="241" t="s">
        <v>80</v>
      </c>
      <c r="AV125" s="11" t="s">
        <v>78</v>
      </c>
      <c r="AW125" s="11" t="s">
        <v>34</v>
      </c>
      <c r="AX125" s="11" t="s">
        <v>70</v>
      </c>
      <c r="AY125" s="241" t="s">
        <v>127</v>
      </c>
    </row>
    <row r="126" spans="2:51" s="12" customFormat="1" ht="13.5">
      <c r="B126" s="242"/>
      <c r="C126" s="243"/>
      <c r="D126" s="233" t="s">
        <v>139</v>
      </c>
      <c r="E126" s="244" t="s">
        <v>20</v>
      </c>
      <c r="F126" s="245" t="s">
        <v>641</v>
      </c>
      <c r="G126" s="243"/>
      <c r="H126" s="246">
        <v>150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139</v>
      </c>
      <c r="AU126" s="252" t="s">
        <v>80</v>
      </c>
      <c r="AV126" s="12" t="s">
        <v>80</v>
      </c>
      <c r="AW126" s="12" t="s">
        <v>34</v>
      </c>
      <c r="AX126" s="12" t="s">
        <v>78</v>
      </c>
      <c r="AY126" s="252" t="s">
        <v>127</v>
      </c>
    </row>
    <row r="127" spans="2:65" s="1" customFormat="1" ht="25.5" customHeight="1">
      <c r="B127" s="45"/>
      <c r="C127" s="220" t="s">
        <v>188</v>
      </c>
      <c r="D127" s="220" t="s">
        <v>129</v>
      </c>
      <c r="E127" s="221" t="s">
        <v>646</v>
      </c>
      <c r="F127" s="222" t="s">
        <v>647</v>
      </c>
      <c r="G127" s="223" t="s">
        <v>132</v>
      </c>
      <c r="H127" s="224">
        <v>150</v>
      </c>
      <c r="I127" s="225"/>
      <c r="J127" s="224">
        <f>ROUND(I127*H127,2)</f>
        <v>0</v>
      </c>
      <c r="K127" s="222" t="s">
        <v>133</v>
      </c>
      <c r="L127" s="71"/>
      <c r="M127" s="226" t="s">
        <v>20</v>
      </c>
      <c r="N127" s="227" t="s">
        <v>41</v>
      </c>
      <c r="O127" s="46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3" t="s">
        <v>134</v>
      </c>
      <c r="AT127" s="23" t="s">
        <v>129</v>
      </c>
      <c r="AU127" s="23" t="s">
        <v>80</v>
      </c>
      <c r="AY127" s="23" t="s">
        <v>127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3" t="s">
        <v>78</v>
      </c>
      <c r="BK127" s="230">
        <f>ROUND(I127*H127,2)</f>
        <v>0</v>
      </c>
      <c r="BL127" s="23" t="s">
        <v>134</v>
      </c>
      <c r="BM127" s="23" t="s">
        <v>648</v>
      </c>
    </row>
    <row r="128" spans="2:65" s="1" customFormat="1" ht="16.5" customHeight="1">
      <c r="B128" s="45"/>
      <c r="C128" s="264" t="s">
        <v>197</v>
      </c>
      <c r="D128" s="264" t="s">
        <v>324</v>
      </c>
      <c r="E128" s="265" t="s">
        <v>649</v>
      </c>
      <c r="F128" s="266" t="s">
        <v>650</v>
      </c>
      <c r="G128" s="267" t="s">
        <v>651</v>
      </c>
      <c r="H128" s="268">
        <v>7.73</v>
      </c>
      <c r="I128" s="269"/>
      <c r="J128" s="268">
        <f>ROUND(I128*H128,2)</f>
        <v>0</v>
      </c>
      <c r="K128" s="266" t="s">
        <v>133</v>
      </c>
      <c r="L128" s="270"/>
      <c r="M128" s="271" t="s">
        <v>20</v>
      </c>
      <c r="N128" s="272" t="s">
        <v>41</v>
      </c>
      <c r="O128" s="46"/>
      <c r="P128" s="228">
        <f>O128*H128</f>
        <v>0</v>
      </c>
      <c r="Q128" s="228">
        <v>0.001</v>
      </c>
      <c r="R128" s="228">
        <f>Q128*H128</f>
        <v>0.007730000000000001</v>
      </c>
      <c r="S128" s="228">
        <v>0</v>
      </c>
      <c r="T128" s="229">
        <f>S128*H128</f>
        <v>0</v>
      </c>
      <c r="AR128" s="23" t="s">
        <v>162</v>
      </c>
      <c r="AT128" s="23" t="s">
        <v>324</v>
      </c>
      <c r="AU128" s="23" t="s">
        <v>80</v>
      </c>
      <c r="AY128" s="23" t="s">
        <v>127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3" t="s">
        <v>78</v>
      </c>
      <c r="BK128" s="230">
        <f>ROUND(I128*H128,2)</f>
        <v>0</v>
      </c>
      <c r="BL128" s="23" t="s">
        <v>134</v>
      </c>
      <c r="BM128" s="23" t="s">
        <v>652</v>
      </c>
    </row>
    <row r="129" spans="2:51" s="12" customFormat="1" ht="13.5">
      <c r="B129" s="242"/>
      <c r="C129" s="243"/>
      <c r="D129" s="233" t="s">
        <v>139</v>
      </c>
      <c r="E129" s="244" t="s">
        <v>20</v>
      </c>
      <c r="F129" s="245" t="s">
        <v>653</v>
      </c>
      <c r="G129" s="243"/>
      <c r="H129" s="246">
        <v>7.73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139</v>
      </c>
      <c r="AU129" s="252" t="s">
        <v>80</v>
      </c>
      <c r="AV129" s="12" t="s">
        <v>80</v>
      </c>
      <c r="AW129" s="12" t="s">
        <v>34</v>
      </c>
      <c r="AX129" s="12" t="s">
        <v>78</v>
      </c>
      <c r="AY129" s="252" t="s">
        <v>127</v>
      </c>
    </row>
    <row r="130" spans="2:63" s="10" customFormat="1" ht="29.85" customHeight="1">
      <c r="B130" s="204"/>
      <c r="C130" s="205"/>
      <c r="D130" s="206" t="s">
        <v>69</v>
      </c>
      <c r="E130" s="218" t="s">
        <v>175</v>
      </c>
      <c r="F130" s="218" t="s">
        <v>333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SUM(P131:P156)</f>
        <v>0</v>
      </c>
      <c r="Q130" s="212"/>
      <c r="R130" s="213">
        <f>SUM(R131:R156)</f>
        <v>0.02055</v>
      </c>
      <c r="S130" s="212"/>
      <c r="T130" s="214">
        <f>SUM(T131:T156)</f>
        <v>124.855</v>
      </c>
      <c r="AR130" s="215" t="s">
        <v>78</v>
      </c>
      <c r="AT130" s="216" t="s">
        <v>69</v>
      </c>
      <c r="AU130" s="216" t="s">
        <v>78</v>
      </c>
      <c r="AY130" s="215" t="s">
        <v>127</v>
      </c>
      <c r="BK130" s="217">
        <f>SUM(BK131:BK156)</f>
        <v>0</v>
      </c>
    </row>
    <row r="131" spans="2:65" s="1" customFormat="1" ht="16.5" customHeight="1">
      <c r="B131" s="45"/>
      <c r="C131" s="220" t="s">
        <v>10</v>
      </c>
      <c r="D131" s="220" t="s">
        <v>129</v>
      </c>
      <c r="E131" s="221" t="s">
        <v>654</v>
      </c>
      <c r="F131" s="222" t="s">
        <v>655</v>
      </c>
      <c r="G131" s="223" t="s">
        <v>132</v>
      </c>
      <c r="H131" s="224">
        <v>180</v>
      </c>
      <c r="I131" s="225"/>
      <c r="J131" s="224">
        <f>ROUND(I131*H131,2)</f>
        <v>0</v>
      </c>
      <c r="K131" s="222" t="s">
        <v>133</v>
      </c>
      <c r="L131" s="71"/>
      <c r="M131" s="226" t="s">
        <v>20</v>
      </c>
      <c r="N131" s="227" t="s">
        <v>41</v>
      </c>
      <c r="O131" s="46"/>
      <c r="P131" s="228">
        <f>O131*H131</f>
        <v>0</v>
      </c>
      <c r="Q131" s="228">
        <v>0</v>
      </c>
      <c r="R131" s="228">
        <f>Q131*H131</f>
        <v>0</v>
      </c>
      <c r="S131" s="228">
        <v>0.098</v>
      </c>
      <c r="T131" s="229">
        <f>S131*H131</f>
        <v>17.64</v>
      </c>
      <c r="AR131" s="23" t="s">
        <v>134</v>
      </c>
      <c r="AT131" s="23" t="s">
        <v>129</v>
      </c>
      <c r="AU131" s="23" t="s">
        <v>80</v>
      </c>
      <c r="AY131" s="23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23" t="s">
        <v>78</v>
      </c>
      <c r="BK131" s="230">
        <f>ROUND(I131*H131,2)</f>
        <v>0</v>
      </c>
      <c r="BL131" s="23" t="s">
        <v>134</v>
      </c>
      <c r="BM131" s="23" t="s">
        <v>656</v>
      </c>
    </row>
    <row r="132" spans="2:51" s="11" customFormat="1" ht="13.5">
      <c r="B132" s="231"/>
      <c r="C132" s="232"/>
      <c r="D132" s="233" t="s">
        <v>139</v>
      </c>
      <c r="E132" s="234" t="s">
        <v>20</v>
      </c>
      <c r="F132" s="235" t="s">
        <v>358</v>
      </c>
      <c r="G132" s="232"/>
      <c r="H132" s="234" t="s">
        <v>20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139</v>
      </c>
      <c r="AU132" s="241" t="s">
        <v>80</v>
      </c>
      <c r="AV132" s="11" t="s">
        <v>78</v>
      </c>
      <c r="AW132" s="11" t="s">
        <v>34</v>
      </c>
      <c r="AX132" s="11" t="s">
        <v>70</v>
      </c>
      <c r="AY132" s="241" t="s">
        <v>127</v>
      </c>
    </row>
    <row r="133" spans="2:51" s="11" customFormat="1" ht="13.5">
      <c r="B133" s="231"/>
      <c r="C133" s="232"/>
      <c r="D133" s="233" t="s">
        <v>139</v>
      </c>
      <c r="E133" s="234" t="s">
        <v>20</v>
      </c>
      <c r="F133" s="235" t="s">
        <v>186</v>
      </c>
      <c r="G133" s="232"/>
      <c r="H133" s="234" t="s">
        <v>20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139</v>
      </c>
      <c r="AU133" s="241" t="s">
        <v>80</v>
      </c>
      <c r="AV133" s="11" t="s">
        <v>78</v>
      </c>
      <c r="AW133" s="11" t="s">
        <v>34</v>
      </c>
      <c r="AX133" s="11" t="s">
        <v>70</v>
      </c>
      <c r="AY133" s="241" t="s">
        <v>127</v>
      </c>
    </row>
    <row r="134" spans="2:51" s="12" customFormat="1" ht="13.5">
      <c r="B134" s="242"/>
      <c r="C134" s="243"/>
      <c r="D134" s="233" t="s">
        <v>139</v>
      </c>
      <c r="E134" s="244" t="s">
        <v>20</v>
      </c>
      <c r="F134" s="245" t="s">
        <v>657</v>
      </c>
      <c r="G134" s="243"/>
      <c r="H134" s="246">
        <v>180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139</v>
      </c>
      <c r="AU134" s="252" t="s">
        <v>80</v>
      </c>
      <c r="AV134" s="12" t="s">
        <v>80</v>
      </c>
      <c r="AW134" s="12" t="s">
        <v>34</v>
      </c>
      <c r="AX134" s="12" t="s">
        <v>78</v>
      </c>
      <c r="AY134" s="252" t="s">
        <v>127</v>
      </c>
    </row>
    <row r="135" spans="2:65" s="1" customFormat="1" ht="25.5" customHeight="1">
      <c r="B135" s="45"/>
      <c r="C135" s="220" t="s">
        <v>208</v>
      </c>
      <c r="D135" s="220" t="s">
        <v>129</v>
      </c>
      <c r="E135" s="221" t="s">
        <v>658</v>
      </c>
      <c r="F135" s="222" t="s">
        <v>659</v>
      </c>
      <c r="G135" s="223" t="s">
        <v>132</v>
      </c>
      <c r="H135" s="224">
        <v>180</v>
      </c>
      <c r="I135" s="225"/>
      <c r="J135" s="224">
        <f>ROUND(I135*H135,2)</f>
        <v>0</v>
      </c>
      <c r="K135" s="222" t="s">
        <v>133</v>
      </c>
      <c r="L135" s="71"/>
      <c r="M135" s="226" t="s">
        <v>20</v>
      </c>
      <c r="N135" s="227" t="s">
        <v>41</v>
      </c>
      <c r="O135" s="46"/>
      <c r="P135" s="228">
        <f>O135*H135</f>
        <v>0</v>
      </c>
      <c r="Q135" s="228">
        <v>0</v>
      </c>
      <c r="R135" s="228">
        <f>Q135*H135</f>
        <v>0</v>
      </c>
      <c r="S135" s="228">
        <v>0.325</v>
      </c>
      <c r="T135" s="229">
        <f>S135*H135</f>
        <v>58.5</v>
      </c>
      <c r="AR135" s="23" t="s">
        <v>134</v>
      </c>
      <c r="AT135" s="23" t="s">
        <v>129</v>
      </c>
      <c r="AU135" s="23" t="s">
        <v>80</v>
      </c>
      <c r="AY135" s="23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23" t="s">
        <v>78</v>
      </c>
      <c r="BK135" s="230">
        <f>ROUND(I135*H135,2)</f>
        <v>0</v>
      </c>
      <c r="BL135" s="23" t="s">
        <v>134</v>
      </c>
      <c r="BM135" s="23" t="s">
        <v>660</v>
      </c>
    </row>
    <row r="136" spans="2:51" s="11" customFormat="1" ht="13.5">
      <c r="B136" s="231"/>
      <c r="C136" s="232"/>
      <c r="D136" s="233" t="s">
        <v>139</v>
      </c>
      <c r="E136" s="234" t="s">
        <v>20</v>
      </c>
      <c r="F136" s="235" t="s">
        <v>364</v>
      </c>
      <c r="G136" s="232"/>
      <c r="H136" s="234" t="s">
        <v>20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139</v>
      </c>
      <c r="AU136" s="241" t="s">
        <v>80</v>
      </c>
      <c r="AV136" s="11" t="s">
        <v>78</v>
      </c>
      <c r="AW136" s="11" t="s">
        <v>34</v>
      </c>
      <c r="AX136" s="11" t="s">
        <v>70</v>
      </c>
      <c r="AY136" s="241" t="s">
        <v>127</v>
      </c>
    </row>
    <row r="137" spans="2:51" s="11" customFormat="1" ht="13.5">
      <c r="B137" s="231"/>
      <c r="C137" s="232"/>
      <c r="D137" s="233" t="s">
        <v>139</v>
      </c>
      <c r="E137" s="234" t="s">
        <v>20</v>
      </c>
      <c r="F137" s="235" t="s">
        <v>186</v>
      </c>
      <c r="G137" s="232"/>
      <c r="H137" s="234" t="s">
        <v>20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139</v>
      </c>
      <c r="AU137" s="241" t="s">
        <v>80</v>
      </c>
      <c r="AV137" s="11" t="s">
        <v>78</v>
      </c>
      <c r="AW137" s="11" t="s">
        <v>34</v>
      </c>
      <c r="AX137" s="11" t="s">
        <v>70</v>
      </c>
      <c r="AY137" s="241" t="s">
        <v>127</v>
      </c>
    </row>
    <row r="138" spans="2:51" s="12" customFormat="1" ht="13.5">
      <c r="B138" s="242"/>
      <c r="C138" s="243"/>
      <c r="D138" s="233" t="s">
        <v>139</v>
      </c>
      <c r="E138" s="244" t="s">
        <v>20</v>
      </c>
      <c r="F138" s="245" t="s">
        <v>657</v>
      </c>
      <c r="G138" s="243"/>
      <c r="H138" s="246">
        <v>180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139</v>
      </c>
      <c r="AU138" s="252" t="s">
        <v>80</v>
      </c>
      <c r="AV138" s="12" t="s">
        <v>80</v>
      </c>
      <c r="AW138" s="12" t="s">
        <v>34</v>
      </c>
      <c r="AX138" s="12" t="s">
        <v>78</v>
      </c>
      <c r="AY138" s="252" t="s">
        <v>127</v>
      </c>
    </row>
    <row r="139" spans="2:65" s="1" customFormat="1" ht="25.5" customHeight="1">
      <c r="B139" s="45"/>
      <c r="C139" s="220" t="s">
        <v>212</v>
      </c>
      <c r="D139" s="220" t="s">
        <v>129</v>
      </c>
      <c r="E139" s="221" t="s">
        <v>366</v>
      </c>
      <c r="F139" s="222" t="s">
        <v>367</v>
      </c>
      <c r="G139" s="223" t="s">
        <v>132</v>
      </c>
      <c r="H139" s="224">
        <v>125</v>
      </c>
      <c r="I139" s="225"/>
      <c r="J139" s="224">
        <f>ROUND(I139*H139,2)</f>
        <v>0</v>
      </c>
      <c r="K139" s="222" t="s">
        <v>133</v>
      </c>
      <c r="L139" s="71"/>
      <c r="M139" s="226" t="s">
        <v>20</v>
      </c>
      <c r="N139" s="227" t="s">
        <v>41</v>
      </c>
      <c r="O139" s="46"/>
      <c r="P139" s="228">
        <f>O139*H139</f>
        <v>0</v>
      </c>
      <c r="Q139" s="228">
        <v>3E-05</v>
      </c>
      <c r="R139" s="228">
        <f>Q139*H139</f>
        <v>0.0037500000000000003</v>
      </c>
      <c r="S139" s="228">
        <v>0.103</v>
      </c>
      <c r="T139" s="229">
        <f>S139*H139</f>
        <v>12.875</v>
      </c>
      <c r="AR139" s="23" t="s">
        <v>134</v>
      </c>
      <c r="AT139" s="23" t="s">
        <v>129</v>
      </c>
      <c r="AU139" s="23" t="s">
        <v>80</v>
      </c>
      <c r="AY139" s="23" t="s">
        <v>127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23" t="s">
        <v>78</v>
      </c>
      <c r="BK139" s="230">
        <f>ROUND(I139*H139,2)</f>
        <v>0</v>
      </c>
      <c r="BL139" s="23" t="s">
        <v>134</v>
      </c>
      <c r="BM139" s="23" t="s">
        <v>661</v>
      </c>
    </row>
    <row r="140" spans="2:51" s="11" customFormat="1" ht="13.5">
      <c r="B140" s="231"/>
      <c r="C140" s="232"/>
      <c r="D140" s="233" t="s">
        <v>139</v>
      </c>
      <c r="E140" s="234" t="s">
        <v>20</v>
      </c>
      <c r="F140" s="235" t="s">
        <v>369</v>
      </c>
      <c r="G140" s="232"/>
      <c r="H140" s="234" t="s">
        <v>20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139</v>
      </c>
      <c r="AU140" s="241" t="s">
        <v>80</v>
      </c>
      <c r="AV140" s="11" t="s">
        <v>78</v>
      </c>
      <c r="AW140" s="11" t="s">
        <v>34</v>
      </c>
      <c r="AX140" s="11" t="s">
        <v>70</v>
      </c>
      <c r="AY140" s="241" t="s">
        <v>127</v>
      </c>
    </row>
    <row r="141" spans="2:51" s="12" customFormat="1" ht="13.5">
      <c r="B141" s="242"/>
      <c r="C141" s="243"/>
      <c r="D141" s="233" t="s">
        <v>139</v>
      </c>
      <c r="E141" s="244" t="s">
        <v>20</v>
      </c>
      <c r="F141" s="245" t="s">
        <v>150</v>
      </c>
      <c r="G141" s="243"/>
      <c r="H141" s="246">
        <v>5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139</v>
      </c>
      <c r="AU141" s="252" t="s">
        <v>80</v>
      </c>
      <c r="AV141" s="12" t="s">
        <v>80</v>
      </c>
      <c r="AW141" s="12" t="s">
        <v>34</v>
      </c>
      <c r="AX141" s="12" t="s">
        <v>70</v>
      </c>
      <c r="AY141" s="252" t="s">
        <v>127</v>
      </c>
    </row>
    <row r="142" spans="2:51" s="11" customFormat="1" ht="13.5">
      <c r="B142" s="231"/>
      <c r="C142" s="232"/>
      <c r="D142" s="233" t="s">
        <v>139</v>
      </c>
      <c r="E142" s="234" t="s">
        <v>20</v>
      </c>
      <c r="F142" s="235" t="s">
        <v>662</v>
      </c>
      <c r="G142" s="232"/>
      <c r="H142" s="234" t="s">
        <v>20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139</v>
      </c>
      <c r="AU142" s="241" t="s">
        <v>80</v>
      </c>
      <c r="AV142" s="11" t="s">
        <v>78</v>
      </c>
      <c r="AW142" s="11" t="s">
        <v>34</v>
      </c>
      <c r="AX142" s="11" t="s">
        <v>70</v>
      </c>
      <c r="AY142" s="241" t="s">
        <v>127</v>
      </c>
    </row>
    <row r="143" spans="2:51" s="12" customFormat="1" ht="13.5">
      <c r="B143" s="242"/>
      <c r="C143" s="243"/>
      <c r="D143" s="233" t="s">
        <v>139</v>
      </c>
      <c r="E143" s="244" t="s">
        <v>20</v>
      </c>
      <c r="F143" s="245" t="s">
        <v>663</v>
      </c>
      <c r="G143" s="243"/>
      <c r="H143" s="246">
        <v>120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139</v>
      </c>
      <c r="AU143" s="252" t="s">
        <v>80</v>
      </c>
      <c r="AV143" s="12" t="s">
        <v>80</v>
      </c>
      <c r="AW143" s="12" t="s">
        <v>34</v>
      </c>
      <c r="AX143" s="12" t="s">
        <v>70</v>
      </c>
      <c r="AY143" s="252" t="s">
        <v>127</v>
      </c>
    </row>
    <row r="144" spans="2:51" s="13" customFormat="1" ht="13.5">
      <c r="B144" s="253"/>
      <c r="C144" s="254"/>
      <c r="D144" s="233" t="s">
        <v>139</v>
      </c>
      <c r="E144" s="255" t="s">
        <v>20</v>
      </c>
      <c r="F144" s="256" t="s">
        <v>229</v>
      </c>
      <c r="G144" s="254"/>
      <c r="H144" s="257">
        <v>125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139</v>
      </c>
      <c r="AU144" s="263" t="s">
        <v>80</v>
      </c>
      <c r="AV144" s="13" t="s">
        <v>134</v>
      </c>
      <c r="AW144" s="13" t="s">
        <v>34</v>
      </c>
      <c r="AX144" s="13" t="s">
        <v>78</v>
      </c>
      <c r="AY144" s="263" t="s">
        <v>127</v>
      </c>
    </row>
    <row r="145" spans="2:65" s="1" customFormat="1" ht="25.5" customHeight="1">
      <c r="B145" s="45"/>
      <c r="C145" s="220" t="s">
        <v>216</v>
      </c>
      <c r="D145" s="220" t="s">
        <v>129</v>
      </c>
      <c r="E145" s="221" t="s">
        <v>664</v>
      </c>
      <c r="F145" s="222" t="s">
        <v>665</v>
      </c>
      <c r="G145" s="223" t="s">
        <v>132</v>
      </c>
      <c r="H145" s="224">
        <v>280</v>
      </c>
      <c r="I145" s="225"/>
      <c r="J145" s="224">
        <f>ROUND(I145*H145,2)</f>
        <v>0</v>
      </c>
      <c r="K145" s="222" t="s">
        <v>133</v>
      </c>
      <c r="L145" s="71"/>
      <c r="M145" s="226" t="s">
        <v>20</v>
      </c>
      <c r="N145" s="227" t="s">
        <v>41</v>
      </c>
      <c r="O145" s="46"/>
      <c r="P145" s="228">
        <f>O145*H145</f>
        <v>0</v>
      </c>
      <c r="Q145" s="228">
        <v>6E-05</v>
      </c>
      <c r="R145" s="228">
        <f>Q145*H145</f>
        <v>0.0168</v>
      </c>
      <c r="S145" s="228">
        <v>0.128</v>
      </c>
      <c r="T145" s="229">
        <f>S145*H145</f>
        <v>35.84</v>
      </c>
      <c r="AR145" s="23" t="s">
        <v>134</v>
      </c>
      <c r="AT145" s="23" t="s">
        <v>129</v>
      </c>
      <c r="AU145" s="23" t="s">
        <v>80</v>
      </c>
      <c r="AY145" s="23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23" t="s">
        <v>78</v>
      </c>
      <c r="BK145" s="230">
        <f>ROUND(I145*H145,2)</f>
        <v>0</v>
      </c>
      <c r="BL145" s="23" t="s">
        <v>134</v>
      </c>
      <c r="BM145" s="23" t="s">
        <v>666</v>
      </c>
    </row>
    <row r="146" spans="2:51" s="11" customFormat="1" ht="13.5">
      <c r="B146" s="231"/>
      <c r="C146" s="232"/>
      <c r="D146" s="233" t="s">
        <v>139</v>
      </c>
      <c r="E146" s="234" t="s">
        <v>20</v>
      </c>
      <c r="F146" s="235" t="s">
        <v>667</v>
      </c>
      <c r="G146" s="232"/>
      <c r="H146" s="234" t="s">
        <v>20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139</v>
      </c>
      <c r="AU146" s="241" t="s">
        <v>80</v>
      </c>
      <c r="AV146" s="11" t="s">
        <v>78</v>
      </c>
      <c r="AW146" s="11" t="s">
        <v>34</v>
      </c>
      <c r="AX146" s="11" t="s">
        <v>70</v>
      </c>
      <c r="AY146" s="241" t="s">
        <v>127</v>
      </c>
    </row>
    <row r="147" spans="2:51" s="12" customFormat="1" ht="13.5">
      <c r="B147" s="242"/>
      <c r="C147" s="243"/>
      <c r="D147" s="233" t="s">
        <v>139</v>
      </c>
      <c r="E147" s="244" t="s">
        <v>20</v>
      </c>
      <c r="F147" s="245" t="s">
        <v>668</v>
      </c>
      <c r="G147" s="243"/>
      <c r="H147" s="246">
        <v>280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139</v>
      </c>
      <c r="AU147" s="252" t="s">
        <v>80</v>
      </c>
      <c r="AV147" s="12" t="s">
        <v>80</v>
      </c>
      <c r="AW147" s="12" t="s">
        <v>34</v>
      </c>
      <c r="AX147" s="12" t="s">
        <v>78</v>
      </c>
      <c r="AY147" s="252" t="s">
        <v>127</v>
      </c>
    </row>
    <row r="148" spans="2:65" s="1" customFormat="1" ht="16.5" customHeight="1">
      <c r="B148" s="45"/>
      <c r="C148" s="220" t="s">
        <v>221</v>
      </c>
      <c r="D148" s="220" t="s">
        <v>129</v>
      </c>
      <c r="E148" s="221" t="s">
        <v>380</v>
      </c>
      <c r="F148" s="222" t="s">
        <v>381</v>
      </c>
      <c r="G148" s="223" t="s">
        <v>178</v>
      </c>
      <c r="H148" s="224">
        <v>125</v>
      </c>
      <c r="I148" s="225"/>
      <c r="J148" s="224">
        <f>ROUND(I148*H148,2)</f>
        <v>0</v>
      </c>
      <c r="K148" s="222" t="s">
        <v>133</v>
      </c>
      <c r="L148" s="71"/>
      <c r="M148" s="226" t="s">
        <v>20</v>
      </c>
      <c r="N148" s="227" t="s">
        <v>41</v>
      </c>
      <c r="O148" s="46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" t="s">
        <v>134</v>
      </c>
      <c r="AT148" s="23" t="s">
        <v>129</v>
      </c>
      <c r="AU148" s="23" t="s">
        <v>80</v>
      </c>
      <c r="AY148" s="23" t="s">
        <v>127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3" t="s">
        <v>78</v>
      </c>
      <c r="BK148" s="230">
        <f>ROUND(I148*H148,2)</f>
        <v>0</v>
      </c>
      <c r="BL148" s="23" t="s">
        <v>134</v>
      </c>
      <c r="BM148" s="23" t="s">
        <v>669</v>
      </c>
    </row>
    <row r="149" spans="2:51" s="12" customFormat="1" ht="13.5">
      <c r="B149" s="242"/>
      <c r="C149" s="243"/>
      <c r="D149" s="233" t="s">
        <v>139</v>
      </c>
      <c r="E149" s="244" t="s">
        <v>20</v>
      </c>
      <c r="F149" s="245" t="s">
        <v>670</v>
      </c>
      <c r="G149" s="243"/>
      <c r="H149" s="246">
        <v>125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139</v>
      </c>
      <c r="AU149" s="252" t="s">
        <v>80</v>
      </c>
      <c r="AV149" s="12" t="s">
        <v>80</v>
      </c>
      <c r="AW149" s="12" t="s">
        <v>34</v>
      </c>
      <c r="AX149" s="12" t="s">
        <v>78</v>
      </c>
      <c r="AY149" s="252" t="s">
        <v>127</v>
      </c>
    </row>
    <row r="150" spans="2:65" s="1" customFormat="1" ht="16.5" customHeight="1">
      <c r="B150" s="45"/>
      <c r="C150" s="220" t="s">
        <v>230</v>
      </c>
      <c r="D150" s="220" t="s">
        <v>129</v>
      </c>
      <c r="E150" s="221" t="s">
        <v>384</v>
      </c>
      <c r="F150" s="222" t="s">
        <v>385</v>
      </c>
      <c r="G150" s="223" t="s">
        <v>178</v>
      </c>
      <c r="H150" s="224">
        <v>500</v>
      </c>
      <c r="I150" s="225"/>
      <c r="J150" s="224">
        <f>ROUND(I150*H150,2)</f>
        <v>0</v>
      </c>
      <c r="K150" s="222" t="s">
        <v>133</v>
      </c>
      <c r="L150" s="71"/>
      <c r="M150" s="226" t="s">
        <v>20</v>
      </c>
      <c r="N150" s="227" t="s">
        <v>41</v>
      </c>
      <c r="O150" s="46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" t="s">
        <v>134</v>
      </c>
      <c r="AT150" s="23" t="s">
        <v>129</v>
      </c>
      <c r="AU150" s="23" t="s">
        <v>80</v>
      </c>
      <c r="AY150" s="23" t="s">
        <v>127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23" t="s">
        <v>78</v>
      </c>
      <c r="BK150" s="230">
        <f>ROUND(I150*H150,2)</f>
        <v>0</v>
      </c>
      <c r="BL150" s="23" t="s">
        <v>134</v>
      </c>
      <c r="BM150" s="23" t="s">
        <v>671</v>
      </c>
    </row>
    <row r="151" spans="2:51" s="11" customFormat="1" ht="13.5">
      <c r="B151" s="231"/>
      <c r="C151" s="232"/>
      <c r="D151" s="233" t="s">
        <v>139</v>
      </c>
      <c r="E151" s="234" t="s">
        <v>20</v>
      </c>
      <c r="F151" s="235" t="s">
        <v>387</v>
      </c>
      <c r="G151" s="232"/>
      <c r="H151" s="234" t="s">
        <v>20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139</v>
      </c>
      <c r="AU151" s="241" t="s">
        <v>80</v>
      </c>
      <c r="AV151" s="11" t="s">
        <v>78</v>
      </c>
      <c r="AW151" s="11" t="s">
        <v>34</v>
      </c>
      <c r="AX151" s="11" t="s">
        <v>70</v>
      </c>
      <c r="AY151" s="241" t="s">
        <v>127</v>
      </c>
    </row>
    <row r="152" spans="2:51" s="12" customFormat="1" ht="13.5">
      <c r="B152" s="242"/>
      <c r="C152" s="243"/>
      <c r="D152" s="233" t="s">
        <v>139</v>
      </c>
      <c r="E152" s="244" t="s">
        <v>20</v>
      </c>
      <c r="F152" s="245" t="s">
        <v>672</v>
      </c>
      <c r="G152" s="243"/>
      <c r="H152" s="246">
        <v>266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139</v>
      </c>
      <c r="AU152" s="252" t="s">
        <v>80</v>
      </c>
      <c r="AV152" s="12" t="s">
        <v>80</v>
      </c>
      <c r="AW152" s="12" t="s">
        <v>34</v>
      </c>
      <c r="AX152" s="12" t="s">
        <v>70</v>
      </c>
      <c r="AY152" s="252" t="s">
        <v>127</v>
      </c>
    </row>
    <row r="153" spans="2:51" s="11" customFormat="1" ht="13.5">
      <c r="B153" s="231"/>
      <c r="C153" s="232"/>
      <c r="D153" s="233" t="s">
        <v>139</v>
      </c>
      <c r="E153" s="234" t="s">
        <v>20</v>
      </c>
      <c r="F153" s="235" t="s">
        <v>389</v>
      </c>
      <c r="G153" s="232"/>
      <c r="H153" s="234" t="s">
        <v>20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139</v>
      </c>
      <c r="AU153" s="241" t="s">
        <v>80</v>
      </c>
      <c r="AV153" s="11" t="s">
        <v>78</v>
      </c>
      <c r="AW153" s="11" t="s">
        <v>34</v>
      </c>
      <c r="AX153" s="11" t="s">
        <v>70</v>
      </c>
      <c r="AY153" s="241" t="s">
        <v>127</v>
      </c>
    </row>
    <row r="154" spans="2:51" s="12" customFormat="1" ht="13.5">
      <c r="B154" s="242"/>
      <c r="C154" s="243"/>
      <c r="D154" s="233" t="s">
        <v>139</v>
      </c>
      <c r="E154" s="244" t="s">
        <v>20</v>
      </c>
      <c r="F154" s="245" t="s">
        <v>673</v>
      </c>
      <c r="G154" s="243"/>
      <c r="H154" s="246">
        <v>234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139</v>
      </c>
      <c r="AU154" s="252" t="s">
        <v>80</v>
      </c>
      <c r="AV154" s="12" t="s">
        <v>80</v>
      </c>
      <c r="AW154" s="12" t="s">
        <v>34</v>
      </c>
      <c r="AX154" s="12" t="s">
        <v>70</v>
      </c>
      <c r="AY154" s="252" t="s">
        <v>127</v>
      </c>
    </row>
    <row r="155" spans="2:51" s="13" customFormat="1" ht="13.5">
      <c r="B155" s="253"/>
      <c r="C155" s="254"/>
      <c r="D155" s="233" t="s">
        <v>139</v>
      </c>
      <c r="E155" s="255" t="s">
        <v>20</v>
      </c>
      <c r="F155" s="256" t="s">
        <v>229</v>
      </c>
      <c r="G155" s="254"/>
      <c r="H155" s="257">
        <v>500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AT155" s="263" t="s">
        <v>139</v>
      </c>
      <c r="AU155" s="263" t="s">
        <v>80</v>
      </c>
      <c r="AV155" s="13" t="s">
        <v>134</v>
      </c>
      <c r="AW155" s="13" t="s">
        <v>34</v>
      </c>
      <c r="AX155" s="13" t="s">
        <v>78</v>
      </c>
      <c r="AY155" s="263" t="s">
        <v>127</v>
      </c>
    </row>
    <row r="156" spans="2:65" s="1" customFormat="1" ht="25.5" customHeight="1">
      <c r="B156" s="45"/>
      <c r="C156" s="220" t="s">
        <v>9</v>
      </c>
      <c r="D156" s="220" t="s">
        <v>129</v>
      </c>
      <c r="E156" s="221" t="s">
        <v>394</v>
      </c>
      <c r="F156" s="222" t="s">
        <v>395</v>
      </c>
      <c r="G156" s="223" t="s">
        <v>178</v>
      </c>
      <c r="H156" s="224">
        <v>58.5</v>
      </c>
      <c r="I156" s="225"/>
      <c r="J156" s="224">
        <f>ROUND(I156*H156,2)</f>
        <v>0</v>
      </c>
      <c r="K156" s="222" t="s">
        <v>133</v>
      </c>
      <c r="L156" s="71"/>
      <c r="M156" s="226" t="s">
        <v>20</v>
      </c>
      <c r="N156" s="227" t="s">
        <v>41</v>
      </c>
      <c r="O156" s="46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" t="s">
        <v>134</v>
      </c>
      <c r="AT156" s="23" t="s">
        <v>129</v>
      </c>
      <c r="AU156" s="23" t="s">
        <v>80</v>
      </c>
      <c r="AY156" s="23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23" t="s">
        <v>78</v>
      </c>
      <c r="BK156" s="230">
        <f>ROUND(I156*H156,2)</f>
        <v>0</v>
      </c>
      <c r="BL156" s="23" t="s">
        <v>134</v>
      </c>
      <c r="BM156" s="23" t="s">
        <v>674</v>
      </c>
    </row>
    <row r="157" spans="2:63" s="10" customFormat="1" ht="29.85" customHeight="1">
      <c r="B157" s="204"/>
      <c r="C157" s="205"/>
      <c r="D157" s="206" t="s">
        <v>69</v>
      </c>
      <c r="E157" s="218" t="s">
        <v>150</v>
      </c>
      <c r="F157" s="218" t="s">
        <v>675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SUM(P158:P191)</f>
        <v>0</v>
      </c>
      <c r="Q157" s="212"/>
      <c r="R157" s="213">
        <f>SUM(R158:R191)</f>
        <v>14.85872</v>
      </c>
      <c r="S157" s="212"/>
      <c r="T157" s="214">
        <f>SUM(T158:T191)</f>
        <v>0</v>
      </c>
      <c r="AR157" s="215" t="s">
        <v>78</v>
      </c>
      <c r="AT157" s="216" t="s">
        <v>69</v>
      </c>
      <c r="AU157" s="216" t="s">
        <v>78</v>
      </c>
      <c r="AY157" s="215" t="s">
        <v>127</v>
      </c>
      <c r="BK157" s="217">
        <f>SUM(BK158:BK191)</f>
        <v>0</v>
      </c>
    </row>
    <row r="158" spans="2:65" s="1" customFormat="1" ht="16.5" customHeight="1">
      <c r="B158" s="45"/>
      <c r="C158" s="220" t="s">
        <v>241</v>
      </c>
      <c r="D158" s="220" t="s">
        <v>129</v>
      </c>
      <c r="E158" s="221" t="s">
        <v>420</v>
      </c>
      <c r="F158" s="222" t="s">
        <v>421</v>
      </c>
      <c r="G158" s="223" t="s">
        <v>132</v>
      </c>
      <c r="H158" s="224">
        <v>500</v>
      </c>
      <c r="I158" s="225"/>
      <c r="J158" s="224">
        <f>ROUND(I158*H158,2)</f>
        <v>0</v>
      </c>
      <c r="K158" s="222" t="s">
        <v>133</v>
      </c>
      <c r="L158" s="71"/>
      <c r="M158" s="226" t="s">
        <v>20</v>
      </c>
      <c r="N158" s="227" t="s">
        <v>41</v>
      </c>
      <c r="O158" s="46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" t="s">
        <v>134</v>
      </c>
      <c r="AT158" s="23" t="s">
        <v>129</v>
      </c>
      <c r="AU158" s="23" t="s">
        <v>80</v>
      </c>
      <c r="AY158" s="23" t="s">
        <v>127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23" t="s">
        <v>78</v>
      </c>
      <c r="BK158" s="230">
        <f>ROUND(I158*H158,2)</f>
        <v>0</v>
      </c>
      <c r="BL158" s="23" t="s">
        <v>134</v>
      </c>
      <c r="BM158" s="23" t="s">
        <v>676</v>
      </c>
    </row>
    <row r="159" spans="2:51" s="11" customFormat="1" ht="13.5">
      <c r="B159" s="231"/>
      <c r="C159" s="232"/>
      <c r="D159" s="233" t="s">
        <v>139</v>
      </c>
      <c r="E159" s="234" t="s">
        <v>20</v>
      </c>
      <c r="F159" s="235" t="s">
        <v>677</v>
      </c>
      <c r="G159" s="232"/>
      <c r="H159" s="234" t="s">
        <v>20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139</v>
      </c>
      <c r="AU159" s="241" t="s">
        <v>80</v>
      </c>
      <c r="AV159" s="11" t="s">
        <v>78</v>
      </c>
      <c r="AW159" s="11" t="s">
        <v>34</v>
      </c>
      <c r="AX159" s="11" t="s">
        <v>70</v>
      </c>
      <c r="AY159" s="241" t="s">
        <v>127</v>
      </c>
    </row>
    <row r="160" spans="2:51" s="12" customFormat="1" ht="13.5">
      <c r="B160" s="242"/>
      <c r="C160" s="243"/>
      <c r="D160" s="233" t="s">
        <v>139</v>
      </c>
      <c r="E160" s="244" t="s">
        <v>20</v>
      </c>
      <c r="F160" s="245" t="s">
        <v>657</v>
      </c>
      <c r="G160" s="243"/>
      <c r="H160" s="246">
        <v>180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139</v>
      </c>
      <c r="AU160" s="252" t="s">
        <v>80</v>
      </c>
      <c r="AV160" s="12" t="s">
        <v>80</v>
      </c>
      <c r="AW160" s="12" t="s">
        <v>34</v>
      </c>
      <c r="AX160" s="12" t="s">
        <v>70</v>
      </c>
      <c r="AY160" s="252" t="s">
        <v>127</v>
      </c>
    </row>
    <row r="161" spans="2:51" s="11" customFormat="1" ht="13.5">
      <c r="B161" s="231"/>
      <c r="C161" s="232"/>
      <c r="D161" s="233" t="s">
        <v>139</v>
      </c>
      <c r="E161" s="234" t="s">
        <v>20</v>
      </c>
      <c r="F161" s="235" t="s">
        <v>678</v>
      </c>
      <c r="G161" s="232"/>
      <c r="H161" s="234" t="s">
        <v>20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139</v>
      </c>
      <c r="AU161" s="241" t="s">
        <v>80</v>
      </c>
      <c r="AV161" s="11" t="s">
        <v>78</v>
      </c>
      <c r="AW161" s="11" t="s">
        <v>34</v>
      </c>
      <c r="AX161" s="11" t="s">
        <v>70</v>
      </c>
      <c r="AY161" s="241" t="s">
        <v>127</v>
      </c>
    </row>
    <row r="162" spans="2:51" s="12" customFormat="1" ht="13.5">
      <c r="B162" s="242"/>
      <c r="C162" s="243"/>
      <c r="D162" s="233" t="s">
        <v>139</v>
      </c>
      <c r="E162" s="244" t="s">
        <v>20</v>
      </c>
      <c r="F162" s="245" t="s">
        <v>679</v>
      </c>
      <c r="G162" s="243"/>
      <c r="H162" s="246">
        <v>320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139</v>
      </c>
      <c r="AU162" s="252" t="s">
        <v>80</v>
      </c>
      <c r="AV162" s="12" t="s">
        <v>80</v>
      </c>
      <c r="AW162" s="12" t="s">
        <v>34</v>
      </c>
      <c r="AX162" s="12" t="s">
        <v>70</v>
      </c>
      <c r="AY162" s="252" t="s">
        <v>127</v>
      </c>
    </row>
    <row r="163" spans="2:51" s="13" customFormat="1" ht="13.5">
      <c r="B163" s="253"/>
      <c r="C163" s="254"/>
      <c r="D163" s="233" t="s">
        <v>139</v>
      </c>
      <c r="E163" s="255" t="s">
        <v>20</v>
      </c>
      <c r="F163" s="256" t="s">
        <v>229</v>
      </c>
      <c r="G163" s="254"/>
      <c r="H163" s="257">
        <v>500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AT163" s="263" t="s">
        <v>139</v>
      </c>
      <c r="AU163" s="263" t="s">
        <v>80</v>
      </c>
      <c r="AV163" s="13" t="s">
        <v>134</v>
      </c>
      <c r="AW163" s="13" t="s">
        <v>34</v>
      </c>
      <c r="AX163" s="13" t="s">
        <v>78</v>
      </c>
      <c r="AY163" s="263" t="s">
        <v>127</v>
      </c>
    </row>
    <row r="164" spans="2:65" s="1" customFormat="1" ht="16.5" customHeight="1">
      <c r="B164" s="45"/>
      <c r="C164" s="220" t="s">
        <v>245</v>
      </c>
      <c r="D164" s="220" t="s">
        <v>129</v>
      </c>
      <c r="E164" s="221" t="s">
        <v>680</v>
      </c>
      <c r="F164" s="222" t="s">
        <v>681</v>
      </c>
      <c r="G164" s="223" t="s">
        <v>132</v>
      </c>
      <c r="H164" s="224">
        <v>56</v>
      </c>
      <c r="I164" s="225"/>
      <c r="J164" s="224">
        <f>ROUND(I164*H164,2)</f>
        <v>0</v>
      </c>
      <c r="K164" s="222" t="s">
        <v>133</v>
      </c>
      <c r="L164" s="71"/>
      <c r="M164" s="226" t="s">
        <v>20</v>
      </c>
      <c r="N164" s="227" t="s">
        <v>41</v>
      </c>
      <c r="O164" s="46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AR164" s="23" t="s">
        <v>134</v>
      </c>
      <c r="AT164" s="23" t="s">
        <v>129</v>
      </c>
      <c r="AU164" s="23" t="s">
        <v>80</v>
      </c>
      <c r="AY164" s="23" t="s">
        <v>127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23" t="s">
        <v>78</v>
      </c>
      <c r="BK164" s="230">
        <f>ROUND(I164*H164,2)</f>
        <v>0</v>
      </c>
      <c r="BL164" s="23" t="s">
        <v>134</v>
      </c>
      <c r="BM164" s="23" t="s">
        <v>682</v>
      </c>
    </row>
    <row r="165" spans="2:51" s="11" customFormat="1" ht="13.5">
      <c r="B165" s="231"/>
      <c r="C165" s="232"/>
      <c r="D165" s="233" t="s">
        <v>139</v>
      </c>
      <c r="E165" s="234" t="s">
        <v>20</v>
      </c>
      <c r="F165" s="235" t="s">
        <v>683</v>
      </c>
      <c r="G165" s="232"/>
      <c r="H165" s="234" t="s">
        <v>20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139</v>
      </c>
      <c r="AU165" s="241" t="s">
        <v>80</v>
      </c>
      <c r="AV165" s="11" t="s">
        <v>78</v>
      </c>
      <c r="AW165" s="11" t="s">
        <v>34</v>
      </c>
      <c r="AX165" s="11" t="s">
        <v>70</v>
      </c>
      <c r="AY165" s="241" t="s">
        <v>127</v>
      </c>
    </row>
    <row r="166" spans="2:51" s="12" customFormat="1" ht="13.5">
      <c r="B166" s="242"/>
      <c r="C166" s="243"/>
      <c r="D166" s="233" t="s">
        <v>139</v>
      </c>
      <c r="E166" s="244" t="s">
        <v>20</v>
      </c>
      <c r="F166" s="245" t="s">
        <v>433</v>
      </c>
      <c r="G166" s="243"/>
      <c r="H166" s="246">
        <v>56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139</v>
      </c>
      <c r="AU166" s="252" t="s">
        <v>80</v>
      </c>
      <c r="AV166" s="12" t="s">
        <v>80</v>
      </c>
      <c r="AW166" s="12" t="s">
        <v>34</v>
      </c>
      <c r="AX166" s="12" t="s">
        <v>78</v>
      </c>
      <c r="AY166" s="252" t="s">
        <v>127</v>
      </c>
    </row>
    <row r="167" spans="2:65" s="1" customFormat="1" ht="16.5" customHeight="1">
      <c r="B167" s="45"/>
      <c r="C167" s="220" t="s">
        <v>249</v>
      </c>
      <c r="D167" s="220" t="s">
        <v>129</v>
      </c>
      <c r="E167" s="221" t="s">
        <v>684</v>
      </c>
      <c r="F167" s="222" t="s">
        <v>685</v>
      </c>
      <c r="G167" s="223" t="s">
        <v>132</v>
      </c>
      <c r="H167" s="224">
        <v>320</v>
      </c>
      <c r="I167" s="225"/>
      <c r="J167" s="224">
        <f>ROUND(I167*H167,2)</f>
        <v>0</v>
      </c>
      <c r="K167" s="222" t="s">
        <v>133</v>
      </c>
      <c r="L167" s="71"/>
      <c r="M167" s="226" t="s">
        <v>20</v>
      </c>
      <c r="N167" s="227" t="s">
        <v>41</v>
      </c>
      <c r="O167" s="46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AR167" s="23" t="s">
        <v>134</v>
      </c>
      <c r="AT167" s="23" t="s">
        <v>129</v>
      </c>
      <c r="AU167" s="23" t="s">
        <v>80</v>
      </c>
      <c r="AY167" s="23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23" t="s">
        <v>78</v>
      </c>
      <c r="BK167" s="230">
        <f>ROUND(I167*H167,2)</f>
        <v>0</v>
      </c>
      <c r="BL167" s="23" t="s">
        <v>134</v>
      </c>
      <c r="BM167" s="23" t="s">
        <v>686</v>
      </c>
    </row>
    <row r="168" spans="2:51" s="11" customFormat="1" ht="13.5">
      <c r="B168" s="231"/>
      <c r="C168" s="232"/>
      <c r="D168" s="233" t="s">
        <v>139</v>
      </c>
      <c r="E168" s="234" t="s">
        <v>20</v>
      </c>
      <c r="F168" s="235" t="s">
        <v>687</v>
      </c>
      <c r="G168" s="232"/>
      <c r="H168" s="234" t="s">
        <v>20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139</v>
      </c>
      <c r="AU168" s="241" t="s">
        <v>80</v>
      </c>
      <c r="AV168" s="11" t="s">
        <v>78</v>
      </c>
      <c r="AW168" s="11" t="s">
        <v>34</v>
      </c>
      <c r="AX168" s="11" t="s">
        <v>70</v>
      </c>
      <c r="AY168" s="241" t="s">
        <v>127</v>
      </c>
    </row>
    <row r="169" spans="2:51" s="11" customFormat="1" ht="13.5">
      <c r="B169" s="231"/>
      <c r="C169" s="232"/>
      <c r="D169" s="233" t="s">
        <v>139</v>
      </c>
      <c r="E169" s="234" t="s">
        <v>20</v>
      </c>
      <c r="F169" s="235" t="s">
        <v>186</v>
      </c>
      <c r="G169" s="232"/>
      <c r="H169" s="234" t="s">
        <v>20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139</v>
      </c>
      <c r="AU169" s="241" t="s">
        <v>80</v>
      </c>
      <c r="AV169" s="11" t="s">
        <v>78</v>
      </c>
      <c r="AW169" s="11" t="s">
        <v>34</v>
      </c>
      <c r="AX169" s="11" t="s">
        <v>70</v>
      </c>
      <c r="AY169" s="241" t="s">
        <v>127</v>
      </c>
    </row>
    <row r="170" spans="2:51" s="12" customFormat="1" ht="13.5">
      <c r="B170" s="242"/>
      <c r="C170" s="243"/>
      <c r="D170" s="233" t="s">
        <v>139</v>
      </c>
      <c r="E170" s="244" t="s">
        <v>20</v>
      </c>
      <c r="F170" s="245" t="s">
        <v>679</v>
      </c>
      <c r="G170" s="243"/>
      <c r="H170" s="246">
        <v>320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139</v>
      </c>
      <c r="AU170" s="252" t="s">
        <v>80</v>
      </c>
      <c r="AV170" s="12" t="s">
        <v>80</v>
      </c>
      <c r="AW170" s="12" t="s">
        <v>34</v>
      </c>
      <c r="AX170" s="12" t="s">
        <v>78</v>
      </c>
      <c r="AY170" s="252" t="s">
        <v>127</v>
      </c>
    </row>
    <row r="171" spans="2:65" s="1" customFormat="1" ht="25.5" customHeight="1">
      <c r="B171" s="45"/>
      <c r="C171" s="220" t="s">
        <v>264</v>
      </c>
      <c r="D171" s="220" t="s">
        <v>129</v>
      </c>
      <c r="E171" s="221" t="s">
        <v>688</v>
      </c>
      <c r="F171" s="222" t="s">
        <v>689</v>
      </c>
      <c r="G171" s="223" t="s">
        <v>132</v>
      </c>
      <c r="H171" s="224">
        <v>320</v>
      </c>
      <c r="I171" s="225"/>
      <c r="J171" s="224">
        <f>ROUND(I171*H171,2)</f>
        <v>0</v>
      </c>
      <c r="K171" s="222" t="s">
        <v>133</v>
      </c>
      <c r="L171" s="71"/>
      <c r="M171" s="226" t="s">
        <v>20</v>
      </c>
      <c r="N171" s="227" t="s">
        <v>41</v>
      </c>
      <c r="O171" s="46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" t="s">
        <v>134</v>
      </c>
      <c r="AT171" s="23" t="s">
        <v>129</v>
      </c>
      <c r="AU171" s="23" t="s">
        <v>80</v>
      </c>
      <c r="AY171" s="23" t="s">
        <v>127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23" t="s">
        <v>78</v>
      </c>
      <c r="BK171" s="230">
        <f>ROUND(I171*H171,2)</f>
        <v>0</v>
      </c>
      <c r="BL171" s="23" t="s">
        <v>134</v>
      </c>
      <c r="BM171" s="23" t="s">
        <v>690</v>
      </c>
    </row>
    <row r="172" spans="2:51" s="11" customFormat="1" ht="13.5">
      <c r="B172" s="231"/>
      <c r="C172" s="232"/>
      <c r="D172" s="233" t="s">
        <v>139</v>
      </c>
      <c r="E172" s="234" t="s">
        <v>20</v>
      </c>
      <c r="F172" s="235" t="s">
        <v>687</v>
      </c>
      <c r="G172" s="232"/>
      <c r="H172" s="234" t="s">
        <v>20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139</v>
      </c>
      <c r="AU172" s="241" t="s">
        <v>80</v>
      </c>
      <c r="AV172" s="11" t="s">
        <v>78</v>
      </c>
      <c r="AW172" s="11" t="s">
        <v>34</v>
      </c>
      <c r="AX172" s="11" t="s">
        <v>70</v>
      </c>
      <c r="AY172" s="241" t="s">
        <v>127</v>
      </c>
    </row>
    <row r="173" spans="2:51" s="11" customFormat="1" ht="13.5">
      <c r="B173" s="231"/>
      <c r="C173" s="232"/>
      <c r="D173" s="233" t="s">
        <v>139</v>
      </c>
      <c r="E173" s="234" t="s">
        <v>20</v>
      </c>
      <c r="F173" s="235" t="s">
        <v>186</v>
      </c>
      <c r="G173" s="232"/>
      <c r="H173" s="234" t="s">
        <v>20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139</v>
      </c>
      <c r="AU173" s="241" t="s">
        <v>80</v>
      </c>
      <c r="AV173" s="11" t="s">
        <v>78</v>
      </c>
      <c r="AW173" s="11" t="s">
        <v>34</v>
      </c>
      <c r="AX173" s="11" t="s">
        <v>70</v>
      </c>
      <c r="AY173" s="241" t="s">
        <v>127</v>
      </c>
    </row>
    <row r="174" spans="2:51" s="12" customFormat="1" ht="13.5">
      <c r="B174" s="242"/>
      <c r="C174" s="243"/>
      <c r="D174" s="233" t="s">
        <v>139</v>
      </c>
      <c r="E174" s="244" t="s">
        <v>20</v>
      </c>
      <c r="F174" s="245" t="s">
        <v>679</v>
      </c>
      <c r="G174" s="243"/>
      <c r="H174" s="246">
        <v>320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139</v>
      </c>
      <c r="AU174" s="252" t="s">
        <v>80</v>
      </c>
      <c r="AV174" s="12" t="s">
        <v>80</v>
      </c>
      <c r="AW174" s="12" t="s">
        <v>34</v>
      </c>
      <c r="AX174" s="12" t="s">
        <v>78</v>
      </c>
      <c r="AY174" s="252" t="s">
        <v>127</v>
      </c>
    </row>
    <row r="175" spans="2:65" s="1" customFormat="1" ht="25.5" customHeight="1">
      <c r="B175" s="45"/>
      <c r="C175" s="220" t="s">
        <v>269</v>
      </c>
      <c r="D175" s="220" t="s">
        <v>129</v>
      </c>
      <c r="E175" s="221" t="s">
        <v>691</v>
      </c>
      <c r="F175" s="222" t="s">
        <v>692</v>
      </c>
      <c r="G175" s="223" t="s">
        <v>132</v>
      </c>
      <c r="H175" s="224">
        <v>56</v>
      </c>
      <c r="I175" s="225"/>
      <c r="J175" s="224">
        <f>ROUND(I175*H175,2)</f>
        <v>0</v>
      </c>
      <c r="K175" s="222" t="s">
        <v>133</v>
      </c>
      <c r="L175" s="71"/>
      <c r="M175" s="226" t="s">
        <v>20</v>
      </c>
      <c r="N175" s="227" t="s">
        <v>41</v>
      </c>
      <c r="O175" s="46"/>
      <c r="P175" s="228">
        <f>O175*H175</f>
        <v>0</v>
      </c>
      <c r="Q175" s="228">
        <v>0.10362</v>
      </c>
      <c r="R175" s="228">
        <f>Q175*H175</f>
        <v>5.80272</v>
      </c>
      <c r="S175" s="228">
        <v>0</v>
      </c>
      <c r="T175" s="229">
        <f>S175*H175</f>
        <v>0</v>
      </c>
      <c r="AR175" s="23" t="s">
        <v>134</v>
      </c>
      <c r="AT175" s="23" t="s">
        <v>129</v>
      </c>
      <c r="AU175" s="23" t="s">
        <v>80</v>
      </c>
      <c r="AY175" s="23" t="s">
        <v>127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23" t="s">
        <v>78</v>
      </c>
      <c r="BK175" s="230">
        <f>ROUND(I175*H175,2)</f>
        <v>0</v>
      </c>
      <c r="BL175" s="23" t="s">
        <v>134</v>
      </c>
      <c r="BM175" s="23" t="s">
        <v>693</v>
      </c>
    </row>
    <row r="176" spans="2:51" s="11" customFormat="1" ht="13.5">
      <c r="B176" s="231"/>
      <c r="C176" s="232"/>
      <c r="D176" s="233" t="s">
        <v>139</v>
      </c>
      <c r="E176" s="234" t="s">
        <v>20</v>
      </c>
      <c r="F176" s="235" t="s">
        <v>694</v>
      </c>
      <c r="G176" s="232"/>
      <c r="H176" s="234" t="s">
        <v>20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139</v>
      </c>
      <c r="AU176" s="241" t="s">
        <v>80</v>
      </c>
      <c r="AV176" s="11" t="s">
        <v>78</v>
      </c>
      <c r="AW176" s="11" t="s">
        <v>34</v>
      </c>
      <c r="AX176" s="11" t="s">
        <v>70</v>
      </c>
      <c r="AY176" s="241" t="s">
        <v>127</v>
      </c>
    </row>
    <row r="177" spans="2:51" s="11" customFormat="1" ht="13.5">
      <c r="B177" s="231"/>
      <c r="C177" s="232"/>
      <c r="D177" s="233" t="s">
        <v>139</v>
      </c>
      <c r="E177" s="234" t="s">
        <v>20</v>
      </c>
      <c r="F177" s="235" t="s">
        <v>186</v>
      </c>
      <c r="G177" s="232"/>
      <c r="H177" s="234" t="s">
        <v>20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139</v>
      </c>
      <c r="AU177" s="241" t="s">
        <v>80</v>
      </c>
      <c r="AV177" s="11" t="s">
        <v>78</v>
      </c>
      <c r="AW177" s="11" t="s">
        <v>34</v>
      </c>
      <c r="AX177" s="11" t="s">
        <v>70</v>
      </c>
      <c r="AY177" s="241" t="s">
        <v>127</v>
      </c>
    </row>
    <row r="178" spans="2:51" s="12" customFormat="1" ht="13.5">
      <c r="B178" s="242"/>
      <c r="C178" s="243"/>
      <c r="D178" s="233" t="s">
        <v>139</v>
      </c>
      <c r="E178" s="244" t="s">
        <v>20</v>
      </c>
      <c r="F178" s="245" t="s">
        <v>433</v>
      </c>
      <c r="G178" s="243"/>
      <c r="H178" s="246">
        <v>56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139</v>
      </c>
      <c r="AU178" s="252" t="s">
        <v>80</v>
      </c>
      <c r="AV178" s="12" t="s">
        <v>80</v>
      </c>
      <c r="AW178" s="12" t="s">
        <v>34</v>
      </c>
      <c r="AX178" s="12" t="s">
        <v>78</v>
      </c>
      <c r="AY178" s="252" t="s">
        <v>127</v>
      </c>
    </row>
    <row r="179" spans="2:65" s="1" customFormat="1" ht="16.5" customHeight="1">
      <c r="B179" s="45"/>
      <c r="C179" s="264" t="s">
        <v>275</v>
      </c>
      <c r="D179" s="264" t="s">
        <v>324</v>
      </c>
      <c r="E179" s="265" t="s">
        <v>695</v>
      </c>
      <c r="F179" s="266" t="s">
        <v>696</v>
      </c>
      <c r="G179" s="267" t="s">
        <v>132</v>
      </c>
      <c r="H179" s="268">
        <v>48</v>
      </c>
      <c r="I179" s="269"/>
      <c r="J179" s="268">
        <f>ROUND(I179*H179,2)</f>
        <v>0</v>
      </c>
      <c r="K179" s="266" t="s">
        <v>20</v>
      </c>
      <c r="L179" s="270"/>
      <c r="M179" s="271" t="s">
        <v>20</v>
      </c>
      <c r="N179" s="272" t="s">
        <v>41</v>
      </c>
      <c r="O179" s="46"/>
      <c r="P179" s="228">
        <f>O179*H179</f>
        <v>0</v>
      </c>
      <c r="Q179" s="228">
        <v>0.152</v>
      </c>
      <c r="R179" s="228">
        <f>Q179*H179</f>
        <v>7.295999999999999</v>
      </c>
      <c r="S179" s="228">
        <v>0</v>
      </c>
      <c r="T179" s="229">
        <f>S179*H179</f>
        <v>0</v>
      </c>
      <c r="AR179" s="23" t="s">
        <v>162</v>
      </c>
      <c r="AT179" s="23" t="s">
        <v>324</v>
      </c>
      <c r="AU179" s="23" t="s">
        <v>80</v>
      </c>
      <c r="AY179" s="23" t="s">
        <v>127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23" t="s">
        <v>78</v>
      </c>
      <c r="BK179" s="230">
        <f>ROUND(I179*H179,2)</f>
        <v>0</v>
      </c>
      <c r="BL179" s="23" t="s">
        <v>134</v>
      </c>
      <c r="BM179" s="23" t="s">
        <v>697</v>
      </c>
    </row>
    <row r="180" spans="2:51" s="12" customFormat="1" ht="13.5">
      <c r="B180" s="242"/>
      <c r="C180" s="243"/>
      <c r="D180" s="233" t="s">
        <v>139</v>
      </c>
      <c r="E180" s="244" t="s">
        <v>20</v>
      </c>
      <c r="F180" s="245" t="s">
        <v>698</v>
      </c>
      <c r="G180" s="243"/>
      <c r="H180" s="246">
        <v>48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139</v>
      </c>
      <c r="AU180" s="252" t="s">
        <v>80</v>
      </c>
      <c r="AV180" s="12" t="s">
        <v>80</v>
      </c>
      <c r="AW180" s="12" t="s">
        <v>34</v>
      </c>
      <c r="AX180" s="12" t="s">
        <v>78</v>
      </c>
      <c r="AY180" s="252" t="s">
        <v>127</v>
      </c>
    </row>
    <row r="181" spans="2:51" s="11" customFormat="1" ht="13.5">
      <c r="B181" s="231"/>
      <c r="C181" s="232"/>
      <c r="D181" s="233" t="s">
        <v>139</v>
      </c>
      <c r="E181" s="234" t="s">
        <v>20</v>
      </c>
      <c r="F181" s="235" t="s">
        <v>699</v>
      </c>
      <c r="G181" s="232"/>
      <c r="H181" s="234" t="s">
        <v>20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139</v>
      </c>
      <c r="AU181" s="241" t="s">
        <v>80</v>
      </c>
      <c r="AV181" s="11" t="s">
        <v>78</v>
      </c>
      <c r="AW181" s="11" t="s">
        <v>34</v>
      </c>
      <c r="AX181" s="11" t="s">
        <v>70</v>
      </c>
      <c r="AY181" s="241" t="s">
        <v>127</v>
      </c>
    </row>
    <row r="182" spans="2:65" s="1" customFormat="1" ht="16.5" customHeight="1">
      <c r="B182" s="45"/>
      <c r="C182" s="264" t="s">
        <v>279</v>
      </c>
      <c r="D182" s="264" t="s">
        <v>324</v>
      </c>
      <c r="E182" s="265" t="s">
        <v>700</v>
      </c>
      <c r="F182" s="266" t="s">
        <v>701</v>
      </c>
      <c r="G182" s="267" t="s">
        <v>132</v>
      </c>
      <c r="H182" s="268">
        <v>10</v>
      </c>
      <c r="I182" s="269"/>
      <c r="J182" s="268">
        <f>ROUND(I182*H182,2)</f>
        <v>0</v>
      </c>
      <c r="K182" s="266" t="s">
        <v>20</v>
      </c>
      <c r="L182" s="270"/>
      <c r="M182" s="271" t="s">
        <v>20</v>
      </c>
      <c r="N182" s="272" t="s">
        <v>41</v>
      </c>
      <c r="O182" s="46"/>
      <c r="P182" s="228">
        <f>O182*H182</f>
        <v>0</v>
      </c>
      <c r="Q182" s="228">
        <v>0.176</v>
      </c>
      <c r="R182" s="228">
        <f>Q182*H182</f>
        <v>1.7599999999999998</v>
      </c>
      <c r="S182" s="228">
        <v>0</v>
      </c>
      <c r="T182" s="229">
        <f>S182*H182</f>
        <v>0</v>
      </c>
      <c r="AR182" s="23" t="s">
        <v>162</v>
      </c>
      <c r="AT182" s="23" t="s">
        <v>324</v>
      </c>
      <c r="AU182" s="23" t="s">
        <v>80</v>
      </c>
      <c r="AY182" s="23" t="s">
        <v>127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23" t="s">
        <v>78</v>
      </c>
      <c r="BK182" s="230">
        <f>ROUND(I182*H182,2)</f>
        <v>0</v>
      </c>
      <c r="BL182" s="23" t="s">
        <v>134</v>
      </c>
      <c r="BM182" s="23" t="s">
        <v>702</v>
      </c>
    </row>
    <row r="183" spans="2:65" s="1" customFormat="1" ht="16.5" customHeight="1">
      <c r="B183" s="45"/>
      <c r="C183" s="220" t="s">
        <v>286</v>
      </c>
      <c r="D183" s="220" t="s">
        <v>129</v>
      </c>
      <c r="E183" s="221" t="s">
        <v>434</v>
      </c>
      <c r="F183" s="222" t="s">
        <v>435</v>
      </c>
      <c r="G183" s="223" t="s">
        <v>132</v>
      </c>
      <c r="H183" s="224">
        <v>405</v>
      </c>
      <c r="I183" s="225"/>
      <c r="J183" s="224">
        <f>ROUND(I183*H183,2)</f>
        <v>0</v>
      </c>
      <c r="K183" s="222" t="s">
        <v>133</v>
      </c>
      <c r="L183" s="71"/>
      <c r="M183" s="226" t="s">
        <v>20</v>
      </c>
      <c r="N183" s="227" t="s">
        <v>41</v>
      </c>
      <c r="O183" s="46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AR183" s="23" t="s">
        <v>134</v>
      </c>
      <c r="AT183" s="23" t="s">
        <v>129</v>
      </c>
      <c r="AU183" s="23" t="s">
        <v>80</v>
      </c>
      <c r="AY183" s="23" t="s">
        <v>127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23" t="s">
        <v>78</v>
      </c>
      <c r="BK183" s="230">
        <f>ROUND(I183*H183,2)</f>
        <v>0</v>
      </c>
      <c r="BL183" s="23" t="s">
        <v>134</v>
      </c>
      <c r="BM183" s="23" t="s">
        <v>703</v>
      </c>
    </row>
    <row r="184" spans="2:51" s="11" customFormat="1" ht="13.5">
      <c r="B184" s="231"/>
      <c r="C184" s="232"/>
      <c r="D184" s="233" t="s">
        <v>139</v>
      </c>
      <c r="E184" s="234" t="s">
        <v>20</v>
      </c>
      <c r="F184" s="235" t="s">
        <v>704</v>
      </c>
      <c r="G184" s="232"/>
      <c r="H184" s="234" t="s">
        <v>20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139</v>
      </c>
      <c r="AU184" s="241" t="s">
        <v>80</v>
      </c>
      <c r="AV184" s="11" t="s">
        <v>78</v>
      </c>
      <c r="AW184" s="11" t="s">
        <v>34</v>
      </c>
      <c r="AX184" s="11" t="s">
        <v>70</v>
      </c>
      <c r="AY184" s="241" t="s">
        <v>127</v>
      </c>
    </row>
    <row r="185" spans="2:51" s="12" customFormat="1" ht="13.5">
      <c r="B185" s="242"/>
      <c r="C185" s="243"/>
      <c r="D185" s="233" t="s">
        <v>139</v>
      </c>
      <c r="E185" s="244" t="s">
        <v>20</v>
      </c>
      <c r="F185" s="245" t="s">
        <v>705</v>
      </c>
      <c r="G185" s="243"/>
      <c r="H185" s="246">
        <v>405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139</v>
      </c>
      <c r="AU185" s="252" t="s">
        <v>80</v>
      </c>
      <c r="AV185" s="12" t="s">
        <v>80</v>
      </c>
      <c r="AW185" s="12" t="s">
        <v>34</v>
      </c>
      <c r="AX185" s="12" t="s">
        <v>78</v>
      </c>
      <c r="AY185" s="252" t="s">
        <v>127</v>
      </c>
    </row>
    <row r="186" spans="2:65" s="1" customFormat="1" ht="25.5" customHeight="1">
      <c r="B186" s="45"/>
      <c r="C186" s="220" t="s">
        <v>294</v>
      </c>
      <c r="D186" s="220" t="s">
        <v>129</v>
      </c>
      <c r="E186" s="221" t="s">
        <v>688</v>
      </c>
      <c r="F186" s="222" t="s">
        <v>689</v>
      </c>
      <c r="G186" s="223" t="s">
        <v>132</v>
      </c>
      <c r="H186" s="224">
        <v>120</v>
      </c>
      <c r="I186" s="225"/>
      <c r="J186" s="224">
        <f>ROUND(I186*H186,2)</f>
        <v>0</v>
      </c>
      <c r="K186" s="222" t="s">
        <v>133</v>
      </c>
      <c r="L186" s="71"/>
      <c r="M186" s="226" t="s">
        <v>20</v>
      </c>
      <c r="N186" s="227" t="s">
        <v>41</v>
      </c>
      <c r="O186" s="46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AR186" s="23" t="s">
        <v>134</v>
      </c>
      <c r="AT186" s="23" t="s">
        <v>129</v>
      </c>
      <c r="AU186" s="23" t="s">
        <v>80</v>
      </c>
      <c r="AY186" s="23" t="s">
        <v>127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23" t="s">
        <v>78</v>
      </c>
      <c r="BK186" s="230">
        <f>ROUND(I186*H186,2)</f>
        <v>0</v>
      </c>
      <c r="BL186" s="23" t="s">
        <v>134</v>
      </c>
      <c r="BM186" s="23" t="s">
        <v>706</v>
      </c>
    </row>
    <row r="187" spans="2:51" s="11" customFormat="1" ht="13.5">
      <c r="B187" s="231"/>
      <c r="C187" s="232"/>
      <c r="D187" s="233" t="s">
        <v>139</v>
      </c>
      <c r="E187" s="234" t="s">
        <v>20</v>
      </c>
      <c r="F187" s="235" t="s">
        <v>707</v>
      </c>
      <c r="G187" s="232"/>
      <c r="H187" s="234" t="s">
        <v>20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139</v>
      </c>
      <c r="AU187" s="241" t="s">
        <v>80</v>
      </c>
      <c r="AV187" s="11" t="s">
        <v>78</v>
      </c>
      <c r="AW187" s="11" t="s">
        <v>34</v>
      </c>
      <c r="AX187" s="11" t="s">
        <v>70</v>
      </c>
      <c r="AY187" s="241" t="s">
        <v>127</v>
      </c>
    </row>
    <row r="188" spans="2:51" s="12" customFormat="1" ht="13.5">
      <c r="B188" s="242"/>
      <c r="C188" s="243"/>
      <c r="D188" s="233" t="s">
        <v>139</v>
      </c>
      <c r="E188" s="244" t="s">
        <v>20</v>
      </c>
      <c r="F188" s="245" t="s">
        <v>663</v>
      </c>
      <c r="G188" s="243"/>
      <c r="H188" s="246">
        <v>120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139</v>
      </c>
      <c r="AU188" s="252" t="s">
        <v>80</v>
      </c>
      <c r="AV188" s="12" t="s">
        <v>80</v>
      </c>
      <c r="AW188" s="12" t="s">
        <v>34</v>
      </c>
      <c r="AX188" s="12" t="s">
        <v>78</v>
      </c>
      <c r="AY188" s="252" t="s">
        <v>127</v>
      </c>
    </row>
    <row r="189" spans="2:65" s="1" customFormat="1" ht="25.5" customHeight="1">
      <c r="B189" s="45"/>
      <c r="C189" s="220" t="s">
        <v>298</v>
      </c>
      <c r="D189" s="220" t="s">
        <v>129</v>
      </c>
      <c r="E189" s="221" t="s">
        <v>447</v>
      </c>
      <c r="F189" s="222" t="s">
        <v>448</v>
      </c>
      <c r="G189" s="223" t="s">
        <v>132</v>
      </c>
      <c r="H189" s="224">
        <v>285</v>
      </c>
      <c r="I189" s="225"/>
      <c r="J189" s="224">
        <f>ROUND(I189*H189,2)</f>
        <v>0</v>
      </c>
      <c r="K189" s="222" t="s">
        <v>133</v>
      </c>
      <c r="L189" s="71"/>
      <c r="M189" s="226" t="s">
        <v>20</v>
      </c>
      <c r="N189" s="227" t="s">
        <v>41</v>
      </c>
      <c r="O189" s="46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AR189" s="23" t="s">
        <v>134</v>
      </c>
      <c r="AT189" s="23" t="s">
        <v>129</v>
      </c>
      <c r="AU189" s="23" t="s">
        <v>80</v>
      </c>
      <c r="AY189" s="23" t="s">
        <v>127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23" t="s">
        <v>78</v>
      </c>
      <c r="BK189" s="230">
        <f>ROUND(I189*H189,2)</f>
        <v>0</v>
      </c>
      <c r="BL189" s="23" t="s">
        <v>134</v>
      </c>
      <c r="BM189" s="23" t="s">
        <v>708</v>
      </c>
    </row>
    <row r="190" spans="2:51" s="11" customFormat="1" ht="13.5">
      <c r="B190" s="231"/>
      <c r="C190" s="232"/>
      <c r="D190" s="233" t="s">
        <v>139</v>
      </c>
      <c r="E190" s="234" t="s">
        <v>20</v>
      </c>
      <c r="F190" s="235" t="s">
        <v>709</v>
      </c>
      <c r="G190" s="232"/>
      <c r="H190" s="234" t="s">
        <v>20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139</v>
      </c>
      <c r="AU190" s="241" t="s">
        <v>80</v>
      </c>
      <c r="AV190" s="11" t="s">
        <v>78</v>
      </c>
      <c r="AW190" s="11" t="s">
        <v>34</v>
      </c>
      <c r="AX190" s="11" t="s">
        <v>70</v>
      </c>
      <c r="AY190" s="241" t="s">
        <v>127</v>
      </c>
    </row>
    <row r="191" spans="2:51" s="12" customFormat="1" ht="13.5">
      <c r="B191" s="242"/>
      <c r="C191" s="243"/>
      <c r="D191" s="233" t="s">
        <v>139</v>
      </c>
      <c r="E191" s="244" t="s">
        <v>20</v>
      </c>
      <c r="F191" s="245" t="s">
        <v>710</v>
      </c>
      <c r="G191" s="243"/>
      <c r="H191" s="246">
        <v>285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139</v>
      </c>
      <c r="AU191" s="252" t="s">
        <v>80</v>
      </c>
      <c r="AV191" s="12" t="s">
        <v>80</v>
      </c>
      <c r="AW191" s="12" t="s">
        <v>34</v>
      </c>
      <c r="AX191" s="12" t="s">
        <v>78</v>
      </c>
      <c r="AY191" s="252" t="s">
        <v>127</v>
      </c>
    </row>
    <row r="192" spans="2:63" s="10" customFormat="1" ht="29.85" customHeight="1">
      <c r="B192" s="204"/>
      <c r="C192" s="205"/>
      <c r="D192" s="206" t="s">
        <v>69</v>
      </c>
      <c r="E192" s="218" t="s">
        <v>467</v>
      </c>
      <c r="F192" s="218" t="s">
        <v>468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SUM(P193:P196)</f>
        <v>0</v>
      </c>
      <c r="Q192" s="212"/>
      <c r="R192" s="213">
        <f>SUM(R193:R196)</f>
        <v>2.95424</v>
      </c>
      <c r="S192" s="212"/>
      <c r="T192" s="214">
        <f>SUM(T193:T196)</f>
        <v>0</v>
      </c>
      <c r="AR192" s="215" t="s">
        <v>78</v>
      </c>
      <c r="AT192" s="216" t="s">
        <v>69</v>
      </c>
      <c r="AU192" s="216" t="s">
        <v>78</v>
      </c>
      <c r="AY192" s="215" t="s">
        <v>127</v>
      </c>
      <c r="BK192" s="217">
        <f>SUM(BK193:BK196)</f>
        <v>0</v>
      </c>
    </row>
    <row r="193" spans="2:65" s="1" customFormat="1" ht="16.5" customHeight="1">
      <c r="B193" s="45"/>
      <c r="C193" s="220" t="s">
        <v>303</v>
      </c>
      <c r="D193" s="220" t="s">
        <v>129</v>
      </c>
      <c r="E193" s="221" t="s">
        <v>711</v>
      </c>
      <c r="F193" s="222" t="s">
        <v>712</v>
      </c>
      <c r="G193" s="223" t="s">
        <v>145</v>
      </c>
      <c r="H193" s="224">
        <v>3</v>
      </c>
      <c r="I193" s="225"/>
      <c r="J193" s="224">
        <f>ROUND(I193*H193,2)</f>
        <v>0</v>
      </c>
      <c r="K193" s="222" t="s">
        <v>133</v>
      </c>
      <c r="L193" s="71"/>
      <c r="M193" s="226" t="s">
        <v>20</v>
      </c>
      <c r="N193" s="227" t="s">
        <v>41</v>
      </c>
      <c r="O193" s="46"/>
      <c r="P193" s="228">
        <f>O193*H193</f>
        <v>0</v>
      </c>
      <c r="Q193" s="228">
        <v>0.42368</v>
      </c>
      <c r="R193" s="228">
        <f>Q193*H193</f>
        <v>1.27104</v>
      </c>
      <c r="S193" s="228">
        <v>0</v>
      </c>
      <c r="T193" s="229">
        <f>S193*H193</f>
        <v>0</v>
      </c>
      <c r="AR193" s="23" t="s">
        <v>134</v>
      </c>
      <c r="AT193" s="23" t="s">
        <v>129</v>
      </c>
      <c r="AU193" s="23" t="s">
        <v>80</v>
      </c>
      <c r="AY193" s="23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23" t="s">
        <v>78</v>
      </c>
      <c r="BK193" s="230">
        <f>ROUND(I193*H193,2)</f>
        <v>0</v>
      </c>
      <c r="BL193" s="23" t="s">
        <v>134</v>
      </c>
      <c r="BM193" s="23" t="s">
        <v>713</v>
      </c>
    </row>
    <row r="194" spans="2:65" s="1" customFormat="1" ht="16.5" customHeight="1">
      <c r="B194" s="45"/>
      <c r="C194" s="220" t="s">
        <v>309</v>
      </c>
      <c r="D194" s="220" t="s">
        <v>129</v>
      </c>
      <c r="E194" s="221" t="s">
        <v>470</v>
      </c>
      <c r="F194" s="222" t="s">
        <v>471</v>
      </c>
      <c r="G194" s="223" t="s">
        <v>145</v>
      </c>
      <c r="H194" s="224">
        <v>4</v>
      </c>
      <c r="I194" s="225"/>
      <c r="J194" s="224">
        <f>ROUND(I194*H194,2)</f>
        <v>0</v>
      </c>
      <c r="K194" s="222" t="s">
        <v>133</v>
      </c>
      <c r="L194" s="71"/>
      <c r="M194" s="226" t="s">
        <v>20</v>
      </c>
      <c r="N194" s="227" t="s">
        <v>41</v>
      </c>
      <c r="O194" s="46"/>
      <c r="P194" s="228">
        <f>O194*H194</f>
        <v>0</v>
      </c>
      <c r="Q194" s="228">
        <v>0.4208</v>
      </c>
      <c r="R194" s="228">
        <f>Q194*H194</f>
        <v>1.6832</v>
      </c>
      <c r="S194" s="228">
        <v>0</v>
      </c>
      <c r="T194" s="229">
        <f>S194*H194</f>
        <v>0</v>
      </c>
      <c r="AR194" s="23" t="s">
        <v>134</v>
      </c>
      <c r="AT194" s="23" t="s">
        <v>129</v>
      </c>
      <c r="AU194" s="23" t="s">
        <v>80</v>
      </c>
      <c r="AY194" s="23" t="s">
        <v>127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23" t="s">
        <v>78</v>
      </c>
      <c r="BK194" s="230">
        <f>ROUND(I194*H194,2)</f>
        <v>0</v>
      </c>
      <c r="BL194" s="23" t="s">
        <v>134</v>
      </c>
      <c r="BM194" s="23" t="s">
        <v>714</v>
      </c>
    </row>
    <row r="195" spans="2:65" s="1" customFormat="1" ht="16.5" customHeight="1">
      <c r="B195" s="45"/>
      <c r="C195" s="220" t="s">
        <v>315</v>
      </c>
      <c r="D195" s="220" t="s">
        <v>129</v>
      </c>
      <c r="E195" s="221" t="s">
        <v>715</v>
      </c>
      <c r="F195" s="222" t="s">
        <v>716</v>
      </c>
      <c r="G195" s="223" t="s">
        <v>373</v>
      </c>
      <c r="H195" s="224">
        <v>35</v>
      </c>
      <c r="I195" s="225"/>
      <c r="J195" s="224">
        <f>ROUND(I195*H195,2)</f>
        <v>0</v>
      </c>
      <c r="K195" s="222" t="s">
        <v>20</v>
      </c>
      <c r="L195" s="71"/>
      <c r="M195" s="226" t="s">
        <v>20</v>
      </c>
      <c r="N195" s="227" t="s">
        <v>41</v>
      </c>
      <c r="O195" s="46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AR195" s="23" t="s">
        <v>134</v>
      </c>
      <c r="AT195" s="23" t="s">
        <v>129</v>
      </c>
      <c r="AU195" s="23" t="s">
        <v>80</v>
      </c>
      <c r="AY195" s="23" t="s">
        <v>127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23" t="s">
        <v>78</v>
      </c>
      <c r="BK195" s="230">
        <f>ROUND(I195*H195,2)</f>
        <v>0</v>
      </c>
      <c r="BL195" s="23" t="s">
        <v>134</v>
      </c>
      <c r="BM195" s="23" t="s">
        <v>717</v>
      </c>
    </row>
    <row r="196" spans="2:65" s="1" customFormat="1" ht="16.5" customHeight="1">
      <c r="B196" s="45"/>
      <c r="C196" s="220" t="s">
        <v>320</v>
      </c>
      <c r="D196" s="220" t="s">
        <v>129</v>
      </c>
      <c r="E196" s="221" t="s">
        <v>718</v>
      </c>
      <c r="F196" s="222" t="s">
        <v>719</v>
      </c>
      <c r="G196" s="223" t="s">
        <v>145</v>
      </c>
      <c r="H196" s="224">
        <v>3</v>
      </c>
      <c r="I196" s="225"/>
      <c r="J196" s="224">
        <f>ROUND(I196*H196,2)</f>
        <v>0</v>
      </c>
      <c r="K196" s="222" t="s">
        <v>20</v>
      </c>
      <c r="L196" s="71"/>
      <c r="M196" s="226" t="s">
        <v>20</v>
      </c>
      <c r="N196" s="227" t="s">
        <v>41</v>
      </c>
      <c r="O196" s="46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AR196" s="23" t="s">
        <v>134</v>
      </c>
      <c r="AT196" s="23" t="s">
        <v>129</v>
      </c>
      <c r="AU196" s="23" t="s">
        <v>80</v>
      </c>
      <c r="AY196" s="23" t="s">
        <v>127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23" t="s">
        <v>78</v>
      </c>
      <c r="BK196" s="230">
        <f>ROUND(I196*H196,2)</f>
        <v>0</v>
      </c>
      <c r="BL196" s="23" t="s">
        <v>134</v>
      </c>
      <c r="BM196" s="23" t="s">
        <v>720</v>
      </c>
    </row>
    <row r="197" spans="2:63" s="10" customFormat="1" ht="29.85" customHeight="1">
      <c r="B197" s="204"/>
      <c r="C197" s="205"/>
      <c r="D197" s="206" t="s">
        <v>69</v>
      </c>
      <c r="E197" s="218" t="s">
        <v>489</v>
      </c>
      <c r="F197" s="218" t="s">
        <v>490</v>
      </c>
      <c r="G197" s="205"/>
      <c r="H197" s="205"/>
      <c r="I197" s="208"/>
      <c r="J197" s="219">
        <f>BK197</f>
        <v>0</v>
      </c>
      <c r="K197" s="205"/>
      <c r="L197" s="210"/>
      <c r="M197" s="211"/>
      <c r="N197" s="212"/>
      <c r="O197" s="212"/>
      <c r="P197" s="213">
        <f>SUM(P198:P211)</f>
        <v>0</v>
      </c>
      <c r="Q197" s="212"/>
      <c r="R197" s="213">
        <f>SUM(R198:R211)</f>
        <v>34.816520000000004</v>
      </c>
      <c r="S197" s="212"/>
      <c r="T197" s="214">
        <f>SUM(T198:T211)</f>
        <v>0</v>
      </c>
      <c r="AR197" s="215" t="s">
        <v>78</v>
      </c>
      <c r="AT197" s="216" t="s">
        <v>69</v>
      </c>
      <c r="AU197" s="216" t="s">
        <v>78</v>
      </c>
      <c r="AY197" s="215" t="s">
        <v>127</v>
      </c>
      <c r="BK197" s="217">
        <f>SUM(BK198:BK211)</f>
        <v>0</v>
      </c>
    </row>
    <row r="198" spans="2:65" s="1" customFormat="1" ht="25.5" customHeight="1">
      <c r="B198" s="45"/>
      <c r="C198" s="220" t="s">
        <v>314</v>
      </c>
      <c r="D198" s="220" t="s">
        <v>129</v>
      </c>
      <c r="E198" s="221" t="s">
        <v>492</v>
      </c>
      <c r="F198" s="222" t="s">
        <v>493</v>
      </c>
      <c r="G198" s="223" t="s">
        <v>145</v>
      </c>
      <c r="H198" s="224">
        <v>2</v>
      </c>
      <c r="I198" s="225"/>
      <c r="J198" s="224">
        <f>ROUND(I198*H198,2)</f>
        <v>0</v>
      </c>
      <c r="K198" s="222" t="s">
        <v>133</v>
      </c>
      <c r="L198" s="71"/>
      <c r="M198" s="226" t="s">
        <v>20</v>
      </c>
      <c r="N198" s="227" t="s">
        <v>41</v>
      </c>
      <c r="O198" s="46"/>
      <c r="P198" s="228">
        <f>O198*H198</f>
        <v>0</v>
      </c>
      <c r="Q198" s="228">
        <v>0.0007</v>
      </c>
      <c r="R198" s="228">
        <f>Q198*H198</f>
        <v>0.0014</v>
      </c>
      <c r="S198" s="228">
        <v>0</v>
      </c>
      <c r="T198" s="229">
        <f>S198*H198</f>
        <v>0</v>
      </c>
      <c r="AR198" s="23" t="s">
        <v>134</v>
      </c>
      <c r="AT198" s="23" t="s">
        <v>129</v>
      </c>
      <c r="AU198" s="23" t="s">
        <v>80</v>
      </c>
      <c r="AY198" s="23" t="s">
        <v>127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23" t="s">
        <v>78</v>
      </c>
      <c r="BK198" s="230">
        <f>ROUND(I198*H198,2)</f>
        <v>0</v>
      </c>
      <c r="BL198" s="23" t="s">
        <v>134</v>
      </c>
      <c r="BM198" s="23" t="s">
        <v>721</v>
      </c>
    </row>
    <row r="199" spans="2:51" s="11" customFormat="1" ht="13.5">
      <c r="B199" s="231"/>
      <c r="C199" s="232"/>
      <c r="D199" s="233" t="s">
        <v>139</v>
      </c>
      <c r="E199" s="234" t="s">
        <v>20</v>
      </c>
      <c r="F199" s="235" t="s">
        <v>722</v>
      </c>
      <c r="G199" s="232"/>
      <c r="H199" s="234" t="s">
        <v>20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139</v>
      </c>
      <c r="AU199" s="241" t="s">
        <v>80</v>
      </c>
      <c r="AV199" s="11" t="s">
        <v>78</v>
      </c>
      <c r="AW199" s="11" t="s">
        <v>34</v>
      </c>
      <c r="AX199" s="11" t="s">
        <v>70</v>
      </c>
      <c r="AY199" s="241" t="s">
        <v>127</v>
      </c>
    </row>
    <row r="200" spans="2:51" s="12" customFormat="1" ht="13.5">
      <c r="B200" s="242"/>
      <c r="C200" s="243"/>
      <c r="D200" s="233" t="s">
        <v>139</v>
      </c>
      <c r="E200" s="244" t="s">
        <v>20</v>
      </c>
      <c r="F200" s="245" t="s">
        <v>80</v>
      </c>
      <c r="G200" s="243"/>
      <c r="H200" s="246">
        <v>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139</v>
      </c>
      <c r="AU200" s="252" t="s">
        <v>80</v>
      </c>
      <c r="AV200" s="12" t="s">
        <v>80</v>
      </c>
      <c r="AW200" s="12" t="s">
        <v>34</v>
      </c>
      <c r="AX200" s="12" t="s">
        <v>78</v>
      </c>
      <c r="AY200" s="252" t="s">
        <v>127</v>
      </c>
    </row>
    <row r="201" spans="2:65" s="1" customFormat="1" ht="16.5" customHeight="1">
      <c r="B201" s="45"/>
      <c r="C201" s="264" t="s">
        <v>329</v>
      </c>
      <c r="D201" s="264" t="s">
        <v>324</v>
      </c>
      <c r="E201" s="265" t="s">
        <v>502</v>
      </c>
      <c r="F201" s="266" t="s">
        <v>723</v>
      </c>
      <c r="G201" s="267" t="s">
        <v>145</v>
      </c>
      <c r="H201" s="268">
        <v>2</v>
      </c>
      <c r="I201" s="269"/>
      <c r="J201" s="268">
        <f>ROUND(I201*H201,2)</f>
        <v>0</v>
      </c>
      <c r="K201" s="266" t="s">
        <v>20</v>
      </c>
      <c r="L201" s="270"/>
      <c r="M201" s="271" t="s">
        <v>20</v>
      </c>
      <c r="N201" s="272" t="s">
        <v>41</v>
      </c>
      <c r="O201" s="46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AR201" s="23" t="s">
        <v>162</v>
      </c>
      <c r="AT201" s="23" t="s">
        <v>324</v>
      </c>
      <c r="AU201" s="23" t="s">
        <v>80</v>
      </c>
      <c r="AY201" s="23" t="s">
        <v>127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23" t="s">
        <v>78</v>
      </c>
      <c r="BK201" s="230">
        <f>ROUND(I201*H201,2)</f>
        <v>0</v>
      </c>
      <c r="BL201" s="23" t="s">
        <v>134</v>
      </c>
      <c r="BM201" s="23" t="s">
        <v>724</v>
      </c>
    </row>
    <row r="202" spans="2:65" s="1" customFormat="1" ht="25.5" customHeight="1">
      <c r="B202" s="45"/>
      <c r="C202" s="220" t="s">
        <v>334</v>
      </c>
      <c r="D202" s="220" t="s">
        <v>129</v>
      </c>
      <c r="E202" s="221" t="s">
        <v>506</v>
      </c>
      <c r="F202" s="222" t="s">
        <v>507</v>
      </c>
      <c r="G202" s="223" t="s">
        <v>145</v>
      </c>
      <c r="H202" s="224">
        <v>2</v>
      </c>
      <c r="I202" s="225"/>
      <c r="J202" s="224">
        <f>ROUND(I202*H202,2)</f>
        <v>0</v>
      </c>
      <c r="K202" s="222" t="s">
        <v>133</v>
      </c>
      <c r="L202" s="71"/>
      <c r="M202" s="226" t="s">
        <v>20</v>
      </c>
      <c r="N202" s="227" t="s">
        <v>41</v>
      </c>
      <c r="O202" s="46"/>
      <c r="P202" s="228">
        <f>O202*H202</f>
        <v>0</v>
      </c>
      <c r="Q202" s="228">
        <v>0.11241</v>
      </c>
      <c r="R202" s="228">
        <f>Q202*H202</f>
        <v>0.22482</v>
      </c>
      <c r="S202" s="228">
        <v>0</v>
      </c>
      <c r="T202" s="229">
        <f>S202*H202</f>
        <v>0</v>
      </c>
      <c r="AR202" s="23" t="s">
        <v>134</v>
      </c>
      <c r="AT202" s="23" t="s">
        <v>129</v>
      </c>
      <c r="AU202" s="23" t="s">
        <v>80</v>
      </c>
      <c r="AY202" s="23" t="s">
        <v>127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23" t="s">
        <v>78</v>
      </c>
      <c r="BK202" s="230">
        <f>ROUND(I202*H202,2)</f>
        <v>0</v>
      </c>
      <c r="BL202" s="23" t="s">
        <v>134</v>
      </c>
      <c r="BM202" s="23" t="s">
        <v>725</v>
      </c>
    </row>
    <row r="203" spans="2:65" s="1" customFormat="1" ht="16.5" customHeight="1">
      <c r="B203" s="45"/>
      <c r="C203" s="264" t="s">
        <v>339</v>
      </c>
      <c r="D203" s="264" t="s">
        <v>324</v>
      </c>
      <c r="E203" s="265" t="s">
        <v>510</v>
      </c>
      <c r="F203" s="266" t="s">
        <v>511</v>
      </c>
      <c r="G203" s="267" t="s">
        <v>145</v>
      </c>
      <c r="H203" s="268">
        <v>2</v>
      </c>
      <c r="I203" s="269"/>
      <c r="J203" s="268">
        <f>ROUND(I203*H203,2)</f>
        <v>0</v>
      </c>
      <c r="K203" s="266" t="s">
        <v>133</v>
      </c>
      <c r="L203" s="270"/>
      <c r="M203" s="271" t="s">
        <v>20</v>
      </c>
      <c r="N203" s="272" t="s">
        <v>41</v>
      </c>
      <c r="O203" s="46"/>
      <c r="P203" s="228">
        <f>O203*H203</f>
        <v>0</v>
      </c>
      <c r="Q203" s="228">
        <v>0.0061</v>
      </c>
      <c r="R203" s="228">
        <f>Q203*H203</f>
        <v>0.0122</v>
      </c>
      <c r="S203" s="228">
        <v>0</v>
      </c>
      <c r="T203" s="229">
        <f>S203*H203</f>
        <v>0</v>
      </c>
      <c r="AR203" s="23" t="s">
        <v>162</v>
      </c>
      <c r="AT203" s="23" t="s">
        <v>324</v>
      </c>
      <c r="AU203" s="23" t="s">
        <v>80</v>
      </c>
      <c r="AY203" s="23" t="s">
        <v>127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3" t="s">
        <v>78</v>
      </c>
      <c r="BK203" s="230">
        <f>ROUND(I203*H203,2)</f>
        <v>0</v>
      </c>
      <c r="BL203" s="23" t="s">
        <v>134</v>
      </c>
      <c r="BM203" s="23" t="s">
        <v>726</v>
      </c>
    </row>
    <row r="204" spans="2:65" s="1" customFormat="1" ht="25.5" customHeight="1">
      <c r="B204" s="45"/>
      <c r="C204" s="220" t="s">
        <v>344</v>
      </c>
      <c r="D204" s="220" t="s">
        <v>129</v>
      </c>
      <c r="E204" s="221" t="s">
        <v>727</v>
      </c>
      <c r="F204" s="222" t="s">
        <v>728</v>
      </c>
      <c r="G204" s="223" t="s">
        <v>373</v>
      </c>
      <c r="H204" s="224">
        <v>198</v>
      </c>
      <c r="I204" s="225"/>
      <c r="J204" s="224">
        <f>ROUND(I204*H204,2)</f>
        <v>0</v>
      </c>
      <c r="K204" s="222" t="s">
        <v>133</v>
      </c>
      <c r="L204" s="71"/>
      <c r="M204" s="226" t="s">
        <v>20</v>
      </c>
      <c r="N204" s="227" t="s">
        <v>41</v>
      </c>
      <c r="O204" s="46"/>
      <c r="P204" s="228">
        <f>O204*H204</f>
        <v>0</v>
      </c>
      <c r="Q204" s="228">
        <v>0.1295</v>
      </c>
      <c r="R204" s="228">
        <f>Q204*H204</f>
        <v>25.641000000000002</v>
      </c>
      <c r="S204" s="228">
        <v>0</v>
      </c>
      <c r="T204" s="229">
        <f>S204*H204</f>
        <v>0</v>
      </c>
      <c r="AR204" s="23" t="s">
        <v>134</v>
      </c>
      <c r="AT204" s="23" t="s">
        <v>129</v>
      </c>
      <c r="AU204" s="23" t="s">
        <v>80</v>
      </c>
      <c r="AY204" s="23" t="s">
        <v>127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23" t="s">
        <v>78</v>
      </c>
      <c r="BK204" s="230">
        <f>ROUND(I204*H204,2)</f>
        <v>0</v>
      </c>
      <c r="BL204" s="23" t="s">
        <v>134</v>
      </c>
      <c r="BM204" s="23" t="s">
        <v>729</v>
      </c>
    </row>
    <row r="205" spans="2:51" s="12" customFormat="1" ht="13.5">
      <c r="B205" s="242"/>
      <c r="C205" s="243"/>
      <c r="D205" s="233" t="s">
        <v>139</v>
      </c>
      <c r="E205" s="244" t="s">
        <v>20</v>
      </c>
      <c r="F205" s="245" t="s">
        <v>730</v>
      </c>
      <c r="G205" s="243"/>
      <c r="H205" s="246">
        <v>198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139</v>
      </c>
      <c r="AU205" s="252" t="s">
        <v>80</v>
      </c>
      <c r="AV205" s="12" t="s">
        <v>80</v>
      </c>
      <c r="AW205" s="12" t="s">
        <v>34</v>
      </c>
      <c r="AX205" s="12" t="s">
        <v>78</v>
      </c>
      <c r="AY205" s="252" t="s">
        <v>127</v>
      </c>
    </row>
    <row r="206" spans="2:65" s="1" customFormat="1" ht="16.5" customHeight="1">
      <c r="B206" s="45"/>
      <c r="C206" s="264" t="s">
        <v>349</v>
      </c>
      <c r="D206" s="264" t="s">
        <v>324</v>
      </c>
      <c r="E206" s="265" t="s">
        <v>731</v>
      </c>
      <c r="F206" s="266" t="s">
        <v>732</v>
      </c>
      <c r="G206" s="267" t="s">
        <v>373</v>
      </c>
      <c r="H206" s="268">
        <v>182</v>
      </c>
      <c r="I206" s="269"/>
      <c r="J206" s="268">
        <f>ROUND(I206*H206,2)</f>
        <v>0</v>
      </c>
      <c r="K206" s="266" t="s">
        <v>133</v>
      </c>
      <c r="L206" s="270"/>
      <c r="M206" s="271" t="s">
        <v>20</v>
      </c>
      <c r="N206" s="272" t="s">
        <v>41</v>
      </c>
      <c r="O206" s="46"/>
      <c r="P206" s="228">
        <f>O206*H206</f>
        <v>0</v>
      </c>
      <c r="Q206" s="228">
        <v>0.045</v>
      </c>
      <c r="R206" s="228">
        <f>Q206*H206</f>
        <v>8.19</v>
      </c>
      <c r="S206" s="228">
        <v>0</v>
      </c>
      <c r="T206" s="229">
        <f>S206*H206</f>
        <v>0</v>
      </c>
      <c r="AR206" s="23" t="s">
        <v>162</v>
      </c>
      <c r="AT206" s="23" t="s">
        <v>324</v>
      </c>
      <c r="AU206" s="23" t="s">
        <v>80</v>
      </c>
      <c r="AY206" s="23" t="s">
        <v>127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3" t="s">
        <v>78</v>
      </c>
      <c r="BK206" s="230">
        <f>ROUND(I206*H206,2)</f>
        <v>0</v>
      </c>
      <c r="BL206" s="23" t="s">
        <v>134</v>
      </c>
      <c r="BM206" s="23" t="s">
        <v>733</v>
      </c>
    </row>
    <row r="207" spans="2:65" s="1" customFormat="1" ht="16.5" customHeight="1">
      <c r="B207" s="45"/>
      <c r="C207" s="264" t="s">
        <v>354</v>
      </c>
      <c r="D207" s="264" t="s">
        <v>324</v>
      </c>
      <c r="E207" s="265" t="s">
        <v>734</v>
      </c>
      <c r="F207" s="266" t="s">
        <v>735</v>
      </c>
      <c r="G207" s="267" t="s">
        <v>373</v>
      </c>
      <c r="H207" s="268">
        <v>7</v>
      </c>
      <c r="I207" s="269"/>
      <c r="J207" s="268">
        <f>ROUND(I207*H207,2)</f>
        <v>0</v>
      </c>
      <c r="K207" s="266" t="s">
        <v>133</v>
      </c>
      <c r="L207" s="270"/>
      <c r="M207" s="271" t="s">
        <v>20</v>
      </c>
      <c r="N207" s="272" t="s">
        <v>41</v>
      </c>
      <c r="O207" s="46"/>
      <c r="P207" s="228">
        <f>O207*H207</f>
        <v>0</v>
      </c>
      <c r="Q207" s="228">
        <v>0.048</v>
      </c>
      <c r="R207" s="228">
        <f>Q207*H207</f>
        <v>0.336</v>
      </c>
      <c r="S207" s="228">
        <v>0</v>
      </c>
      <c r="T207" s="229">
        <f>S207*H207</f>
        <v>0</v>
      </c>
      <c r="AR207" s="23" t="s">
        <v>162</v>
      </c>
      <c r="AT207" s="23" t="s">
        <v>324</v>
      </c>
      <c r="AU207" s="23" t="s">
        <v>80</v>
      </c>
      <c r="AY207" s="23" t="s">
        <v>127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23" t="s">
        <v>78</v>
      </c>
      <c r="BK207" s="230">
        <f>ROUND(I207*H207,2)</f>
        <v>0</v>
      </c>
      <c r="BL207" s="23" t="s">
        <v>134</v>
      </c>
      <c r="BM207" s="23" t="s">
        <v>736</v>
      </c>
    </row>
    <row r="208" spans="2:65" s="1" customFormat="1" ht="16.5" customHeight="1">
      <c r="B208" s="45"/>
      <c r="C208" s="264" t="s">
        <v>360</v>
      </c>
      <c r="D208" s="264" t="s">
        <v>324</v>
      </c>
      <c r="E208" s="265" t="s">
        <v>737</v>
      </c>
      <c r="F208" s="266" t="s">
        <v>738</v>
      </c>
      <c r="G208" s="267" t="s">
        <v>373</v>
      </c>
      <c r="H208" s="268">
        <v>9</v>
      </c>
      <c r="I208" s="269"/>
      <c r="J208" s="268">
        <f>ROUND(I208*H208,2)</f>
        <v>0</v>
      </c>
      <c r="K208" s="266" t="s">
        <v>20</v>
      </c>
      <c r="L208" s="270"/>
      <c r="M208" s="271" t="s">
        <v>20</v>
      </c>
      <c r="N208" s="272" t="s">
        <v>41</v>
      </c>
      <c r="O208" s="46"/>
      <c r="P208" s="228">
        <f>O208*H208</f>
        <v>0</v>
      </c>
      <c r="Q208" s="228">
        <v>0.045</v>
      </c>
      <c r="R208" s="228">
        <f>Q208*H208</f>
        <v>0.40499999999999997</v>
      </c>
      <c r="S208" s="228">
        <v>0</v>
      </c>
      <c r="T208" s="229">
        <f>S208*H208</f>
        <v>0</v>
      </c>
      <c r="AR208" s="23" t="s">
        <v>162</v>
      </c>
      <c r="AT208" s="23" t="s">
        <v>324</v>
      </c>
      <c r="AU208" s="23" t="s">
        <v>80</v>
      </c>
      <c r="AY208" s="23" t="s">
        <v>127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23" t="s">
        <v>78</v>
      </c>
      <c r="BK208" s="230">
        <f>ROUND(I208*H208,2)</f>
        <v>0</v>
      </c>
      <c r="BL208" s="23" t="s">
        <v>134</v>
      </c>
      <c r="BM208" s="23" t="s">
        <v>739</v>
      </c>
    </row>
    <row r="209" spans="2:51" s="12" customFormat="1" ht="13.5">
      <c r="B209" s="242"/>
      <c r="C209" s="243"/>
      <c r="D209" s="233" t="s">
        <v>139</v>
      </c>
      <c r="E209" s="244" t="s">
        <v>20</v>
      </c>
      <c r="F209" s="245" t="s">
        <v>740</v>
      </c>
      <c r="G209" s="243"/>
      <c r="H209" s="246">
        <v>9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139</v>
      </c>
      <c r="AU209" s="252" t="s">
        <v>80</v>
      </c>
      <c r="AV209" s="12" t="s">
        <v>80</v>
      </c>
      <c r="AW209" s="12" t="s">
        <v>34</v>
      </c>
      <c r="AX209" s="12" t="s">
        <v>78</v>
      </c>
      <c r="AY209" s="252" t="s">
        <v>127</v>
      </c>
    </row>
    <row r="210" spans="2:65" s="1" customFormat="1" ht="16.5" customHeight="1">
      <c r="B210" s="45"/>
      <c r="C210" s="220" t="s">
        <v>365</v>
      </c>
      <c r="D210" s="220" t="s">
        <v>129</v>
      </c>
      <c r="E210" s="221" t="s">
        <v>558</v>
      </c>
      <c r="F210" s="222" t="s">
        <v>559</v>
      </c>
      <c r="G210" s="223" t="s">
        <v>373</v>
      </c>
      <c r="H210" s="224">
        <v>10</v>
      </c>
      <c r="I210" s="225"/>
      <c r="J210" s="224">
        <f>ROUND(I210*H210,2)</f>
        <v>0</v>
      </c>
      <c r="K210" s="222" t="s">
        <v>133</v>
      </c>
      <c r="L210" s="71"/>
      <c r="M210" s="226" t="s">
        <v>20</v>
      </c>
      <c r="N210" s="227" t="s">
        <v>41</v>
      </c>
      <c r="O210" s="46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AR210" s="23" t="s">
        <v>134</v>
      </c>
      <c r="AT210" s="23" t="s">
        <v>129</v>
      </c>
      <c r="AU210" s="23" t="s">
        <v>80</v>
      </c>
      <c r="AY210" s="23" t="s">
        <v>127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23" t="s">
        <v>78</v>
      </c>
      <c r="BK210" s="230">
        <f>ROUND(I210*H210,2)</f>
        <v>0</v>
      </c>
      <c r="BL210" s="23" t="s">
        <v>134</v>
      </c>
      <c r="BM210" s="23" t="s">
        <v>741</v>
      </c>
    </row>
    <row r="211" spans="2:65" s="1" customFormat="1" ht="25.5" customHeight="1">
      <c r="B211" s="45"/>
      <c r="C211" s="220" t="s">
        <v>370</v>
      </c>
      <c r="D211" s="220" t="s">
        <v>129</v>
      </c>
      <c r="E211" s="221" t="s">
        <v>562</v>
      </c>
      <c r="F211" s="222" t="s">
        <v>563</v>
      </c>
      <c r="G211" s="223" t="s">
        <v>373</v>
      </c>
      <c r="H211" s="224">
        <v>10</v>
      </c>
      <c r="I211" s="225"/>
      <c r="J211" s="224">
        <f>ROUND(I211*H211,2)</f>
        <v>0</v>
      </c>
      <c r="K211" s="222" t="s">
        <v>133</v>
      </c>
      <c r="L211" s="71"/>
      <c r="M211" s="226" t="s">
        <v>20</v>
      </c>
      <c r="N211" s="227" t="s">
        <v>41</v>
      </c>
      <c r="O211" s="46"/>
      <c r="P211" s="228">
        <f>O211*H211</f>
        <v>0</v>
      </c>
      <c r="Q211" s="228">
        <v>0.00061</v>
      </c>
      <c r="R211" s="228">
        <f>Q211*H211</f>
        <v>0.0060999999999999995</v>
      </c>
      <c r="S211" s="228">
        <v>0</v>
      </c>
      <c r="T211" s="229">
        <f>S211*H211</f>
        <v>0</v>
      </c>
      <c r="AR211" s="23" t="s">
        <v>134</v>
      </c>
      <c r="AT211" s="23" t="s">
        <v>129</v>
      </c>
      <c r="AU211" s="23" t="s">
        <v>80</v>
      </c>
      <c r="AY211" s="23" t="s">
        <v>127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23" t="s">
        <v>78</v>
      </c>
      <c r="BK211" s="230">
        <f>ROUND(I211*H211,2)</f>
        <v>0</v>
      </c>
      <c r="BL211" s="23" t="s">
        <v>134</v>
      </c>
      <c r="BM211" s="23" t="s">
        <v>742</v>
      </c>
    </row>
    <row r="212" spans="2:63" s="10" customFormat="1" ht="29.85" customHeight="1">
      <c r="B212" s="204"/>
      <c r="C212" s="205"/>
      <c r="D212" s="206" t="s">
        <v>69</v>
      </c>
      <c r="E212" s="218" t="s">
        <v>565</v>
      </c>
      <c r="F212" s="218" t="s">
        <v>566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P213</f>
        <v>0</v>
      </c>
      <c r="Q212" s="212"/>
      <c r="R212" s="213">
        <f>R213</f>
        <v>0</v>
      </c>
      <c r="S212" s="212"/>
      <c r="T212" s="214">
        <f>T213</f>
        <v>0</v>
      </c>
      <c r="AR212" s="215" t="s">
        <v>78</v>
      </c>
      <c r="AT212" s="216" t="s">
        <v>69</v>
      </c>
      <c r="AU212" s="216" t="s">
        <v>78</v>
      </c>
      <c r="AY212" s="215" t="s">
        <v>127</v>
      </c>
      <c r="BK212" s="217">
        <f>BK213</f>
        <v>0</v>
      </c>
    </row>
    <row r="213" spans="2:65" s="1" customFormat="1" ht="25.5" customHeight="1">
      <c r="B213" s="45"/>
      <c r="C213" s="220" t="s">
        <v>375</v>
      </c>
      <c r="D213" s="220" t="s">
        <v>129</v>
      </c>
      <c r="E213" s="221" t="s">
        <v>568</v>
      </c>
      <c r="F213" s="222" t="s">
        <v>569</v>
      </c>
      <c r="G213" s="223" t="s">
        <v>178</v>
      </c>
      <c r="H213" s="224">
        <v>52.66</v>
      </c>
      <c r="I213" s="225"/>
      <c r="J213" s="224">
        <f>ROUND(I213*H213,2)</f>
        <v>0</v>
      </c>
      <c r="K213" s="222" t="s">
        <v>133</v>
      </c>
      <c r="L213" s="71"/>
      <c r="M213" s="226" t="s">
        <v>20</v>
      </c>
      <c r="N213" s="227" t="s">
        <v>41</v>
      </c>
      <c r="O213" s="46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AR213" s="23" t="s">
        <v>134</v>
      </c>
      <c r="AT213" s="23" t="s">
        <v>129</v>
      </c>
      <c r="AU213" s="23" t="s">
        <v>80</v>
      </c>
      <c r="AY213" s="23" t="s">
        <v>127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23" t="s">
        <v>78</v>
      </c>
      <c r="BK213" s="230">
        <f>ROUND(I213*H213,2)</f>
        <v>0</v>
      </c>
      <c r="BL213" s="23" t="s">
        <v>134</v>
      </c>
      <c r="BM213" s="23" t="s">
        <v>743</v>
      </c>
    </row>
    <row r="214" spans="2:63" s="10" customFormat="1" ht="37.4" customHeight="1">
      <c r="B214" s="204"/>
      <c r="C214" s="205"/>
      <c r="D214" s="206" t="s">
        <v>69</v>
      </c>
      <c r="E214" s="207" t="s">
        <v>571</v>
      </c>
      <c r="F214" s="207" t="s">
        <v>572</v>
      </c>
      <c r="G214" s="205"/>
      <c r="H214" s="205"/>
      <c r="I214" s="208"/>
      <c r="J214" s="209">
        <f>BK214</f>
        <v>0</v>
      </c>
      <c r="K214" s="205"/>
      <c r="L214" s="210"/>
      <c r="M214" s="211"/>
      <c r="N214" s="212"/>
      <c r="O214" s="212"/>
      <c r="P214" s="213">
        <f>SUM(P215:P224)</f>
        <v>0</v>
      </c>
      <c r="Q214" s="212"/>
      <c r="R214" s="213">
        <f>SUM(R215:R224)</f>
        <v>0</v>
      </c>
      <c r="S214" s="212"/>
      <c r="T214" s="214">
        <f>SUM(T215:T224)</f>
        <v>0</v>
      </c>
      <c r="AR214" s="215" t="s">
        <v>150</v>
      </c>
      <c r="AT214" s="216" t="s">
        <v>69</v>
      </c>
      <c r="AU214" s="216" t="s">
        <v>70</v>
      </c>
      <c r="AY214" s="215" t="s">
        <v>127</v>
      </c>
      <c r="BK214" s="217">
        <f>SUM(BK215:BK224)</f>
        <v>0</v>
      </c>
    </row>
    <row r="215" spans="2:65" s="1" customFormat="1" ht="25.5" customHeight="1">
      <c r="B215" s="45"/>
      <c r="C215" s="220" t="s">
        <v>379</v>
      </c>
      <c r="D215" s="220" t="s">
        <v>129</v>
      </c>
      <c r="E215" s="221" t="s">
        <v>574</v>
      </c>
      <c r="F215" s="222" t="s">
        <v>575</v>
      </c>
      <c r="G215" s="223" t="s">
        <v>576</v>
      </c>
      <c r="H215" s="224">
        <v>1</v>
      </c>
      <c r="I215" s="225"/>
      <c r="J215" s="224">
        <f>ROUND(I215*H215,2)</f>
        <v>0</v>
      </c>
      <c r="K215" s="222" t="s">
        <v>20</v>
      </c>
      <c r="L215" s="71"/>
      <c r="M215" s="226" t="s">
        <v>20</v>
      </c>
      <c r="N215" s="227" t="s">
        <v>41</v>
      </c>
      <c r="O215" s="46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AR215" s="23" t="s">
        <v>577</v>
      </c>
      <c r="AT215" s="23" t="s">
        <v>129</v>
      </c>
      <c r="AU215" s="23" t="s">
        <v>78</v>
      </c>
      <c r="AY215" s="23" t="s">
        <v>127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23" t="s">
        <v>78</v>
      </c>
      <c r="BK215" s="230">
        <f>ROUND(I215*H215,2)</f>
        <v>0</v>
      </c>
      <c r="BL215" s="23" t="s">
        <v>577</v>
      </c>
      <c r="BM215" s="23" t="s">
        <v>744</v>
      </c>
    </row>
    <row r="216" spans="2:65" s="1" customFormat="1" ht="16.5" customHeight="1">
      <c r="B216" s="45"/>
      <c r="C216" s="220" t="s">
        <v>383</v>
      </c>
      <c r="D216" s="220" t="s">
        <v>129</v>
      </c>
      <c r="E216" s="221" t="s">
        <v>580</v>
      </c>
      <c r="F216" s="222" t="s">
        <v>581</v>
      </c>
      <c r="G216" s="223" t="s">
        <v>576</v>
      </c>
      <c r="H216" s="224">
        <v>1</v>
      </c>
      <c r="I216" s="225"/>
      <c r="J216" s="224">
        <f>ROUND(I216*H216,2)</f>
        <v>0</v>
      </c>
      <c r="K216" s="222" t="s">
        <v>20</v>
      </c>
      <c r="L216" s="71"/>
      <c r="M216" s="226" t="s">
        <v>20</v>
      </c>
      <c r="N216" s="227" t="s">
        <v>41</v>
      </c>
      <c r="O216" s="46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AR216" s="23" t="s">
        <v>577</v>
      </c>
      <c r="AT216" s="23" t="s">
        <v>129</v>
      </c>
      <c r="AU216" s="23" t="s">
        <v>78</v>
      </c>
      <c r="AY216" s="23" t="s">
        <v>127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23" t="s">
        <v>78</v>
      </c>
      <c r="BK216" s="230">
        <f>ROUND(I216*H216,2)</f>
        <v>0</v>
      </c>
      <c r="BL216" s="23" t="s">
        <v>577</v>
      </c>
      <c r="BM216" s="23" t="s">
        <v>745</v>
      </c>
    </row>
    <row r="217" spans="2:65" s="1" customFormat="1" ht="16.5" customHeight="1">
      <c r="B217" s="45"/>
      <c r="C217" s="220" t="s">
        <v>393</v>
      </c>
      <c r="D217" s="220" t="s">
        <v>129</v>
      </c>
      <c r="E217" s="221" t="s">
        <v>584</v>
      </c>
      <c r="F217" s="222" t="s">
        <v>585</v>
      </c>
      <c r="G217" s="223" t="s">
        <v>576</v>
      </c>
      <c r="H217" s="224">
        <v>1</v>
      </c>
      <c r="I217" s="225"/>
      <c r="J217" s="224">
        <f>ROUND(I217*H217,2)</f>
        <v>0</v>
      </c>
      <c r="K217" s="222" t="s">
        <v>20</v>
      </c>
      <c r="L217" s="71"/>
      <c r="M217" s="226" t="s">
        <v>20</v>
      </c>
      <c r="N217" s="227" t="s">
        <v>41</v>
      </c>
      <c r="O217" s="46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AR217" s="23" t="s">
        <v>577</v>
      </c>
      <c r="AT217" s="23" t="s">
        <v>129</v>
      </c>
      <c r="AU217" s="23" t="s">
        <v>78</v>
      </c>
      <c r="AY217" s="23" t="s">
        <v>127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23" t="s">
        <v>78</v>
      </c>
      <c r="BK217" s="230">
        <f>ROUND(I217*H217,2)</f>
        <v>0</v>
      </c>
      <c r="BL217" s="23" t="s">
        <v>577</v>
      </c>
      <c r="BM217" s="23" t="s">
        <v>746</v>
      </c>
    </row>
    <row r="218" spans="2:65" s="1" customFormat="1" ht="16.5" customHeight="1">
      <c r="B218" s="45"/>
      <c r="C218" s="220" t="s">
        <v>397</v>
      </c>
      <c r="D218" s="220" t="s">
        <v>129</v>
      </c>
      <c r="E218" s="221" t="s">
        <v>587</v>
      </c>
      <c r="F218" s="222" t="s">
        <v>588</v>
      </c>
      <c r="G218" s="223" t="s">
        <v>576</v>
      </c>
      <c r="H218" s="224">
        <v>1</v>
      </c>
      <c r="I218" s="225"/>
      <c r="J218" s="224">
        <f>ROUND(I218*H218,2)</f>
        <v>0</v>
      </c>
      <c r="K218" s="222" t="s">
        <v>20</v>
      </c>
      <c r="L218" s="71"/>
      <c r="M218" s="226" t="s">
        <v>20</v>
      </c>
      <c r="N218" s="227" t="s">
        <v>41</v>
      </c>
      <c r="O218" s="46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AR218" s="23" t="s">
        <v>577</v>
      </c>
      <c r="AT218" s="23" t="s">
        <v>129</v>
      </c>
      <c r="AU218" s="23" t="s">
        <v>78</v>
      </c>
      <c r="AY218" s="23" t="s">
        <v>127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23" t="s">
        <v>78</v>
      </c>
      <c r="BK218" s="230">
        <f>ROUND(I218*H218,2)</f>
        <v>0</v>
      </c>
      <c r="BL218" s="23" t="s">
        <v>577</v>
      </c>
      <c r="BM218" s="23" t="s">
        <v>747</v>
      </c>
    </row>
    <row r="219" spans="2:65" s="1" customFormat="1" ht="16.5" customHeight="1">
      <c r="B219" s="45"/>
      <c r="C219" s="220" t="s">
        <v>402</v>
      </c>
      <c r="D219" s="220" t="s">
        <v>129</v>
      </c>
      <c r="E219" s="221" t="s">
        <v>591</v>
      </c>
      <c r="F219" s="222" t="s">
        <v>592</v>
      </c>
      <c r="G219" s="223" t="s">
        <v>576</v>
      </c>
      <c r="H219" s="224">
        <v>1</v>
      </c>
      <c r="I219" s="225"/>
      <c r="J219" s="224">
        <f>ROUND(I219*H219,2)</f>
        <v>0</v>
      </c>
      <c r="K219" s="222" t="s">
        <v>20</v>
      </c>
      <c r="L219" s="71"/>
      <c r="M219" s="226" t="s">
        <v>20</v>
      </c>
      <c r="N219" s="227" t="s">
        <v>41</v>
      </c>
      <c r="O219" s="46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AR219" s="23" t="s">
        <v>577</v>
      </c>
      <c r="AT219" s="23" t="s">
        <v>129</v>
      </c>
      <c r="AU219" s="23" t="s">
        <v>78</v>
      </c>
      <c r="AY219" s="23" t="s">
        <v>127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23" t="s">
        <v>78</v>
      </c>
      <c r="BK219" s="230">
        <f>ROUND(I219*H219,2)</f>
        <v>0</v>
      </c>
      <c r="BL219" s="23" t="s">
        <v>577</v>
      </c>
      <c r="BM219" s="23" t="s">
        <v>748</v>
      </c>
    </row>
    <row r="220" spans="2:65" s="1" customFormat="1" ht="25.5" customHeight="1">
      <c r="B220" s="45"/>
      <c r="C220" s="220" t="s">
        <v>406</v>
      </c>
      <c r="D220" s="220" t="s">
        <v>129</v>
      </c>
      <c r="E220" s="221" t="s">
        <v>594</v>
      </c>
      <c r="F220" s="222" t="s">
        <v>595</v>
      </c>
      <c r="G220" s="223" t="s">
        <v>576</v>
      </c>
      <c r="H220" s="224">
        <v>1</v>
      </c>
      <c r="I220" s="225"/>
      <c r="J220" s="224">
        <f>ROUND(I220*H220,2)</f>
        <v>0</v>
      </c>
      <c r="K220" s="222" t="s">
        <v>20</v>
      </c>
      <c r="L220" s="71"/>
      <c r="M220" s="226" t="s">
        <v>20</v>
      </c>
      <c r="N220" s="227" t="s">
        <v>41</v>
      </c>
      <c r="O220" s="46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AR220" s="23" t="s">
        <v>577</v>
      </c>
      <c r="AT220" s="23" t="s">
        <v>129</v>
      </c>
      <c r="AU220" s="23" t="s">
        <v>78</v>
      </c>
      <c r="AY220" s="23" t="s">
        <v>127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23" t="s">
        <v>78</v>
      </c>
      <c r="BK220" s="230">
        <f>ROUND(I220*H220,2)</f>
        <v>0</v>
      </c>
      <c r="BL220" s="23" t="s">
        <v>577</v>
      </c>
      <c r="BM220" s="23" t="s">
        <v>749</v>
      </c>
    </row>
    <row r="221" spans="2:65" s="1" customFormat="1" ht="16.5" customHeight="1">
      <c r="B221" s="45"/>
      <c r="C221" s="220" t="s">
        <v>412</v>
      </c>
      <c r="D221" s="220" t="s">
        <v>129</v>
      </c>
      <c r="E221" s="221" t="s">
        <v>598</v>
      </c>
      <c r="F221" s="222" t="s">
        <v>599</v>
      </c>
      <c r="G221" s="223" t="s">
        <v>576</v>
      </c>
      <c r="H221" s="224">
        <v>1</v>
      </c>
      <c r="I221" s="225"/>
      <c r="J221" s="224">
        <f>ROUND(I221*H221,2)</f>
        <v>0</v>
      </c>
      <c r="K221" s="222" t="s">
        <v>20</v>
      </c>
      <c r="L221" s="71"/>
      <c r="M221" s="226" t="s">
        <v>20</v>
      </c>
      <c r="N221" s="227" t="s">
        <v>41</v>
      </c>
      <c r="O221" s="46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AR221" s="23" t="s">
        <v>577</v>
      </c>
      <c r="AT221" s="23" t="s">
        <v>129</v>
      </c>
      <c r="AU221" s="23" t="s">
        <v>78</v>
      </c>
      <c r="AY221" s="23" t="s">
        <v>127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23" t="s">
        <v>78</v>
      </c>
      <c r="BK221" s="230">
        <f>ROUND(I221*H221,2)</f>
        <v>0</v>
      </c>
      <c r="BL221" s="23" t="s">
        <v>577</v>
      </c>
      <c r="BM221" s="23" t="s">
        <v>750</v>
      </c>
    </row>
    <row r="222" spans="2:65" s="1" customFormat="1" ht="16.5" customHeight="1">
      <c r="B222" s="45"/>
      <c r="C222" s="220" t="s">
        <v>419</v>
      </c>
      <c r="D222" s="220" t="s">
        <v>129</v>
      </c>
      <c r="E222" s="221" t="s">
        <v>602</v>
      </c>
      <c r="F222" s="222" t="s">
        <v>603</v>
      </c>
      <c r="G222" s="223" t="s">
        <v>576</v>
      </c>
      <c r="H222" s="224">
        <v>1</v>
      </c>
      <c r="I222" s="225"/>
      <c r="J222" s="224">
        <f>ROUND(I222*H222,2)</f>
        <v>0</v>
      </c>
      <c r="K222" s="222" t="s">
        <v>20</v>
      </c>
      <c r="L222" s="71"/>
      <c r="M222" s="226" t="s">
        <v>20</v>
      </c>
      <c r="N222" s="227" t="s">
        <v>41</v>
      </c>
      <c r="O222" s="46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AR222" s="23" t="s">
        <v>577</v>
      </c>
      <c r="AT222" s="23" t="s">
        <v>129</v>
      </c>
      <c r="AU222" s="23" t="s">
        <v>78</v>
      </c>
      <c r="AY222" s="23" t="s">
        <v>127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23" t="s">
        <v>78</v>
      </c>
      <c r="BK222" s="230">
        <f>ROUND(I222*H222,2)</f>
        <v>0</v>
      </c>
      <c r="BL222" s="23" t="s">
        <v>577</v>
      </c>
      <c r="BM222" s="23" t="s">
        <v>751</v>
      </c>
    </row>
    <row r="223" spans="2:65" s="1" customFormat="1" ht="16.5" customHeight="1">
      <c r="B223" s="45"/>
      <c r="C223" s="220" t="s">
        <v>428</v>
      </c>
      <c r="D223" s="220" t="s">
        <v>129</v>
      </c>
      <c r="E223" s="221" t="s">
        <v>606</v>
      </c>
      <c r="F223" s="222" t="s">
        <v>607</v>
      </c>
      <c r="G223" s="223" t="s">
        <v>576</v>
      </c>
      <c r="H223" s="224">
        <v>1</v>
      </c>
      <c r="I223" s="225"/>
      <c r="J223" s="224">
        <f>ROUND(I223*H223,2)</f>
        <v>0</v>
      </c>
      <c r="K223" s="222" t="s">
        <v>20</v>
      </c>
      <c r="L223" s="71"/>
      <c r="M223" s="226" t="s">
        <v>20</v>
      </c>
      <c r="N223" s="227" t="s">
        <v>41</v>
      </c>
      <c r="O223" s="46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3" t="s">
        <v>577</v>
      </c>
      <c r="AT223" s="23" t="s">
        <v>129</v>
      </c>
      <c r="AU223" s="23" t="s">
        <v>78</v>
      </c>
      <c r="AY223" s="23" t="s">
        <v>127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23" t="s">
        <v>78</v>
      </c>
      <c r="BK223" s="230">
        <f>ROUND(I223*H223,2)</f>
        <v>0</v>
      </c>
      <c r="BL223" s="23" t="s">
        <v>577</v>
      </c>
      <c r="BM223" s="23" t="s">
        <v>752</v>
      </c>
    </row>
    <row r="224" spans="2:65" s="1" customFormat="1" ht="25.5" customHeight="1">
      <c r="B224" s="45"/>
      <c r="C224" s="220" t="s">
        <v>433</v>
      </c>
      <c r="D224" s="220" t="s">
        <v>129</v>
      </c>
      <c r="E224" s="221" t="s">
        <v>610</v>
      </c>
      <c r="F224" s="222" t="s">
        <v>611</v>
      </c>
      <c r="G224" s="223" t="s">
        <v>576</v>
      </c>
      <c r="H224" s="224">
        <v>1</v>
      </c>
      <c r="I224" s="225"/>
      <c r="J224" s="224">
        <f>ROUND(I224*H224,2)</f>
        <v>0</v>
      </c>
      <c r="K224" s="222" t="s">
        <v>20</v>
      </c>
      <c r="L224" s="71"/>
      <c r="M224" s="226" t="s">
        <v>20</v>
      </c>
      <c r="N224" s="273" t="s">
        <v>41</v>
      </c>
      <c r="O224" s="274"/>
      <c r="P224" s="275">
        <f>O224*H224</f>
        <v>0</v>
      </c>
      <c r="Q224" s="275">
        <v>0</v>
      </c>
      <c r="R224" s="275">
        <f>Q224*H224</f>
        <v>0</v>
      </c>
      <c r="S224" s="275">
        <v>0</v>
      </c>
      <c r="T224" s="276">
        <f>S224*H224</f>
        <v>0</v>
      </c>
      <c r="AR224" s="23" t="s">
        <v>577</v>
      </c>
      <c r="AT224" s="23" t="s">
        <v>129</v>
      </c>
      <c r="AU224" s="23" t="s">
        <v>78</v>
      </c>
      <c r="AY224" s="23" t="s">
        <v>127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23" t="s">
        <v>78</v>
      </c>
      <c r="BK224" s="230">
        <f>ROUND(I224*H224,2)</f>
        <v>0</v>
      </c>
      <c r="BL224" s="23" t="s">
        <v>577</v>
      </c>
      <c r="BM224" s="23" t="s">
        <v>753</v>
      </c>
    </row>
    <row r="225" spans="2:12" s="1" customFormat="1" ht="6.95" customHeight="1">
      <c r="B225" s="66"/>
      <c r="C225" s="67"/>
      <c r="D225" s="67"/>
      <c r="E225" s="67"/>
      <c r="F225" s="67"/>
      <c r="G225" s="67"/>
      <c r="H225" s="67"/>
      <c r="I225" s="165"/>
      <c r="J225" s="67"/>
      <c r="K225" s="67"/>
      <c r="L225" s="71"/>
    </row>
  </sheetData>
  <sheetProtection password="CC35" sheet="1" objects="1" scenarios="1" formatColumns="0" formatRows="0" autoFilter="0"/>
  <autoFilter ref="C83:K224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87</v>
      </c>
      <c r="G1" s="138" t="s">
        <v>88</v>
      </c>
      <c r="H1" s="138"/>
      <c r="I1" s="139"/>
      <c r="J1" s="138" t="s">
        <v>89</v>
      </c>
      <c r="K1" s="137" t="s">
        <v>90</v>
      </c>
      <c r="L1" s="138" t="s">
        <v>91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80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17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Sokolov - Parkoviště v ul.Atletická - Vítězná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754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19</v>
      </c>
      <c r="E11" s="46"/>
      <c r="F11" s="34" t="s">
        <v>20</v>
      </c>
      <c r="G11" s="46"/>
      <c r="H11" s="46"/>
      <c r="I11" s="145" t="s">
        <v>21</v>
      </c>
      <c r="J11" s="34" t="s">
        <v>20</v>
      </c>
      <c r="K11" s="50"/>
    </row>
    <row r="12" spans="2:11" s="1" customFormat="1" ht="14.4" customHeight="1">
      <c r="B12" s="45"/>
      <c r="C12" s="46"/>
      <c r="D12" s="39" t="s">
        <v>22</v>
      </c>
      <c r="E12" s="46"/>
      <c r="F12" s="34" t="s">
        <v>23</v>
      </c>
      <c r="G12" s="46"/>
      <c r="H12" s="46"/>
      <c r="I12" s="145" t="s">
        <v>24</v>
      </c>
      <c r="J12" s="146" t="str">
        <f>'Rekapitulace stavby'!AN8</f>
        <v>29. 3. 2018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26</v>
      </c>
      <c r="E14" s="46"/>
      <c r="F14" s="46"/>
      <c r="G14" s="46"/>
      <c r="H14" s="46"/>
      <c r="I14" s="145" t="s">
        <v>27</v>
      </c>
      <c r="J14" s="34" t="s">
        <v>20</v>
      </c>
      <c r="K14" s="50"/>
    </row>
    <row r="15" spans="2:11" s="1" customFormat="1" ht="18" customHeight="1">
      <c r="B15" s="45"/>
      <c r="C15" s="46"/>
      <c r="D15" s="46"/>
      <c r="E15" s="34" t="s">
        <v>28</v>
      </c>
      <c r="F15" s="46"/>
      <c r="G15" s="46"/>
      <c r="H15" s="46"/>
      <c r="I15" s="145" t="s">
        <v>29</v>
      </c>
      <c r="J15" s="34" t="s">
        <v>20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27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27</v>
      </c>
      <c r="J20" s="34" t="s">
        <v>20</v>
      </c>
      <c r="K20" s="50"/>
    </row>
    <row r="21" spans="2:11" s="1" customFormat="1" ht="18" customHeight="1">
      <c r="B21" s="45"/>
      <c r="C21" s="46"/>
      <c r="D21" s="46"/>
      <c r="E21" s="34" t="s">
        <v>33</v>
      </c>
      <c r="F21" s="46"/>
      <c r="G21" s="46"/>
      <c r="H21" s="46"/>
      <c r="I21" s="145" t="s">
        <v>29</v>
      </c>
      <c r="J21" s="34" t="s">
        <v>20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35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20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36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38</v>
      </c>
      <c r="G29" s="46"/>
      <c r="H29" s="46"/>
      <c r="I29" s="155" t="s">
        <v>37</v>
      </c>
      <c r="J29" s="51" t="s">
        <v>39</v>
      </c>
      <c r="K29" s="50"/>
    </row>
    <row r="30" spans="2:11" s="1" customFormat="1" ht="14.4" customHeight="1">
      <c r="B30" s="45"/>
      <c r="C30" s="46"/>
      <c r="D30" s="54" t="s">
        <v>40</v>
      </c>
      <c r="E30" s="54" t="s">
        <v>41</v>
      </c>
      <c r="F30" s="156">
        <f>ROUND(SUM(BE78:BE81),2)</f>
        <v>0</v>
      </c>
      <c r="G30" s="46"/>
      <c r="H30" s="46"/>
      <c r="I30" s="157">
        <v>0.21</v>
      </c>
      <c r="J30" s="156">
        <f>ROUND(ROUND((SUM(BE78:BE81)),2)*I30,2)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42</v>
      </c>
      <c r="F31" s="156">
        <f>ROUND(SUM(BF78:BF81),2)</f>
        <v>0</v>
      </c>
      <c r="G31" s="46"/>
      <c r="H31" s="46"/>
      <c r="I31" s="157">
        <v>0.15</v>
      </c>
      <c r="J31" s="156">
        <f>ROUND(ROUND((SUM(BF78:BF81)),2)*I31,2)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43</v>
      </c>
      <c r="F32" s="156">
        <f>ROUND(SUM(BG78:BG81),2)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44</v>
      </c>
      <c r="F33" s="156">
        <f>ROUND(SUM(BH78:BH81),2)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45</v>
      </c>
      <c r="F34" s="156">
        <f>ROUND(SUM(BI78:BI81),2)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46</v>
      </c>
      <c r="E36" s="97"/>
      <c r="F36" s="97"/>
      <c r="G36" s="160" t="s">
        <v>47</v>
      </c>
      <c r="H36" s="161" t="s">
        <v>48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17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Sokolov - Parkoviště v ul.Atletická - Vítězná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03 - Veřejné osvětlení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22</v>
      </c>
      <c r="D49" s="46"/>
      <c r="E49" s="46"/>
      <c r="F49" s="34" t="str">
        <f>F12</f>
        <v xml:space="preserve"> </v>
      </c>
      <c r="G49" s="46"/>
      <c r="H49" s="46"/>
      <c r="I49" s="145" t="s">
        <v>24</v>
      </c>
      <c r="J49" s="146" t="str">
        <f>IF(J12="","",J12)</f>
        <v>29. 3. 2018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26</v>
      </c>
      <c r="D51" s="46"/>
      <c r="E51" s="46"/>
      <c r="F51" s="34" t="str">
        <f>E15</f>
        <v>Město Sokolov</v>
      </c>
      <c r="G51" s="46"/>
      <c r="H51" s="46"/>
      <c r="I51" s="145" t="s">
        <v>32</v>
      </c>
      <c r="J51" s="43" t="str">
        <f>E21</f>
        <v>BPO s.r.o.Ostrov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96</v>
      </c>
      <c r="D54" s="158"/>
      <c r="E54" s="158"/>
      <c r="F54" s="158"/>
      <c r="G54" s="158"/>
      <c r="H54" s="158"/>
      <c r="I54" s="172"/>
      <c r="J54" s="173" t="s">
        <v>97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98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99</v>
      </c>
    </row>
    <row r="57" spans="2:11" s="7" customFormat="1" ht="24.95" customHeight="1">
      <c r="B57" s="176"/>
      <c r="C57" s="177"/>
      <c r="D57" s="178" t="s">
        <v>755</v>
      </c>
      <c r="E57" s="179"/>
      <c r="F57" s="179"/>
      <c r="G57" s="179"/>
      <c r="H57" s="179"/>
      <c r="I57" s="180"/>
      <c r="J57" s="181">
        <f>J79</f>
        <v>0</v>
      </c>
      <c r="K57" s="182"/>
    </row>
    <row r="58" spans="2:11" s="8" customFormat="1" ht="19.9" customHeight="1">
      <c r="B58" s="183"/>
      <c r="C58" s="184"/>
      <c r="D58" s="185" t="s">
        <v>756</v>
      </c>
      <c r="E58" s="186"/>
      <c r="F58" s="186"/>
      <c r="G58" s="186"/>
      <c r="H58" s="186"/>
      <c r="I58" s="187"/>
      <c r="J58" s="188">
        <f>J80</f>
        <v>0</v>
      </c>
      <c r="K58" s="189"/>
    </row>
    <row r="59" spans="2:11" s="1" customFormat="1" ht="21.8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pans="2:11" s="1" customFormat="1" ht="6.95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pans="2:12" s="1" customFormat="1" ht="6.95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pans="2:12" s="1" customFormat="1" ht="36.95" customHeight="1">
      <c r="B65" s="45"/>
      <c r="C65" s="72" t="s">
        <v>111</v>
      </c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6.95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4.4" customHeight="1">
      <c r="B67" s="45"/>
      <c r="C67" s="75" t="s">
        <v>17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6.5" customHeight="1">
      <c r="B68" s="45"/>
      <c r="C68" s="73"/>
      <c r="D68" s="73"/>
      <c r="E68" s="191" t="str">
        <f>E7</f>
        <v>Sokolov - Parkoviště v ul.Atletická - Vítězná</v>
      </c>
      <c r="F68" s="75"/>
      <c r="G68" s="75"/>
      <c r="H68" s="75"/>
      <c r="I68" s="190"/>
      <c r="J68" s="73"/>
      <c r="K68" s="73"/>
      <c r="L68" s="71"/>
    </row>
    <row r="69" spans="2:12" s="1" customFormat="1" ht="14.4" customHeight="1">
      <c r="B69" s="45"/>
      <c r="C69" s="75" t="s">
        <v>93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7.25" customHeight="1">
      <c r="B70" s="45"/>
      <c r="C70" s="73"/>
      <c r="D70" s="73"/>
      <c r="E70" s="81" t="str">
        <f>E9</f>
        <v>03 - Veřejné osvětlení</v>
      </c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8" customHeight="1">
      <c r="B72" s="45"/>
      <c r="C72" s="75" t="s">
        <v>22</v>
      </c>
      <c r="D72" s="73"/>
      <c r="E72" s="73"/>
      <c r="F72" s="192" t="str">
        <f>F12</f>
        <v xml:space="preserve"> </v>
      </c>
      <c r="G72" s="73"/>
      <c r="H72" s="73"/>
      <c r="I72" s="193" t="s">
        <v>24</v>
      </c>
      <c r="J72" s="84" t="str">
        <f>IF(J12="","",J12)</f>
        <v>29. 3. 2018</v>
      </c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3.5">
      <c r="B74" s="45"/>
      <c r="C74" s="75" t="s">
        <v>26</v>
      </c>
      <c r="D74" s="73"/>
      <c r="E74" s="73"/>
      <c r="F74" s="192" t="str">
        <f>E15</f>
        <v>Město Sokolov</v>
      </c>
      <c r="G74" s="73"/>
      <c r="H74" s="73"/>
      <c r="I74" s="193" t="s">
        <v>32</v>
      </c>
      <c r="J74" s="192" t="str">
        <f>E21</f>
        <v>BPO s.r.o.Ostrov</v>
      </c>
      <c r="K74" s="73"/>
      <c r="L74" s="71"/>
    </row>
    <row r="75" spans="2:12" s="1" customFormat="1" ht="14.4" customHeight="1">
      <c r="B75" s="45"/>
      <c r="C75" s="75" t="s">
        <v>30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pans="2:12" s="1" customFormat="1" ht="10.3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20" s="9" customFormat="1" ht="29.25" customHeight="1">
      <c r="B77" s="194"/>
      <c r="C77" s="195" t="s">
        <v>112</v>
      </c>
      <c r="D77" s="196" t="s">
        <v>55</v>
      </c>
      <c r="E77" s="196" t="s">
        <v>51</v>
      </c>
      <c r="F77" s="196" t="s">
        <v>113</v>
      </c>
      <c r="G77" s="196" t="s">
        <v>114</v>
      </c>
      <c r="H77" s="196" t="s">
        <v>115</v>
      </c>
      <c r="I77" s="197" t="s">
        <v>116</v>
      </c>
      <c r="J77" s="196" t="s">
        <v>97</v>
      </c>
      <c r="K77" s="198" t="s">
        <v>117</v>
      </c>
      <c r="L77" s="199"/>
      <c r="M77" s="101" t="s">
        <v>118</v>
      </c>
      <c r="N77" s="102" t="s">
        <v>40</v>
      </c>
      <c r="O77" s="102" t="s">
        <v>119</v>
      </c>
      <c r="P77" s="102" t="s">
        <v>120</v>
      </c>
      <c r="Q77" s="102" t="s">
        <v>121</v>
      </c>
      <c r="R77" s="102" t="s">
        <v>122</v>
      </c>
      <c r="S77" s="102" t="s">
        <v>123</v>
      </c>
      <c r="T77" s="103" t="s">
        <v>124</v>
      </c>
    </row>
    <row r="78" spans="2:63" s="1" customFormat="1" ht="29.25" customHeight="1">
      <c r="B78" s="45"/>
      <c r="C78" s="107" t="s">
        <v>98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</f>
        <v>0</v>
      </c>
      <c r="Q78" s="105"/>
      <c r="R78" s="201">
        <f>R79</f>
        <v>0</v>
      </c>
      <c r="S78" s="105"/>
      <c r="T78" s="202">
        <f>T79</f>
        <v>0</v>
      </c>
      <c r="AT78" s="23" t="s">
        <v>69</v>
      </c>
      <c r="AU78" s="23" t="s">
        <v>99</v>
      </c>
      <c r="BK78" s="203">
        <f>BK79</f>
        <v>0</v>
      </c>
    </row>
    <row r="79" spans="2:63" s="10" customFormat="1" ht="37.4" customHeight="1">
      <c r="B79" s="204"/>
      <c r="C79" s="205"/>
      <c r="D79" s="206" t="s">
        <v>69</v>
      </c>
      <c r="E79" s="207" t="s">
        <v>324</v>
      </c>
      <c r="F79" s="207" t="s">
        <v>757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P80</f>
        <v>0</v>
      </c>
      <c r="Q79" s="212"/>
      <c r="R79" s="213">
        <f>R80</f>
        <v>0</v>
      </c>
      <c r="S79" s="212"/>
      <c r="T79" s="214">
        <f>T80</f>
        <v>0</v>
      </c>
      <c r="AR79" s="215" t="s">
        <v>142</v>
      </c>
      <c r="AT79" s="216" t="s">
        <v>69</v>
      </c>
      <c r="AU79" s="216" t="s">
        <v>70</v>
      </c>
      <c r="AY79" s="215" t="s">
        <v>127</v>
      </c>
      <c r="BK79" s="217">
        <f>BK80</f>
        <v>0</v>
      </c>
    </row>
    <row r="80" spans="2:63" s="10" customFormat="1" ht="19.9" customHeight="1">
      <c r="B80" s="204"/>
      <c r="C80" s="205"/>
      <c r="D80" s="206" t="s">
        <v>69</v>
      </c>
      <c r="E80" s="218" t="s">
        <v>758</v>
      </c>
      <c r="F80" s="218" t="s">
        <v>85</v>
      </c>
      <c r="G80" s="205"/>
      <c r="H80" s="205"/>
      <c r="I80" s="208"/>
      <c r="J80" s="219">
        <f>BK80</f>
        <v>0</v>
      </c>
      <c r="K80" s="205"/>
      <c r="L80" s="210"/>
      <c r="M80" s="211"/>
      <c r="N80" s="212"/>
      <c r="O80" s="212"/>
      <c r="P80" s="213">
        <f>P81</f>
        <v>0</v>
      </c>
      <c r="Q80" s="212"/>
      <c r="R80" s="213">
        <f>R81</f>
        <v>0</v>
      </c>
      <c r="S80" s="212"/>
      <c r="T80" s="214">
        <f>T81</f>
        <v>0</v>
      </c>
      <c r="AR80" s="215" t="s">
        <v>142</v>
      </c>
      <c r="AT80" s="216" t="s">
        <v>69</v>
      </c>
      <c r="AU80" s="216" t="s">
        <v>78</v>
      </c>
      <c r="AY80" s="215" t="s">
        <v>127</v>
      </c>
      <c r="BK80" s="217">
        <f>BK81</f>
        <v>0</v>
      </c>
    </row>
    <row r="81" spans="2:65" s="1" customFormat="1" ht="16.5" customHeight="1">
      <c r="B81" s="45"/>
      <c r="C81" s="220" t="s">
        <v>78</v>
      </c>
      <c r="D81" s="220" t="s">
        <v>129</v>
      </c>
      <c r="E81" s="221" t="s">
        <v>759</v>
      </c>
      <c r="F81" s="222" t="s">
        <v>760</v>
      </c>
      <c r="G81" s="223" t="s">
        <v>576</v>
      </c>
      <c r="H81" s="224">
        <v>1</v>
      </c>
      <c r="I81" s="225"/>
      <c r="J81" s="224">
        <f>ROUND(I81*H81,2)</f>
        <v>0</v>
      </c>
      <c r="K81" s="222" t="s">
        <v>20</v>
      </c>
      <c r="L81" s="71"/>
      <c r="M81" s="226" t="s">
        <v>20</v>
      </c>
      <c r="N81" s="273" t="s">
        <v>41</v>
      </c>
      <c r="O81" s="274"/>
      <c r="P81" s="275">
        <f>O81*H81</f>
        <v>0</v>
      </c>
      <c r="Q81" s="275">
        <v>0</v>
      </c>
      <c r="R81" s="275">
        <f>Q81*H81</f>
        <v>0</v>
      </c>
      <c r="S81" s="275">
        <v>0</v>
      </c>
      <c r="T81" s="276">
        <f>S81*H81</f>
        <v>0</v>
      </c>
      <c r="AR81" s="23" t="s">
        <v>473</v>
      </c>
      <c r="AT81" s="23" t="s">
        <v>129</v>
      </c>
      <c r="AU81" s="23" t="s">
        <v>80</v>
      </c>
      <c r="AY81" s="23" t="s">
        <v>127</v>
      </c>
      <c r="BE81" s="230">
        <f>IF(N81="základní",J81,0)</f>
        <v>0</v>
      </c>
      <c r="BF81" s="230">
        <f>IF(N81="snížená",J81,0)</f>
        <v>0</v>
      </c>
      <c r="BG81" s="230">
        <f>IF(N81="zákl. přenesená",J81,0)</f>
        <v>0</v>
      </c>
      <c r="BH81" s="230">
        <f>IF(N81="sníž. přenesená",J81,0)</f>
        <v>0</v>
      </c>
      <c r="BI81" s="230">
        <f>IF(N81="nulová",J81,0)</f>
        <v>0</v>
      </c>
      <c r="BJ81" s="23" t="s">
        <v>78</v>
      </c>
      <c r="BK81" s="230">
        <f>ROUND(I81*H81,2)</f>
        <v>0</v>
      </c>
      <c r="BL81" s="23" t="s">
        <v>473</v>
      </c>
      <c r="BM81" s="23" t="s">
        <v>761</v>
      </c>
    </row>
    <row r="82" spans="2:12" s="1" customFormat="1" ht="6.95" customHeight="1">
      <c r="B82" s="66"/>
      <c r="C82" s="67"/>
      <c r="D82" s="67"/>
      <c r="E82" s="67"/>
      <c r="F82" s="67"/>
      <c r="G82" s="67"/>
      <c r="H82" s="67"/>
      <c r="I82" s="165"/>
      <c r="J82" s="67"/>
      <c r="K82" s="67"/>
      <c r="L82" s="71"/>
    </row>
  </sheetData>
  <sheetProtection password="CC35" sheet="1" objects="1" scenarios="1" formatColumns="0" formatRows="0" autoFilter="0"/>
  <autoFilter ref="C77:K8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7" customWidth="1"/>
    <col min="2" max="2" width="1.66796875" style="277" customWidth="1"/>
    <col min="3" max="4" width="5" style="277" customWidth="1"/>
    <col min="5" max="5" width="11.66015625" style="277" customWidth="1"/>
    <col min="6" max="6" width="9.16015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79687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4" customFormat="1" ht="45" customHeight="1">
      <c r="B3" s="281"/>
      <c r="C3" s="282" t="s">
        <v>762</v>
      </c>
      <c r="D3" s="282"/>
      <c r="E3" s="282"/>
      <c r="F3" s="282"/>
      <c r="G3" s="282"/>
      <c r="H3" s="282"/>
      <c r="I3" s="282"/>
      <c r="J3" s="282"/>
      <c r="K3" s="283"/>
    </row>
    <row r="4" spans="2:11" ht="25.5" customHeight="1">
      <c r="B4" s="284"/>
      <c r="C4" s="285" t="s">
        <v>763</v>
      </c>
      <c r="D4" s="285"/>
      <c r="E4" s="285"/>
      <c r="F4" s="285"/>
      <c r="G4" s="285"/>
      <c r="H4" s="285"/>
      <c r="I4" s="285"/>
      <c r="J4" s="285"/>
      <c r="K4" s="286"/>
    </row>
    <row r="5" spans="2:1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4"/>
      <c r="C6" s="288" t="s">
        <v>764</v>
      </c>
      <c r="D6" s="288"/>
      <c r="E6" s="288"/>
      <c r="F6" s="288"/>
      <c r="G6" s="288"/>
      <c r="H6" s="288"/>
      <c r="I6" s="288"/>
      <c r="J6" s="288"/>
      <c r="K6" s="286"/>
    </row>
    <row r="7" spans="2:11" ht="15" customHeight="1">
      <c r="B7" s="289"/>
      <c r="C7" s="288" t="s">
        <v>765</v>
      </c>
      <c r="D7" s="288"/>
      <c r="E7" s="288"/>
      <c r="F7" s="288"/>
      <c r="G7" s="288"/>
      <c r="H7" s="288"/>
      <c r="I7" s="288"/>
      <c r="J7" s="288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288" t="s">
        <v>766</v>
      </c>
      <c r="D9" s="288"/>
      <c r="E9" s="288"/>
      <c r="F9" s="288"/>
      <c r="G9" s="288"/>
      <c r="H9" s="288"/>
      <c r="I9" s="288"/>
      <c r="J9" s="288"/>
      <c r="K9" s="286"/>
    </row>
    <row r="10" spans="2:11" ht="15" customHeight="1">
      <c r="B10" s="289"/>
      <c r="C10" s="288"/>
      <c r="D10" s="288" t="s">
        <v>767</v>
      </c>
      <c r="E10" s="288"/>
      <c r="F10" s="288"/>
      <c r="G10" s="288"/>
      <c r="H10" s="288"/>
      <c r="I10" s="288"/>
      <c r="J10" s="288"/>
      <c r="K10" s="286"/>
    </row>
    <row r="11" spans="2:11" ht="15" customHeight="1">
      <c r="B11" s="289"/>
      <c r="C11" s="290"/>
      <c r="D11" s="288" t="s">
        <v>768</v>
      </c>
      <c r="E11" s="288"/>
      <c r="F11" s="288"/>
      <c r="G11" s="288"/>
      <c r="H11" s="288"/>
      <c r="I11" s="288"/>
      <c r="J11" s="288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288" t="s">
        <v>769</v>
      </c>
      <c r="E13" s="288"/>
      <c r="F13" s="288"/>
      <c r="G13" s="288"/>
      <c r="H13" s="288"/>
      <c r="I13" s="288"/>
      <c r="J13" s="288"/>
      <c r="K13" s="286"/>
    </row>
    <row r="14" spans="2:11" ht="15" customHeight="1">
      <c r="B14" s="289"/>
      <c r="C14" s="290"/>
      <c r="D14" s="288" t="s">
        <v>770</v>
      </c>
      <c r="E14" s="288"/>
      <c r="F14" s="288"/>
      <c r="G14" s="288"/>
      <c r="H14" s="288"/>
      <c r="I14" s="288"/>
      <c r="J14" s="288"/>
      <c r="K14" s="286"/>
    </row>
    <row r="15" spans="2:11" ht="15" customHeight="1">
      <c r="B15" s="289"/>
      <c r="C15" s="290"/>
      <c r="D15" s="288" t="s">
        <v>771</v>
      </c>
      <c r="E15" s="288"/>
      <c r="F15" s="288"/>
      <c r="G15" s="288"/>
      <c r="H15" s="288"/>
      <c r="I15" s="288"/>
      <c r="J15" s="288"/>
      <c r="K15" s="286"/>
    </row>
    <row r="16" spans="2:11" ht="15" customHeight="1">
      <c r="B16" s="289"/>
      <c r="C16" s="290"/>
      <c r="D16" s="290"/>
      <c r="E16" s="291" t="s">
        <v>77</v>
      </c>
      <c r="F16" s="288" t="s">
        <v>772</v>
      </c>
      <c r="G16" s="288"/>
      <c r="H16" s="288"/>
      <c r="I16" s="288"/>
      <c r="J16" s="288"/>
      <c r="K16" s="286"/>
    </row>
    <row r="17" spans="2:11" ht="15" customHeight="1">
      <c r="B17" s="289"/>
      <c r="C17" s="290"/>
      <c r="D17" s="290"/>
      <c r="E17" s="291" t="s">
        <v>773</v>
      </c>
      <c r="F17" s="288" t="s">
        <v>774</v>
      </c>
      <c r="G17" s="288"/>
      <c r="H17" s="288"/>
      <c r="I17" s="288"/>
      <c r="J17" s="288"/>
      <c r="K17" s="286"/>
    </row>
    <row r="18" spans="2:11" ht="15" customHeight="1">
      <c r="B18" s="289"/>
      <c r="C18" s="290"/>
      <c r="D18" s="290"/>
      <c r="E18" s="291" t="s">
        <v>775</v>
      </c>
      <c r="F18" s="288" t="s">
        <v>776</v>
      </c>
      <c r="G18" s="288"/>
      <c r="H18" s="288"/>
      <c r="I18" s="288"/>
      <c r="J18" s="288"/>
      <c r="K18" s="286"/>
    </row>
    <row r="19" spans="2:11" ht="15" customHeight="1">
      <c r="B19" s="289"/>
      <c r="C19" s="290"/>
      <c r="D19" s="290"/>
      <c r="E19" s="291" t="s">
        <v>777</v>
      </c>
      <c r="F19" s="288" t="s">
        <v>778</v>
      </c>
      <c r="G19" s="288"/>
      <c r="H19" s="288"/>
      <c r="I19" s="288"/>
      <c r="J19" s="288"/>
      <c r="K19" s="286"/>
    </row>
    <row r="20" spans="2:11" ht="15" customHeight="1">
      <c r="B20" s="289"/>
      <c r="C20" s="290"/>
      <c r="D20" s="290"/>
      <c r="E20" s="291" t="s">
        <v>779</v>
      </c>
      <c r="F20" s="288" t="s">
        <v>780</v>
      </c>
      <c r="G20" s="288"/>
      <c r="H20" s="288"/>
      <c r="I20" s="288"/>
      <c r="J20" s="288"/>
      <c r="K20" s="286"/>
    </row>
    <row r="21" spans="2:11" ht="15" customHeight="1">
      <c r="B21" s="289"/>
      <c r="C21" s="290"/>
      <c r="D21" s="290"/>
      <c r="E21" s="291" t="s">
        <v>781</v>
      </c>
      <c r="F21" s="288" t="s">
        <v>782</v>
      </c>
      <c r="G21" s="288"/>
      <c r="H21" s="288"/>
      <c r="I21" s="288"/>
      <c r="J21" s="288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288" t="s">
        <v>783</v>
      </c>
      <c r="D23" s="288"/>
      <c r="E23" s="288"/>
      <c r="F23" s="288"/>
      <c r="G23" s="288"/>
      <c r="H23" s="288"/>
      <c r="I23" s="288"/>
      <c r="J23" s="288"/>
      <c r="K23" s="286"/>
    </row>
    <row r="24" spans="2:11" ht="15" customHeight="1">
      <c r="B24" s="289"/>
      <c r="C24" s="288" t="s">
        <v>784</v>
      </c>
      <c r="D24" s="288"/>
      <c r="E24" s="288"/>
      <c r="F24" s="288"/>
      <c r="G24" s="288"/>
      <c r="H24" s="288"/>
      <c r="I24" s="288"/>
      <c r="J24" s="288"/>
      <c r="K24" s="286"/>
    </row>
    <row r="25" spans="2:11" ht="15" customHeight="1">
      <c r="B25" s="289"/>
      <c r="C25" s="288"/>
      <c r="D25" s="288" t="s">
        <v>785</v>
      </c>
      <c r="E25" s="288"/>
      <c r="F25" s="288"/>
      <c r="G25" s="288"/>
      <c r="H25" s="288"/>
      <c r="I25" s="288"/>
      <c r="J25" s="288"/>
      <c r="K25" s="286"/>
    </row>
    <row r="26" spans="2:11" ht="15" customHeight="1">
      <c r="B26" s="289"/>
      <c r="C26" s="290"/>
      <c r="D26" s="288" t="s">
        <v>786</v>
      </c>
      <c r="E26" s="288"/>
      <c r="F26" s="288"/>
      <c r="G26" s="288"/>
      <c r="H26" s="288"/>
      <c r="I26" s="288"/>
      <c r="J26" s="288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288" t="s">
        <v>787</v>
      </c>
      <c r="E28" s="288"/>
      <c r="F28" s="288"/>
      <c r="G28" s="288"/>
      <c r="H28" s="288"/>
      <c r="I28" s="288"/>
      <c r="J28" s="288"/>
      <c r="K28" s="286"/>
    </row>
    <row r="29" spans="2:11" ht="15" customHeight="1">
      <c r="B29" s="289"/>
      <c r="C29" s="290"/>
      <c r="D29" s="288" t="s">
        <v>788</v>
      </c>
      <c r="E29" s="288"/>
      <c r="F29" s="288"/>
      <c r="G29" s="288"/>
      <c r="H29" s="288"/>
      <c r="I29" s="288"/>
      <c r="J29" s="288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288" t="s">
        <v>789</v>
      </c>
      <c r="E31" s="288"/>
      <c r="F31" s="288"/>
      <c r="G31" s="288"/>
      <c r="H31" s="288"/>
      <c r="I31" s="288"/>
      <c r="J31" s="288"/>
      <c r="K31" s="286"/>
    </row>
    <row r="32" spans="2:11" ht="15" customHeight="1">
      <c r="B32" s="289"/>
      <c r="C32" s="290"/>
      <c r="D32" s="288" t="s">
        <v>790</v>
      </c>
      <c r="E32" s="288"/>
      <c r="F32" s="288"/>
      <c r="G32" s="288"/>
      <c r="H32" s="288"/>
      <c r="I32" s="288"/>
      <c r="J32" s="288"/>
      <c r="K32" s="286"/>
    </row>
    <row r="33" spans="2:11" ht="15" customHeight="1">
      <c r="B33" s="289"/>
      <c r="C33" s="290"/>
      <c r="D33" s="288" t="s">
        <v>791</v>
      </c>
      <c r="E33" s="288"/>
      <c r="F33" s="288"/>
      <c r="G33" s="288"/>
      <c r="H33" s="288"/>
      <c r="I33" s="288"/>
      <c r="J33" s="288"/>
      <c r="K33" s="286"/>
    </row>
    <row r="34" spans="2:11" ht="15" customHeight="1">
      <c r="B34" s="289"/>
      <c r="C34" s="290"/>
      <c r="D34" s="288"/>
      <c r="E34" s="292" t="s">
        <v>112</v>
      </c>
      <c r="F34" s="288"/>
      <c r="G34" s="288" t="s">
        <v>792</v>
      </c>
      <c r="H34" s="288"/>
      <c r="I34" s="288"/>
      <c r="J34" s="288"/>
      <c r="K34" s="286"/>
    </row>
    <row r="35" spans="2:11" ht="30.75" customHeight="1">
      <c r="B35" s="289"/>
      <c r="C35" s="290"/>
      <c r="D35" s="288"/>
      <c r="E35" s="292" t="s">
        <v>793</v>
      </c>
      <c r="F35" s="288"/>
      <c r="G35" s="288" t="s">
        <v>794</v>
      </c>
      <c r="H35" s="288"/>
      <c r="I35" s="288"/>
      <c r="J35" s="288"/>
      <c r="K35" s="286"/>
    </row>
    <row r="36" spans="2:11" ht="15" customHeight="1">
      <c r="B36" s="289"/>
      <c r="C36" s="290"/>
      <c r="D36" s="288"/>
      <c r="E36" s="292" t="s">
        <v>51</v>
      </c>
      <c r="F36" s="288"/>
      <c r="G36" s="288" t="s">
        <v>795</v>
      </c>
      <c r="H36" s="288"/>
      <c r="I36" s="288"/>
      <c r="J36" s="288"/>
      <c r="K36" s="286"/>
    </row>
    <row r="37" spans="2:11" ht="15" customHeight="1">
      <c r="B37" s="289"/>
      <c r="C37" s="290"/>
      <c r="D37" s="288"/>
      <c r="E37" s="292" t="s">
        <v>113</v>
      </c>
      <c r="F37" s="288"/>
      <c r="G37" s="288" t="s">
        <v>796</v>
      </c>
      <c r="H37" s="288"/>
      <c r="I37" s="288"/>
      <c r="J37" s="288"/>
      <c r="K37" s="286"/>
    </row>
    <row r="38" spans="2:11" ht="15" customHeight="1">
      <c r="B38" s="289"/>
      <c r="C38" s="290"/>
      <c r="D38" s="288"/>
      <c r="E38" s="292" t="s">
        <v>114</v>
      </c>
      <c r="F38" s="288"/>
      <c r="G38" s="288" t="s">
        <v>797</v>
      </c>
      <c r="H38" s="288"/>
      <c r="I38" s="288"/>
      <c r="J38" s="288"/>
      <c r="K38" s="286"/>
    </row>
    <row r="39" spans="2:11" ht="15" customHeight="1">
      <c r="B39" s="289"/>
      <c r="C39" s="290"/>
      <c r="D39" s="288"/>
      <c r="E39" s="292" t="s">
        <v>115</v>
      </c>
      <c r="F39" s="288"/>
      <c r="G39" s="288" t="s">
        <v>798</v>
      </c>
      <c r="H39" s="288"/>
      <c r="I39" s="288"/>
      <c r="J39" s="288"/>
      <c r="K39" s="286"/>
    </row>
    <row r="40" spans="2:11" ht="15" customHeight="1">
      <c r="B40" s="289"/>
      <c r="C40" s="290"/>
      <c r="D40" s="288"/>
      <c r="E40" s="292" t="s">
        <v>799</v>
      </c>
      <c r="F40" s="288"/>
      <c r="G40" s="288" t="s">
        <v>800</v>
      </c>
      <c r="H40" s="288"/>
      <c r="I40" s="288"/>
      <c r="J40" s="288"/>
      <c r="K40" s="286"/>
    </row>
    <row r="41" spans="2:11" ht="15" customHeight="1">
      <c r="B41" s="289"/>
      <c r="C41" s="290"/>
      <c r="D41" s="288"/>
      <c r="E41" s="292"/>
      <c r="F41" s="288"/>
      <c r="G41" s="288" t="s">
        <v>801</v>
      </c>
      <c r="H41" s="288"/>
      <c r="I41" s="288"/>
      <c r="J41" s="288"/>
      <c r="K41" s="286"/>
    </row>
    <row r="42" spans="2:11" ht="15" customHeight="1">
      <c r="B42" s="289"/>
      <c r="C42" s="290"/>
      <c r="D42" s="288"/>
      <c r="E42" s="292" t="s">
        <v>802</v>
      </c>
      <c r="F42" s="288"/>
      <c r="G42" s="288" t="s">
        <v>803</v>
      </c>
      <c r="H42" s="288"/>
      <c r="I42" s="288"/>
      <c r="J42" s="288"/>
      <c r="K42" s="286"/>
    </row>
    <row r="43" spans="2:11" ht="15" customHeight="1">
      <c r="B43" s="289"/>
      <c r="C43" s="290"/>
      <c r="D43" s="288"/>
      <c r="E43" s="292" t="s">
        <v>117</v>
      </c>
      <c r="F43" s="288"/>
      <c r="G43" s="288" t="s">
        <v>804</v>
      </c>
      <c r="H43" s="288"/>
      <c r="I43" s="288"/>
      <c r="J43" s="288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288" t="s">
        <v>805</v>
      </c>
      <c r="E45" s="288"/>
      <c r="F45" s="288"/>
      <c r="G45" s="288"/>
      <c r="H45" s="288"/>
      <c r="I45" s="288"/>
      <c r="J45" s="288"/>
      <c r="K45" s="286"/>
    </row>
    <row r="46" spans="2:11" ht="15" customHeight="1">
      <c r="B46" s="289"/>
      <c r="C46" s="290"/>
      <c r="D46" s="290"/>
      <c r="E46" s="288" t="s">
        <v>806</v>
      </c>
      <c r="F46" s="288"/>
      <c r="G46" s="288"/>
      <c r="H46" s="288"/>
      <c r="I46" s="288"/>
      <c r="J46" s="288"/>
      <c r="K46" s="286"/>
    </row>
    <row r="47" spans="2:11" ht="15" customHeight="1">
      <c r="B47" s="289"/>
      <c r="C47" s="290"/>
      <c r="D47" s="290"/>
      <c r="E47" s="288" t="s">
        <v>807</v>
      </c>
      <c r="F47" s="288"/>
      <c r="G47" s="288"/>
      <c r="H47" s="288"/>
      <c r="I47" s="288"/>
      <c r="J47" s="288"/>
      <c r="K47" s="286"/>
    </row>
    <row r="48" spans="2:11" ht="15" customHeight="1">
      <c r="B48" s="289"/>
      <c r="C48" s="290"/>
      <c r="D48" s="290"/>
      <c r="E48" s="288" t="s">
        <v>808</v>
      </c>
      <c r="F48" s="288"/>
      <c r="G48" s="288"/>
      <c r="H48" s="288"/>
      <c r="I48" s="288"/>
      <c r="J48" s="288"/>
      <c r="K48" s="286"/>
    </row>
    <row r="49" spans="2:11" ht="15" customHeight="1">
      <c r="B49" s="289"/>
      <c r="C49" s="290"/>
      <c r="D49" s="288" t="s">
        <v>809</v>
      </c>
      <c r="E49" s="288"/>
      <c r="F49" s="288"/>
      <c r="G49" s="288"/>
      <c r="H49" s="288"/>
      <c r="I49" s="288"/>
      <c r="J49" s="288"/>
      <c r="K49" s="286"/>
    </row>
    <row r="50" spans="2:11" ht="25.5" customHeight="1">
      <c r="B50" s="284"/>
      <c r="C50" s="285" t="s">
        <v>810</v>
      </c>
      <c r="D50" s="285"/>
      <c r="E50" s="285"/>
      <c r="F50" s="285"/>
      <c r="G50" s="285"/>
      <c r="H50" s="285"/>
      <c r="I50" s="285"/>
      <c r="J50" s="285"/>
      <c r="K50" s="286"/>
    </row>
    <row r="51" spans="2:11" ht="5.25" customHeight="1">
      <c r="B51" s="284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4"/>
      <c r="C52" s="288" t="s">
        <v>811</v>
      </c>
      <c r="D52" s="288"/>
      <c r="E52" s="288"/>
      <c r="F52" s="288"/>
      <c r="G52" s="288"/>
      <c r="H52" s="288"/>
      <c r="I52" s="288"/>
      <c r="J52" s="288"/>
      <c r="K52" s="286"/>
    </row>
    <row r="53" spans="2:11" ht="15" customHeight="1">
      <c r="B53" s="284"/>
      <c r="C53" s="288" t="s">
        <v>812</v>
      </c>
      <c r="D53" s="288"/>
      <c r="E53" s="288"/>
      <c r="F53" s="288"/>
      <c r="G53" s="288"/>
      <c r="H53" s="288"/>
      <c r="I53" s="288"/>
      <c r="J53" s="288"/>
      <c r="K53" s="286"/>
    </row>
    <row r="54" spans="2:11" ht="12.75" customHeight="1">
      <c r="B54" s="284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4"/>
      <c r="C55" s="288" t="s">
        <v>813</v>
      </c>
      <c r="D55" s="288"/>
      <c r="E55" s="288"/>
      <c r="F55" s="288"/>
      <c r="G55" s="288"/>
      <c r="H55" s="288"/>
      <c r="I55" s="288"/>
      <c r="J55" s="288"/>
      <c r="K55" s="286"/>
    </row>
    <row r="56" spans="2:11" ht="15" customHeight="1">
      <c r="B56" s="284"/>
      <c r="C56" s="290"/>
      <c r="D56" s="288" t="s">
        <v>814</v>
      </c>
      <c r="E56" s="288"/>
      <c r="F56" s="288"/>
      <c r="G56" s="288"/>
      <c r="H56" s="288"/>
      <c r="I56" s="288"/>
      <c r="J56" s="288"/>
      <c r="K56" s="286"/>
    </row>
    <row r="57" spans="2:11" ht="15" customHeight="1">
      <c r="B57" s="284"/>
      <c r="C57" s="290"/>
      <c r="D57" s="288" t="s">
        <v>815</v>
      </c>
      <c r="E57" s="288"/>
      <c r="F57" s="288"/>
      <c r="G57" s="288"/>
      <c r="H57" s="288"/>
      <c r="I57" s="288"/>
      <c r="J57" s="288"/>
      <c r="K57" s="286"/>
    </row>
    <row r="58" spans="2:11" ht="15" customHeight="1">
      <c r="B58" s="284"/>
      <c r="C58" s="290"/>
      <c r="D58" s="288" t="s">
        <v>816</v>
      </c>
      <c r="E58" s="288"/>
      <c r="F58" s="288"/>
      <c r="G58" s="288"/>
      <c r="H58" s="288"/>
      <c r="I58" s="288"/>
      <c r="J58" s="288"/>
      <c r="K58" s="286"/>
    </row>
    <row r="59" spans="2:11" ht="15" customHeight="1">
      <c r="B59" s="284"/>
      <c r="C59" s="290"/>
      <c r="D59" s="288" t="s">
        <v>817</v>
      </c>
      <c r="E59" s="288"/>
      <c r="F59" s="288"/>
      <c r="G59" s="288"/>
      <c r="H59" s="288"/>
      <c r="I59" s="288"/>
      <c r="J59" s="288"/>
      <c r="K59" s="286"/>
    </row>
    <row r="60" spans="2:11" ht="15" customHeight="1">
      <c r="B60" s="284"/>
      <c r="C60" s="290"/>
      <c r="D60" s="293" t="s">
        <v>818</v>
      </c>
      <c r="E60" s="293"/>
      <c r="F60" s="293"/>
      <c r="G60" s="293"/>
      <c r="H60" s="293"/>
      <c r="I60" s="293"/>
      <c r="J60" s="293"/>
      <c r="K60" s="286"/>
    </row>
    <row r="61" spans="2:11" ht="15" customHeight="1">
      <c r="B61" s="284"/>
      <c r="C61" s="290"/>
      <c r="D61" s="288" t="s">
        <v>819</v>
      </c>
      <c r="E61" s="288"/>
      <c r="F61" s="288"/>
      <c r="G61" s="288"/>
      <c r="H61" s="288"/>
      <c r="I61" s="288"/>
      <c r="J61" s="288"/>
      <c r="K61" s="286"/>
    </row>
    <row r="62" spans="2:11" ht="12.75" customHeight="1">
      <c r="B62" s="284"/>
      <c r="C62" s="290"/>
      <c r="D62" s="290"/>
      <c r="E62" s="294"/>
      <c r="F62" s="290"/>
      <c r="G62" s="290"/>
      <c r="H62" s="290"/>
      <c r="I62" s="290"/>
      <c r="J62" s="290"/>
      <c r="K62" s="286"/>
    </row>
    <row r="63" spans="2:11" ht="15" customHeight="1">
      <c r="B63" s="284"/>
      <c r="C63" s="290"/>
      <c r="D63" s="288" t="s">
        <v>820</v>
      </c>
      <c r="E63" s="288"/>
      <c r="F63" s="288"/>
      <c r="G63" s="288"/>
      <c r="H63" s="288"/>
      <c r="I63" s="288"/>
      <c r="J63" s="288"/>
      <c r="K63" s="286"/>
    </row>
    <row r="64" spans="2:11" ht="15" customHeight="1">
      <c r="B64" s="284"/>
      <c r="C64" s="290"/>
      <c r="D64" s="293" t="s">
        <v>821</v>
      </c>
      <c r="E64" s="293"/>
      <c r="F64" s="293"/>
      <c r="G64" s="293"/>
      <c r="H64" s="293"/>
      <c r="I64" s="293"/>
      <c r="J64" s="293"/>
      <c r="K64" s="286"/>
    </row>
    <row r="65" spans="2:11" ht="15" customHeight="1">
      <c r="B65" s="284"/>
      <c r="C65" s="290"/>
      <c r="D65" s="288" t="s">
        <v>822</v>
      </c>
      <c r="E65" s="288"/>
      <c r="F65" s="288"/>
      <c r="G65" s="288"/>
      <c r="H65" s="288"/>
      <c r="I65" s="288"/>
      <c r="J65" s="288"/>
      <c r="K65" s="286"/>
    </row>
    <row r="66" spans="2:11" ht="15" customHeight="1">
      <c r="B66" s="284"/>
      <c r="C66" s="290"/>
      <c r="D66" s="288" t="s">
        <v>823</v>
      </c>
      <c r="E66" s="288"/>
      <c r="F66" s="288"/>
      <c r="G66" s="288"/>
      <c r="H66" s="288"/>
      <c r="I66" s="288"/>
      <c r="J66" s="288"/>
      <c r="K66" s="286"/>
    </row>
    <row r="67" spans="2:11" ht="15" customHeight="1">
      <c r="B67" s="284"/>
      <c r="C67" s="290"/>
      <c r="D67" s="288" t="s">
        <v>824</v>
      </c>
      <c r="E67" s="288"/>
      <c r="F67" s="288"/>
      <c r="G67" s="288"/>
      <c r="H67" s="288"/>
      <c r="I67" s="288"/>
      <c r="J67" s="288"/>
      <c r="K67" s="286"/>
    </row>
    <row r="68" spans="2:11" ht="15" customHeight="1">
      <c r="B68" s="284"/>
      <c r="C68" s="290"/>
      <c r="D68" s="288" t="s">
        <v>825</v>
      </c>
      <c r="E68" s="288"/>
      <c r="F68" s="288"/>
      <c r="G68" s="288"/>
      <c r="H68" s="288"/>
      <c r="I68" s="288"/>
      <c r="J68" s="288"/>
      <c r="K68" s="286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304" t="s">
        <v>91</v>
      </c>
      <c r="D73" s="304"/>
      <c r="E73" s="304"/>
      <c r="F73" s="304"/>
      <c r="G73" s="304"/>
      <c r="H73" s="304"/>
      <c r="I73" s="304"/>
      <c r="J73" s="304"/>
      <c r="K73" s="305"/>
    </row>
    <row r="74" spans="2:11" ht="17.25" customHeight="1">
      <c r="B74" s="303"/>
      <c r="C74" s="306" t="s">
        <v>826</v>
      </c>
      <c r="D74" s="306"/>
      <c r="E74" s="306"/>
      <c r="F74" s="306" t="s">
        <v>827</v>
      </c>
      <c r="G74" s="307"/>
      <c r="H74" s="306" t="s">
        <v>113</v>
      </c>
      <c r="I74" s="306" t="s">
        <v>55</v>
      </c>
      <c r="J74" s="306" t="s">
        <v>828</v>
      </c>
      <c r="K74" s="305"/>
    </row>
    <row r="75" spans="2:11" ht="17.25" customHeight="1">
      <c r="B75" s="303"/>
      <c r="C75" s="308" t="s">
        <v>829</v>
      </c>
      <c r="D75" s="308"/>
      <c r="E75" s="308"/>
      <c r="F75" s="309" t="s">
        <v>830</v>
      </c>
      <c r="G75" s="310"/>
      <c r="H75" s="308"/>
      <c r="I75" s="308"/>
      <c r="J75" s="308" t="s">
        <v>831</v>
      </c>
      <c r="K75" s="305"/>
    </row>
    <row r="76" spans="2:11" ht="5.25" customHeight="1">
      <c r="B76" s="303"/>
      <c r="C76" s="311"/>
      <c r="D76" s="311"/>
      <c r="E76" s="311"/>
      <c r="F76" s="311"/>
      <c r="G76" s="312"/>
      <c r="H76" s="311"/>
      <c r="I76" s="311"/>
      <c r="J76" s="311"/>
      <c r="K76" s="305"/>
    </row>
    <row r="77" spans="2:11" ht="15" customHeight="1">
      <c r="B77" s="303"/>
      <c r="C77" s="292" t="s">
        <v>51</v>
      </c>
      <c r="D77" s="311"/>
      <c r="E77" s="311"/>
      <c r="F77" s="313" t="s">
        <v>832</v>
      </c>
      <c r="G77" s="312"/>
      <c r="H77" s="292" t="s">
        <v>833</v>
      </c>
      <c r="I77" s="292" t="s">
        <v>834</v>
      </c>
      <c r="J77" s="292">
        <v>20</v>
      </c>
      <c r="K77" s="305"/>
    </row>
    <row r="78" spans="2:11" ht="15" customHeight="1">
      <c r="B78" s="303"/>
      <c r="C78" s="292" t="s">
        <v>835</v>
      </c>
      <c r="D78" s="292"/>
      <c r="E78" s="292"/>
      <c r="F78" s="313" t="s">
        <v>832</v>
      </c>
      <c r="G78" s="312"/>
      <c r="H78" s="292" t="s">
        <v>836</v>
      </c>
      <c r="I78" s="292" t="s">
        <v>834</v>
      </c>
      <c r="J78" s="292">
        <v>120</v>
      </c>
      <c r="K78" s="305"/>
    </row>
    <row r="79" spans="2:11" ht="15" customHeight="1">
      <c r="B79" s="314"/>
      <c r="C79" s="292" t="s">
        <v>837</v>
      </c>
      <c r="D79" s="292"/>
      <c r="E79" s="292"/>
      <c r="F79" s="313" t="s">
        <v>838</v>
      </c>
      <c r="G79" s="312"/>
      <c r="H79" s="292" t="s">
        <v>839</v>
      </c>
      <c r="I79" s="292" t="s">
        <v>834</v>
      </c>
      <c r="J79" s="292">
        <v>50</v>
      </c>
      <c r="K79" s="305"/>
    </row>
    <row r="80" spans="2:11" ht="15" customHeight="1">
      <c r="B80" s="314"/>
      <c r="C80" s="292" t="s">
        <v>840</v>
      </c>
      <c r="D80" s="292"/>
      <c r="E80" s="292"/>
      <c r="F80" s="313" t="s">
        <v>832</v>
      </c>
      <c r="G80" s="312"/>
      <c r="H80" s="292" t="s">
        <v>841</v>
      </c>
      <c r="I80" s="292" t="s">
        <v>842</v>
      </c>
      <c r="J80" s="292"/>
      <c r="K80" s="305"/>
    </row>
    <row r="81" spans="2:11" ht="15" customHeight="1">
      <c r="B81" s="314"/>
      <c r="C81" s="315" t="s">
        <v>843</v>
      </c>
      <c r="D81" s="315"/>
      <c r="E81" s="315"/>
      <c r="F81" s="316" t="s">
        <v>838</v>
      </c>
      <c r="G81" s="315"/>
      <c r="H81" s="315" t="s">
        <v>844</v>
      </c>
      <c r="I81" s="315" t="s">
        <v>834</v>
      </c>
      <c r="J81" s="315">
        <v>15</v>
      </c>
      <c r="K81" s="305"/>
    </row>
    <row r="82" spans="2:11" ht="15" customHeight="1">
      <c r="B82" s="314"/>
      <c r="C82" s="315" t="s">
        <v>845</v>
      </c>
      <c r="D82" s="315"/>
      <c r="E82" s="315"/>
      <c r="F82" s="316" t="s">
        <v>838</v>
      </c>
      <c r="G82" s="315"/>
      <c r="H82" s="315" t="s">
        <v>846</v>
      </c>
      <c r="I82" s="315" t="s">
        <v>834</v>
      </c>
      <c r="J82" s="315">
        <v>15</v>
      </c>
      <c r="K82" s="305"/>
    </row>
    <row r="83" spans="2:11" ht="15" customHeight="1">
      <c r="B83" s="314"/>
      <c r="C83" s="315" t="s">
        <v>847</v>
      </c>
      <c r="D83" s="315"/>
      <c r="E83" s="315"/>
      <c r="F83" s="316" t="s">
        <v>838</v>
      </c>
      <c r="G83" s="315"/>
      <c r="H83" s="315" t="s">
        <v>848</v>
      </c>
      <c r="I83" s="315" t="s">
        <v>834</v>
      </c>
      <c r="J83" s="315">
        <v>20</v>
      </c>
      <c r="K83" s="305"/>
    </row>
    <row r="84" spans="2:11" ht="15" customHeight="1">
      <c r="B84" s="314"/>
      <c r="C84" s="315" t="s">
        <v>849</v>
      </c>
      <c r="D84" s="315"/>
      <c r="E84" s="315"/>
      <c r="F84" s="316" t="s">
        <v>838</v>
      </c>
      <c r="G84" s="315"/>
      <c r="H84" s="315" t="s">
        <v>850</v>
      </c>
      <c r="I84" s="315" t="s">
        <v>834</v>
      </c>
      <c r="J84" s="315">
        <v>20</v>
      </c>
      <c r="K84" s="305"/>
    </row>
    <row r="85" spans="2:11" ht="15" customHeight="1">
      <c r="B85" s="314"/>
      <c r="C85" s="292" t="s">
        <v>851</v>
      </c>
      <c r="D85" s="292"/>
      <c r="E85" s="292"/>
      <c r="F85" s="313" t="s">
        <v>838</v>
      </c>
      <c r="G85" s="312"/>
      <c r="H85" s="292" t="s">
        <v>852</v>
      </c>
      <c r="I85" s="292" t="s">
        <v>834</v>
      </c>
      <c r="J85" s="292">
        <v>50</v>
      </c>
      <c r="K85" s="305"/>
    </row>
    <row r="86" spans="2:11" ht="15" customHeight="1">
      <c r="B86" s="314"/>
      <c r="C86" s="292" t="s">
        <v>853</v>
      </c>
      <c r="D86" s="292"/>
      <c r="E86" s="292"/>
      <c r="F86" s="313" t="s">
        <v>838</v>
      </c>
      <c r="G86" s="312"/>
      <c r="H86" s="292" t="s">
        <v>854</v>
      </c>
      <c r="I86" s="292" t="s">
        <v>834</v>
      </c>
      <c r="J86" s="292">
        <v>20</v>
      </c>
      <c r="K86" s="305"/>
    </row>
    <row r="87" spans="2:11" ht="15" customHeight="1">
      <c r="B87" s="314"/>
      <c r="C87" s="292" t="s">
        <v>855</v>
      </c>
      <c r="D87" s="292"/>
      <c r="E87" s="292"/>
      <c r="F87" s="313" t="s">
        <v>838</v>
      </c>
      <c r="G87" s="312"/>
      <c r="H87" s="292" t="s">
        <v>856</v>
      </c>
      <c r="I87" s="292" t="s">
        <v>834</v>
      </c>
      <c r="J87" s="292">
        <v>20</v>
      </c>
      <c r="K87" s="305"/>
    </row>
    <row r="88" spans="2:11" ht="15" customHeight="1">
      <c r="B88" s="314"/>
      <c r="C88" s="292" t="s">
        <v>857</v>
      </c>
      <c r="D88" s="292"/>
      <c r="E88" s="292"/>
      <c r="F88" s="313" t="s">
        <v>838</v>
      </c>
      <c r="G88" s="312"/>
      <c r="H88" s="292" t="s">
        <v>858</v>
      </c>
      <c r="I88" s="292" t="s">
        <v>834</v>
      </c>
      <c r="J88" s="292">
        <v>50</v>
      </c>
      <c r="K88" s="305"/>
    </row>
    <row r="89" spans="2:11" ht="15" customHeight="1">
      <c r="B89" s="314"/>
      <c r="C89" s="292" t="s">
        <v>859</v>
      </c>
      <c r="D89" s="292"/>
      <c r="E89" s="292"/>
      <c r="F89" s="313" t="s">
        <v>838</v>
      </c>
      <c r="G89" s="312"/>
      <c r="H89" s="292" t="s">
        <v>859</v>
      </c>
      <c r="I89" s="292" t="s">
        <v>834</v>
      </c>
      <c r="J89" s="292">
        <v>50</v>
      </c>
      <c r="K89" s="305"/>
    </row>
    <row r="90" spans="2:11" ht="15" customHeight="1">
      <c r="B90" s="314"/>
      <c r="C90" s="292" t="s">
        <v>118</v>
      </c>
      <c r="D90" s="292"/>
      <c r="E90" s="292"/>
      <c r="F90" s="313" t="s">
        <v>838</v>
      </c>
      <c r="G90" s="312"/>
      <c r="H90" s="292" t="s">
        <v>860</v>
      </c>
      <c r="I90" s="292" t="s">
        <v>834</v>
      </c>
      <c r="J90" s="292">
        <v>255</v>
      </c>
      <c r="K90" s="305"/>
    </row>
    <row r="91" spans="2:11" ht="15" customHeight="1">
      <c r="B91" s="314"/>
      <c r="C91" s="292" t="s">
        <v>861</v>
      </c>
      <c r="D91" s="292"/>
      <c r="E91" s="292"/>
      <c r="F91" s="313" t="s">
        <v>832</v>
      </c>
      <c r="G91" s="312"/>
      <c r="H91" s="292" t="s">
        <v>862</v>
      </c>
      <c r="I91" s="292" t="s">
        <v>863</v>
      </c>
      <c r="J91" s="292"/>
      <c r="K91" s="305"/>
    </row>
    <row r="92" spans="2:11" ht="15" customHeight="1">
      <c r="B92" s="314"/>
      <c r="C92" s="292" t="s">
        <v>864</v>
      </c>
      <c r="D92" s="292"/>
      <c r="E92" s="292"/>
      <c r="F92" s="313" t="s">
        <v>832</v>
      </c>
      <c r="G92" s="312"/>
      <c r="H92" s="292" t="s">
        <v>865</v>
      </c>
      <c r="I92" s="292" t="s">
        <v>866</v>
      </c>
      <c r="J92" s="292"/>
      <c r="K92" s="305"/>
    </row>
    <row r="93" spans="2:11" ht="15" customHeight="1">
      <c r="B93" s="314"/>
      <c r="C93" s="292" t="s">
        <v>867</v>
      </c>
      <c r="D93" s="292"/>
      <c r="E93" s="292"/>
      <c r="F93" s="313" t="s">
        <v>832</v>
      </c>
      <c r="G93" s="312"/>
      <c r="H93" s="292" t="s">
        <v>867</v>
      </c>
      <c r="I93" s="292" t="s">
        <v>866</v>
      </c>
      <c r="J93" s="292"/>
      <c r="K93" s="305"/>
    </row>
    <row r="94" spans="2:11" ht="15" customHeight="1">
      <c r="B94" s="314"/>
      <c r="C94" s="292" t="s">
        <v>36</v>
      </c>
      <c r="D94" s="292"/>
      <c r="E94" s="292"/>
      <c r="F94" s="313" t="s">
        <v>832</v>
      </c>
      <c r="G94" s="312"/>
      <c r="H94" s="292" t="s">
        <v>868</v>
      </c>
      <c r="I94" s="292" t="s">
        <v>866</v>
      </c>
      <c r="J94" s="292"/>
      <c r="K94" s="305"/>
    </row>
    <row r="95" spans="2:11" ht="15" customHeight="1">
      <c r="B95" s="314"/>
      <c r="C95" s="292" t="s">
        <v>46</v>
      </c>
      <c r="D95" s="292"/>
      <c r="E95" s="292"/>
      <c r="F95" s="313" t="s">
        <v>832</v>
      </c>
      <c r="G95" s="312"/>
      <c r="H95" s="292" t="s">
        <v>869</v>
      </c>
      <c r="I95" s="292" t="s">
        <v>866</v>
      </c>
      <c r="J95" s="292"/>
      <c r="K95" s="305"/>
    </row>
    <row r="96" spans="2:11" ht="15" customHeight="1">
      <c r="B96" s="317"/>
      <c r="C96" s="318"/>
      <c r="D96" s="318"/>
      <c r="E96" s="318"/>
      <c r="F96" s="318"/>
      <c r="G96" s="318"/>
      <c r="H96" s="318"/>
      <c r="I96" s="318"/>
      <c r="J96" s="318"/>
      <c r="K96" s="319"/>
    </row>
    <row r="97" spans="2:11" ht="18.75" customHeight="1">
      <c r="B97" s="320"/>
      <c r="C97" s="321"/>
      <c r="D97" s="321"/>
      <c r="E97" s="321"/>
      <c r="F97" s="321"/>
      <c r="G97" s="321"/>
      <c r="H97" s="321"/>
      <c r="I97" s="321"/>
      <c r="J97" s="321"/>
      <c r="K97" s="320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304" t="s">
        <v>870</v>
      </c>
      <c r="D100" s="304"/>
      <c r="E100" s="304"/>
      <c r="F100" s="304"/>
      <c r="G100" s="304"/>
      <c r="H100" s="304"/>
      <c r="I100" s="304"/>
      <c r="J100" s="304"/>
      <c r="K100" s="305"/>
    </row>
    <row r="101" spans="2:11" ht="17.25" customHeight="1">
      <c r="B101" s="303"/>
      <c r="C101" s="306" t="s">
        <v>826</v>
      </c>
      <c r="D101" s="306"/>
      <c r="E101" s="306"/>
      <c r="F101" s="306" t="s">
        <v>827</v>
      </c>
      <c r="G101" s="307"/>
      <c r="H101" s="306" t="s">
        <v>113</v>
      </c>
      <c r="I101" s="306" t="s">
        <v>55</v>
      </c>
      <c r="J101" s="306" t="s">
        <v>828</v>
      </c>
      <c r="K101" s="305"/>
    </row>
    <row r="102" spans="2:11" ht="17.25" customHeight="1">
      <c r="B102" s="303"/>
      <c r="C102" s="308" t="s">
        <v>829</v>
      </c>
      <c r="D102" s="308"/>
      <c r="E102" s="308"/>
      <c r="F102" s="309" t="s">
        <v>830</v>
      </c>
      <c r="G102" s="310"/>
      <c r="H102" s="308"/>
      <c r="I102" s="308"/>
      <c r="J102" s="308" t="s">
        <v>831</v>
      </c>
      <c r="K102" s="305"/>
    </row>
    <row r="103" spans="2:11" ht="5.25" customHeight="1">
      <c r="B103" s="303"/>
      <c r="C103" s="306"/>
      <c r="D103" s="306"/>
      <c r="E103" s="306"/>
      <c r="F103" s="306"/>
      <c r="G103" s="322"/>
      <c r="H103" s="306"/>
      <c r="I103" s="306"/>
      <c r="J103" s="306"/>
      <c r="K103" s="305"/>
    </row>
    <row r="104" spans="2:11" ht="15" customHeight="1">
      <c r="B104" s="303"/>
      <c r="C104" s="292" t="s">
        <v>51</v>
      </c>
      <c r="D104" s="311"/>
      <c r="E104" s="311"/>
      <c r="F104" s="313" t="s">
        <v>832</v>
      </c>
      <c r="G104" s="322"/>
      <c r="H104" s="292" t="s">
        <v>871</v>
      </c>
      <c r="I104" s="292" t="s">
        <v>834</v>
      </c>
      <c r="J104" s="292">
        <v>20</v>
      </c>
      <c r="K104" s="305"/>
    </row>
    <row r="105" spans="2:11" ht="15" customHeight="1">
      <c r="B105" s="303"/>
      <c r="C105" s="292" t="s">
        <v>835</v>
      </c>
      <c r="D105" s="292"/>
      <c r="E105" s="292"/>
      <c r="F105" s="313" t="s">
        <v>832</v>
      </c>
      <c r="G105" s="292"/>
      <c r="H105" s="292" t="s">
        <v>871</v>
      </c>
      <c r="I105" s="292" t="s">
        <v>834</v>
      </c>
      <c r="J105" s="292">
        <v>120</v>
      </c>
      <c r="K105" s="305"/>
    </row>
    <row r="106" spans="2:11" ht="15" customHeight="1">
      <c r="B106" s="314"/>
      <c r="C106" s="292" t="s">
        <v>837</v>
      </c>
      <c r="D106" s="292"/>
      <c r="E106" s="292"/>
      <c r="F106" s="313" t="s">
        <v>838</v>
      </c>
      <c r="G106" s="292"/>
      <c r="H106" s="292" t="s">
        <v>871</v>
      </c>
      <c r="I106" s="292" t="s">
        <v>834</v>
      </c>
      <c r="J106" s="292">
        <v>50</v>
      </c>
      <c r="K106" s="305"/>
    </row>
    <row r="107" spans="2:11" ht="15" customHeight="1">
      <c r="B107" s="314"/>
      <c r="C107" s="292" t="s">
        <v>840</v>
      </c>
      <c r="D107" s="292"/>
      <c r="E107" s="292"/>
      <c r="F107" s="313" t="s">
        <v>832</v>
      </c>
      <c r="G107" s="292"/>
      <c r="H107" s="292" t="s">
        <v>871</v>
      </c>
      <c r="I107" s="292" t="s">
        <v>842</v>
      </c>
      <c r="J107" s="292"/>
      <c r="K107" s="305"/>
    </row>
    <row r="108" spans="2:11" ht="15" customHeight="1">
      <c r="B108" s="314"/>
      <c r="C108" s="292" t="s">
        <v>851</v>
      </c>
      <c r="D108" s="292"/>
      <c r="E108" s="292"/>
      <c r="F108" s="313" t="s">
        <v>838</v>
      </c>
      <c r="G108" s="292"/>
      <c r="H108" s="292" t="s">
        <v>871</v>
      </c>
      <c r="I108" s="292" t="s">
        <v>834</v>
      </c>
      <c r="J108" s="292">
        <v>50</v>
      </c>
      <c r="K108" s="305"/>
    </row>
    <row r="109" spans="2:11" ht="15" customHeight="1">
      <c r="B109" s="314"/>
      <c r="C109" s="292" t="s">
        <v>859</v>
      </c>
      <c r="D109" s="292"/>
      <c r="E109" s="292"/>
      <c r="F109" s="313" t="s">
        <v>838</v>
      </c>
      <c r="G109" s="292"/>
      <c r="H109" s="292" t="s">
        <v>871</v>
      </c>
      <c r="I109" s="292" t="s">
        <v>834</v>
      </c>
      <c r="J109" s="292">
        <v>50</v>
      </c>
      <c r="K109" s="305"/>
    </row>
    <row r="110" spans="2:11" ht="15" customHeight="1">
      <c r="B110" s="314"/>
      <c r="C110" s="292" t="s">
        <v>857</v>
      </c>
      <c r="D110" s="292"/>
      <c r="E110" s="292"/>
      <c r="F110" s="313" t="s">
        <v>838</v>
      </c>
      <c r="G110" s="292"/>
      <c r="H110" s="292" t="s">
        <v>871</v>
      </c>
      <c r="I110" s="292" t="s">
        <v>834</v>
      </c>
      <c r="J110" s="292">
        <v>50</v>
      </c>
      <c r="K110" s="305"/>
    </row>
    <row r="111" spans="2:11" ht="15" customHeight="1">
      <c r="B111" s="314"/>
      <c r="C111" s="292" t="s">
        <v>51</v>
      </c>
      <c r="D111" s="292"/>
      <c r="E111" s="292"/>
      <c r="F111" s="313" t="s">
        <v>832</v>
      </c>
      <c r="G111" s="292"/>
      <c r="H111" s="292" t="s">
        <v>872</v>
      </c>
      <c r="I111" s="292" t="s">
        <v>834</v>
      </c>
      <c r="J111" s="292">
        <v>20</v>
      </c>
      <c r="K111" s="305"/>
    </row>
    <row r="112" spans="2:11" ht="15" customHeight="1">
      <c r="B112" s="314"/>
      <c r="C112" s="292" t="s">
        <v>873</v>
      </c>
      <c r="D112" s="292"/>
      <c r="E112" s="292"/>
      <c r="F112" s="313" t="s">
        <v>832</v>
      </c>
      <c r="G112" s="292"/>
      <c r="H112" s="292" t="s">
        <v>874</v>
      </c>
      <c r="I112" s="292" t="s">
        <v>834</v>
      </c>
      <c r="J112" s="292">
        <v>120</v>
      </c>
      <c r="K112" s="305"/>
    </row>
    <row r="113" spans="2:11" ht="15" customHeight="1">
      <c r="B113" s="314"/>
      <c r="C113" s="292" t="s">
        <v>36</v>
      </c>
      <c r="D113" s="292"/>
      <c r="E113" s="292"/>
      <c r="F113" s="313" t="s">
        <v>832</v>
      </c>
      <c r="G113" s="292"/>
      <c r="H113" s="292" t="s">
        <v>875</v>
      </c>
      <c r="I113" s="292" t="s">
        <v>866</v>
      </c>
      <c r="J113" s="292"/>
      <c r="K113" s="305"/>
    </row>
    <row r="114" spans="2:11" ht="15" customHeight="1">
      <c r="B114" s="314"/>
      <c r="C114" s="292" t="s">
        <v>46</v>
      </c>
      <c r="D114" s="292"/>
      <c r="E114" s="292"/>
      <c r="F114" s="313" t="s">
        <v>832</v>
      </c>
      <c r="G114" s="292"/>
      <c r="H114" s="292" t="s">
        <v>876</v>
      </c>
      <c r="I114" s="292" t="s">
        <v>866</v>
      </c>
      <c r="J114" s="292"/>
      <c r="K114" s="305"/>
    </row>
    <row r="115" spans="2:11" ht="15" customHeight="1">
      <c r="B115" s="314"/>
      <c r="C115" s="292" t="s">
        <v>55</v>
      </c>
      <c r="D115" s="292"/>
      <c r="E115" s="292"/>
      <c r="F115" s="313" t="s">
        <v>832</v>
      </c>
      <c r="G115" s="292"/>
      <c r="H115" s="292" t="s">
        <v>877</v>
      </c>
      <c r="I115" s="292" t="s">
        <v>878</v>
      </c>
      <c r="J115" s="292"/>
      <c r="K115" s="305"/>
    </row>
    <row r="116" spans="2:11" ht="15" customHeight="1">
      <c r="B116" s="317"/>
      <c r="C116" s="323"/>
      <c r="D116" s="323"/>
      <c r="E116" s="323"/>
      <c r="F116" s="323"/>
      <c r="G116" s="323"/>
      <c r="H116" s="323"/>
      <c r="I116" s="323"/>
      <c r="J116" s="323"/>
      <c r="K116" s="319"/>
    </row>
    <row r="117" spans="2:11" ht="18.75" customHeight="1">
      <c r="B117" s="324"/>
      <c r="C117" s="288"/>
      <c r="D117" s="288"/>
      <c r="E117" s="288"/>
      <c r="F117" s="325"/>
      <c r="G117" s="288"/>
      <c r="H117" s="288"/>
      <c r="I117" s="288"/>
      <c r="J117" s="288"/>
      <c r="K117" s="324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6"/>
      <c r="C119" s="327"/>
      <c r="D119" s="327"/>
      <c r="E119" s="327"/>
      <c r="F119" s="327"/>
      <c r="G119" s="327"/>
      <c r="H119" s="327"/>
      <c r="I119" s="327"/>
      <c r="J119" s="327"/>
      <c r="K119" s="328"/>
    </row>
    <row r="120" spans="2:11" ht="45" customHeight="1">
      <c r="B120" s="329"/>
      <c r="C120" s="282" t="s">
        <v>879</v>
      </c>
      <c r="D120" s="282"/>
      <c r="E120" s="282"/>
      <c r="F120" s="282"/>
      <c r="G120" s="282"/>
      <c r="H120" s="282"/>
      <c r="I120" s="282"/>
      <c r="J120" s="282"/>
      <c r="K120" s="330"/>
    </row>
    <row r="121" spans="2:11" ht="17.25" customHeight="1">
      <c r="B121" s="331"/>
      <c r="C121" s="306" t="s">
        <v>826</v>
      </c>
      <c r="D121" s="306"/>
      <c r="E121" s="306"/>
      <c r="F121" s="306" t="s">
        <v>827</v>
      </c>
      <c r="G121" s="307"/>
      <c r="H121" s="306" t="s">
        <v>113</v>
      </c>
      <c r="I121" s="306" t="s">
        <v>55</v>
      </c>
      <c r="J121" s="306" t="s">
        <v>828</v>
      </c>
      <c r="K121" s="332"/>
    </row>
    <row r="122" spans="2:11" ht="17.25" customHeight="1">
      <c r="B122" s="331"/>
      <c r="C122" s="308" t="s">
        <v>829</v>
      </c>
      <c r="D122" s="308"/>
      <c r="E122" s="308"/>
      <c r="F122" s="309" t="s">
        <v>830</v>
      </c>
      <c r="G122" s="310"/>
      <c r="H122" s="308"/>
      <c r="I122" s="308"/>
      <c r="J122" s="308" t="s">
        <v>831</v>
      </c>
      <c r="K122" s="332"/>
    </row>
    <row r="123" spans="2:11" ht="5.25" customHeight="1">
      <c r="B123" s="333"/>
      <c r="C123" s="311"/>
      <c r="D123" s="311"/>
      <c r="E123" s="311"/>
      <c r="F123" s="311"/>
      <c r="G123" s="292"/>
      <c r="H123" s="311"/>
      <c r="I123" s="311"/>
      <c r="J123" s="311"/>
      <c r="K123" s="334"/>
    </row>
    <row r="124" spans="2:11" ht="15" customHeight="1">
      <c r="B124" s="333"/>
      <c r="C124" s="292" t="s">
        <v>835</v>
      </c>
      <c r="D124" s="311"/>
      <c r="E124" s="311"/>
      <c r="F124" s="313" t="s">
        <v>832</v>
      </c>
      <c r="G124" s="292"/>
      <c r="H124" s="292" t="s">
        <v>871</v>
      </c>
      <c r="I124" s="292" t="s">
        <v>834</v>
      </c>
      <c r="J124" s="292">
        <v>120</v>
      </c>
      <c r="K124" s="335"/>
    </row>
    <row r="125" spans="2:11" ht="15" customHeight="1">
      <c r="B125" s="333"/>
      <c r="C125" s="292" t="s">
        <v>880</v>
      </c>
      <c r="D125" s="292"/>
      <c r="E125" s="292"/>
      <c r="F125" s="313" t="s">
        <v>832</v>
      </c>
      <c r="G125" s="292"/>
      <c r="H125" s="292" t="s">
        <v>881</v>
      </c>
      <c r="I125" s="292" t="s">
        <v>834</v>
      </c>
      <c r="J125" s="292" t="s">
        <v>882</v>
      </c>
      <c r="K125" s="335"/>
    </row>
    <row r="126" spans="2:11" ht="15" customHeight="1">
      <c r="B126" s="333"/>
      <c r="C126" s="292" t="s">
        <v>781</v>
      </c>
      <c r="D126" s="292"/>
      <c r="E126" s="292"/>
      <c r="F126" s="313" t="s">
        <v>832</v>
      </c>
      <c r="G126" s="292"/>
      <c r="H126" s="292" t="s">
        <v>883</v>
      </c>
      <c r="I126" s="292" t="s">
        <v>834</v>
      </c>
      <c r="J126" s="292" t="s">
        <v>882</v>
      </c>
      <c r="K126" s="335"/>
    </row>
    <row r="127" spans="2:11" ht="15" customHeight="1">
      <c r="B127" s="333"/>
      <c r="C127" s="292" t="s">
        <v>843</v>
      </c>
      <c r="D127" s="292"/>
      <c r="E127" s="292"/>
      <c r="F127" s="313" t="s">
        <v>838</v>
      </c>
      <c r="G127" s="292"/>
      <c r="H127" s="292" t="s">
        <v>844</v>
      </c>
      <c r="I127" s="292" t="s">
        <v>834</v>
      </c>
      <c r="J127" s="292">
        <v>15</v>
      </c>
      <c r="K127" s="335"/>
    </row>
    <row r="128" spans="2:11" ht="15" customHeight="1">
      <c r="B128" s="333"/>
      <c r="C128" s="315" t="s">
        <v>845</v>
      </c>
      <c r="D128" s="315"/>
      <c r="E128" s="315"/>
      <c r="F128" s="316" t="s">
        <v>838</v>
      </c>
      <c r="G128" s="315"/>
      <c r="H128" s="315" t="s">
        <v>846</v>
      </c>
      <c r="I128" s="315" t="s">
        <v>834</v>
      </c>
      <c r="J128" s="315">
        <v>15</v>
      </c>
      <c r="K128" s="335"/>
    </row>
    <row r="129" spans="2:11" ht="15" customHeight="1">
      <c r="B129" s="333"/>
      <c r="C129" s="315" t="s">
        <v>847</v>
      </c>
      <c r="D129" s="315"/>
      <c r="E129" s="315"/>
      <c r="F129" s="316" t="s">
        <v>838</v>
      </c>
      <c r="G129" s="315"/>
      <c r="H129" s="315" t="s">
        <v>848</v>
      </c>
      <c r="I129" s="315" t="s">
        <v>834</v>
      </c>
      <c r="J129" s="315">
        <v>20</v>
      </c>
      <c r="K129" s="335"/>
    </row>
    <row r="130" spans="2:11" ht="15" customHeight="1">
      <c r="B130" s="333"/>
      <c r="C130" s="315" t="s">
        <v>849</v>
      </c>
      <c r="D130" s="315"/>
      <c r="E130" s="315"/>
      <c r="F130" s="316" t="s">
        <v>838</v>
      </c>
      <c r="G130" s="315"/>
      <c r="H130" s="315" t="s">
        <v>850</v>
      </c>
      <c r="I130" s="315" t="s">
        <v>834</v>
      </c>
      <c r="J130" s="315">
        <v>20</v>
      </c>
      <c r="K130" s="335"/>
    </row>
    <row r="131" spans="2:11" ht="15" customHeight="1">
      <c r="B131" s="333"/>
      <c r="C131" s="292" t="s">
        <v>837</v>
      </c>
      <c r="D131" s="292"/>
      <c r="E131" s="292"/>
      <c r="F131" s="313" t="s">
        <v>838</v>
      </c>
      <c r="G131" s="292"/>
      <c r="H131" s="292" t="s">
        <v>871</v>
      </c>
      <c r="I131" s="292" t="s">
        <v>834</v>
      </c>
      <c r="J131" s="292">
        <v>50</v>
      </c>
      <c r="K131" s="335"/>
    </row>
    <row r="132" spans="2:11" ht="15" customHeight="1">
      <c r="B132" s="333"/>
      <c r="C132" s="292" t="s">
        <v>851</v>
      </c>
      <c r="D132" s="292"/>
      <c r="E132" s="292"/>
      <c r="F132" s="313" t="s">
        <v>838</v>
      </c>
      <c r="G132" s="292"/>
      <c r="H132" s="292" t="s">
        <v>871</v>
      </c>
      <c r="I132" s="292" t="s">
        <v>834</v>
      </c>
      <c r="J132" s="292">
        <v>50</v>
      </c>
      <c r="K132" s="335"/>
    </row>
    <row r="133" spans="2:11" ht="15" customHeight="1">
      <c r="B133" s="333"/>
      <c r="C133" s="292" t="s">
        <v>857</v>
      </c>
      <c r="D133" s="292"/>
      <c r="E133" s="292"/>
      <c r="F133" s="313" t="s">
        <v>838</v>
      </c>
      <c r="G133" s="292"/>
      <c r="H133" s="292" t="s">
        <v>871</v>
      </c>
      <c r="I133" s="292" t="s">
        <v>834</v>
      </c>
      <c r="J133" s="292">
        <v>50</v>
      </c>
      <c r="K133" s="335"/>
    </row>
    <row r="134" spans="2:11" ht="15" customHeight="1">
      <c r="B134" s="333"/>
      <c r="C134" s="292" t="s">
        <v>859</v>
      </c>
      <c r="D134" s="292"/>
      <c r="E134" s="292"/>
      <c r="F134" s="313" t="s">
        <v>838</v>
      </c>
      <c r="G134" s="292"/>
      <c r="H134" s="292" t="s">
        <v>871</v>
      </c>
      <c r="I134" s="292" t="s">
        <v>834</v>
      </c>
      <c r="J134" s="292">
        <v>50</v>
      </c>
      <c r="K134" s="335"/>
    </row>
    <row r="135" spans="2:11" ht="15" customHeight="1">
      <c r="B135" s="333"/>
      <c r="C135" s="292" t="s">
        <v>118</v>
      </c>
      <c r="D135" s="292"/>
      <c r="E135" s="292"/>
      <c r="F135" s="313" t="s">
        <v>838</v>
      </c>
      <c r="G135" s="292"/>
      <c r="H135" s="292" t="s">
        <v>884</v>
      </c>
      <c r="I135" s="292" t="s">
        <v>834</v>
      </c>
      <c r="J135" s="292">
        <v>255</v>
      </c>
      <c r="K135" s="335"/>
    </row>
    <row r="136" spans="2:11" ht="15" customHeight="1">
      <c r="B136" s="333"/>
      <c r="C136" s="292" t="s">
        <v>861</v>
      </c>
      <c r="D136" s="292"/>
      <c r="E136" s="292"/>
      <c r="F136" s="313" t="s">
        <v>832</v>
      </c>
      <c r="G136" s="292"/>
      <c r="H136" s="292" t="s">
        <v>885</v>
      </c>
      <c r="I136" s="292" t="s">
        <v>863</v>
      </c>
      <c r="J136" s="292"/>
      <c r="K136" s="335"/>
    </row>
    <row r="137" spans="2:11" ht="15" customHeight="1">
      <c r="B137" s="333"/>
      <c r="C137" s="292" t="s">
        <v>864</v>
      </c>
      <c r="D137" s="292"/>
      <c r="E137" s="292"/>
      <c r="F137" s="313" t="s">
        <v>832</v>
      </c>
      <c r="G137" s="292"/>
      <c r="H137" s="292" t="s">
        <v>886</v>
      </c>
      <c r="I137" s="292" t="s">
        <v>866</v>
      </c>
      <c r="J137" s="292"/>
      <c r="K137" s="335"/>
    </row>
    <row r="138" spans="2:11" ht="15" customHeight="1">
      <c r="B138" s="333"/>
      <c r="C138" s="292" t="s">
        <v>867</v>
      </c>
      <c r="D138" s="292"/>
      <c r="E138" s="292"/>
      <c r="F138" s="313" t="s">
        <v>832</v>
      </c>
      <c r="G138" s="292"/>
      <c r="H138" s="292" t="s">
        <v>867</v>
      </c>
      <c r="I138" s="292" t="s">
        <v>866</v>
      </c>
      <c r="J138" s="292"/>
      <c r="K138" s="335"/>
    </row>
    <row r="139" spans="2:11" ht="15" customHeight="1">
      <c r="B139" s="333"/>
      <c r="C139" s="292" t="s">
        <v>36</v>
      </c>
      <c r="D139" s="292"/>
      <c r="E139" s="292"/>
      <c r="F139" s="313" t="s">
        <v>832</v>
      </c>
      <c r="G139" s="292"/>
      <c r="H139" s="292" t="s">
        <v>887</v>
      </c>
      <c r="I139" s="292" t="s">
        <v>866</v>
      </c>
      <c r="J139" s="292"/>
      <c r="K139" s="335"/>
    </row>
    <row r="140" spans="2:11" ht="15" customHeight="1">
      <c r="B140" s="333"/>
      <c r="C140" s="292" t="s">
        <v>888</v>
      </c>
      <c r="D140" s="292"/>
      <c r="E140" s="292"/>
      <c r="F140" s="313" t="s">
        <v>832</v>
      </c>
      <c r="G140" s="292"/>
      <c r="H140" s="292" t="s">
        <v>889</v>
      </c>
      <c r="I140" s="292" t="s">
        <v>866</v>
      </c>
      <c r="J140" s="292"/>
      <c r="K140" s="335"/>
    </row>
    <row r="141" spans="2:11" ht="15" customHeight="1">
      <c r="B141" s="336"/>
      <c r="C141" s="337"/>
      <c r="D141" s="337"/>
      <c r="E141" s="337"/>
      <c r="F141" s="337"/>
      <c r="G141" s="337"/>
      <c r="H141" s="337"/>
      <c r="I141" s="337"/>
      <c r="J141" s="337"/>
      <c r="K141" s="338"/>
    </row>
    <row r="142" spans="2:11" ht="18.75" customHeight="1">
      <c r="B142" s="288"/>
      <c r="C142" s="288"/>
      <c r="D142" s="288"/>
      <c r="E142" s="288"/>
      <c r="F142" s="325"/>
      <c r="G142" s="288"/>
      <c r="H142" s="288"/>
      <c r="I142" s="288"/>
      <c r="J142" s="288"/>
      <c r="K142" s="288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304" t="s">
        <v>890</v>
      </c>
      <c r="D145" s="304"/>
      <c r="E145" s="304"/>
      <c r="F145" s="304"/>
      <c r="G145" s="304"/>
      <c r="H145" s="304"/>
      <c r="I145" s="304"/>
      <c r="J145" s="304"/>
      <c r="K145" s="305"/>
    </row>
    <row r="146" spans="2:11" ht="17.25" customHeight="1">
      <c r="B146" s="303"/>
      <c r="C146" s="306" t="s">
        <v>826</v>
      </c>
      <c r="D146" s="306"/>
      <c r="E146" s="306"/>
      <c r="F146" s="306" t="s">
        <v>827</v>
      </c>
      <c r="G146" s="307"/>
      <c r="H146" s="306" t="s">
        <v>113</v>
      </c>
      <c r="I146" s="306" t="s">
        <v>55</v>
      </c>
      <c r="J146" s="306" t="s">
        <v>828</v>
      </c>
      <c r="K146" s="305"/>
    </row>
    <row r="147" spans="2:11" ht="17.25" customHeight="1">
      <c r="B147" s="303"/>
      <c r="C147" s="308" t="s">
        <v>829</v>
      </c>
      <c r="D147" s="308"/>
      <c r="E147" s="308"/>
      <c r="F147" s="309" t="s">
        <v>830</v>
      </c>
      <c r="G147" s="310"/>
      <c r="H147" s="308"/>
      <c r="I147" s="308"/>
      <c r="J147" s="308" t="s">
        <v>831</v>
      </c>
      <c r="K147" s="305"/>
    </row>
    <row r="148" spans="2:11" ht="5.25" customHeight="1">
      <c r="B148" s="314"/>
      <c r="C148" s="311"/>
      <c r="D148" s="311"/>
      <c r="E148" s="311"/>
      <c r="F148" s="311"/>
      <c r="G148" s="312"/>
      <c r="H148" s="311"/>
      <c r="I148" s="311"/>
      <c r="J148" s="311"/>
      <c r="K148" s="335"/>
    </row>
    <row r="149" spans="2:11" ht="15" customHeight="1">
      <c r="B149" s="314"/>
      <c r="C149" s="339" t="s">
        <v>835</v>
      </c>
      <c r="D149" s="292"/>
      <c r="E149" s="292"/>
      <c r="F149" s="340" t="s">
        <v>832</v>
      </c>
      <c r="G149" s="292"/>
      <c r="H149" s="339" t="s">
        <v>871</v>
      </c>
      <c r="I149" s="339" t="s">
        <v>834</v>
      </c>
      <c r="J149" s="339">
        <v>120</v>
      </c>
      <c r="K149" s="335"/>
    </row>
    <row r="150" spans="2:11" ht="15" customHeight="1">
      <c r="B150" s="314"/>
      <c r="C150" s="339" t="s">
        <v>880</v>
      </c>
      <c r="D150" s="292"/>
      <c r="E150" s="292"/>
      <c r="F150" s="340" t="s">
        <v>832</v>
      </c>
      <c r="G150" s="292"/>
      <c r="H150" s="339" t="s">
        <v>891</v>
      </c>
      <c r="I150" s="339" t="s">
        <v>834</v>
      </c>
      <c r="J150" s="339" t="s">
        <v>882</v>
      </c>
      <c r="K150" s="335"/>
    </row>
    <row r="151" spans="2:11" ht="15" customHeight="1">
      <c r="B151" s="314"/>
      <c r="C151" s="339" t="s">
        <v>781</v>
      </c>
      <c r="D151" s="292"/>
      <c r="E151" s="292"/>
      <c r="F151" s="340" t="s">
        <v>832</v>
      </c>
      <c r="G151" s="292"/>
      <c r="H151" s="339" t="s">
        <v>892</v>
      </c>
      <c r="I151" s="339" t="s">
        <v>834</v>
      </c>
      <c r="J151" s="339" t="s">
        <v>882</v>
      </c>
      <c r="K151" s="335"/>
    </row>
    <row r="152" spans="2:11" ht="15" customHeight="1">
      <c r="B152" s="314"/>
      <c r="C152" s="339" t="s">
        <v>837</v>
      </c>
      <c r="D152" s="292"/>
      <c r="E152" s="292"/>
      <c r="F152" s="340" t="s">
        <v>838</v>
      </c>
      <c r="G152" s="292"/>
      <c r="H152" s="339" t="s">
        <v>871</v>
      </c>
      <c r="I152" s="339" t="s">
        <v>834</v>
      </c>
      <c r="J152" s="339">
        <v>50</v>
      </c>
      <c r="K152" s="335"/>
    </row>
    <row r="153" spans="2:11" ht="15" customHeight="1">
      <c r="B153" s="314"/>
      <c r="C153" s="339" t="s">
        <v>840</v>
      </c>
      <c r="D153" s="292"/>
      <c r="E153" s="292"/>
      <c r="F153" s="340" t="s">
        <v>832</v>
      </c>
      <c r="G153" s="292"/>
      <c r="H153" s="339" t="s">
        <v>871</v>
      </c>
      <c r="I153" s="339" t="s">
        <v>842</v>
      </c>
      <c r="J153" s="339"/>
      <c r="K153" s="335"/>
    </row>
    <row r="154" spans="2:11" ht="15" customHeight="1">
      <c r="B154" s="314"/>
      <c r="C154" s="339" t="s">
        <v>851</v>
      </c>
      <c r="D154" s="292"/>
      <c r="E154" s="292"/>
      <c r="F154" s="340" t="s">
        <v>838</v>
      </c>
      <c r="G154" s="292"/>
      <c r="H154" s="339" t="s">
        <v>871</v>
      </c>
      <c r="I154" s="339" t="s">
        <v>834</v>
      </c>
      <c r="J154" s="339">
        <v>50</v>
      </c>
      <c r="K154" s="335"/>
    </row>
    <row r="155" spans="2:11" ht="15" customHeight="1">
      <c r="B155" s="314"/>
      <c r="C155" s="339" t="s">
        <v>859</v>
      </c>
      <c r="D155" s="292"/>
      <c r="E155" s="292"/>
      <c r="F155" s="340" t="s">
        <v>838</v>
      </c>
      <c r="G155" s="292"/>
      <c r="H155" s="339" t="s">
        <v>871</v>
      </c>
      <c r="I155" s="339" t="s">
        <v>834</v>
      </c>
      <c r="J155" s="339">
        <v>50</v>
      </c>
      <c r="K155" s="335"/>
    </row>
    <row r="156" spans="2:11" ht="15" customHeight="1">
      <c r="B156" s="314"/>
      <c r="C156" s="339" t="s">
        <v>857</v>
      </c>
      <c r="D156" s="292"/>
      <c r="E156" s="292"/>
      <c r="F156" s="340" t="s">
        <v>838</v>
      </c>
      <c r="G156" s="292"/>
      <c r="H156" s="339" t="s">
        <v>871</v>
      </c>
      <c r="I156" s="339" t="s">
        <v>834</v>
      </c>
      <c r="J156" s="339">
        <v>50</v>
      </c>
      <c r="K156" s="335"/>
    </row>
    <row r="157" spans="2:11" ht="15" customHeight="1">
      <c r="B157" s="314"/>
      <c r="C157" s="339" t="s">
        <v>96</v>
      </c>
      <c r="D157" s="292"/>
      <c r="E157" s="292"/>
      <c r="F157" s="340" t="s">
        <v>832</v>
      </c>
      <c r="G157" s="292"/>
      <c r="H157" s="339" t="s">
        <v>893</v>
      </c>
      <c r="I157" s="339" t="s">
        <v>834</v>
      </c>
      <c r="J157" s="339" t="s">
        <v>894</v>
      </c>
      <c r="K157" s="335"/>
    </row>
    <row r="158" spans="2:11" ht="15" customHeight="1">
      <c r="B158" s="314"/>
      <c r="C158" s="339" t="s">
        <v>895</v>
      </c>
      <c r="D158" s="292"/>
      <c r="E158" s="292"/>
      <c r="F158" s="340" t="s">
        <v>832</v>
      </c>
      <c r="G158" s="292"/>
      <c r="H158" s="339" t="s">
        <v>896</v>
      </c>
      <c r="I158" s="339" t="s">
        <v>866</v>
      </c>
      <c r="J158" s="339"/>
      <c r="K158" s="335"/>
    </row>
    <row r="159" spans="2:11" ht="15" customHeight="1">
      <c r="B159" s="341"/>
      <c r="C159" s="323"/>
      <c r="D159" s="323"/>
      <c r="E159" s="323"/>
      <c r="F159" s="323"/>
      <c r="G159" s="323"/>
      <c r="H159" s="323"/>
      <c r="I159" s="323"/>
      <c r="J159" s="323"/>
      <c r="K159" s="342"/>
    </row>
    <row r="160" spans="2:11" ht="18.75" customHeight="1">
      <c r="B160" s="288"/>
      <c r="C160" s="292"/>
      <c r="D160" s="292"/>
      <c r="E160" s="292"/>
      <c r="F160" s="313"/>
      <c r="G160" s="292"/>
      <c r="H160" s="292"/>
      <c r="I160" s="292"/>
      <c r="J160" s="292"/>
      <c r="K160" s="288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282" t="s">
        <v>897</v>
      </c>
      <c r="D163" s="282"/>
      <c r="E163" s="282"/>
      <c r="F163" s="282"/>
      <c r="G163" s="282"/>
      <c r="H163" s="282"/>
      <c r="I163" s="282"/>
      <c r="J163" s="282"/>
      <c r="K163" s="283"/>
    </row>
    <row r="164" spans="2:11" ht="17.25" customHeight="1">
      <c r="B164" s="281"/>
      <c r="C164" s="306" t="s">
        <v>826</v>
      </c>
      <c r="D164" s="306"/>
      <c r="E164" s="306"/>
      <c r="F164" s="306" t="s">
        <v>827</v>
      </c>
      <c r="G164" s="343"/>
      <c r="H164" s="344" t="s">
        <v>113</v>
      </c>
      <c r="I164" s="344" t="s">
        <v>55</v>
      </c>
      <c r="J164" s="306" t="s">
        <v>828</v>
      </c>
      <c r="K164" s="283"/>
    </row>
    <row r="165" spans="2:11" ht="17.25" customHeight="1">
      <c r="B165" s="284"/>
      <c r="C165" s="308" t="s">
        <v>829</v>
      </c>
      <c r="D165" s="308"/>
      <c r="E165" s="308"/>
      <c r="F165" s="309" t="s">
        <v>830</v>
      </c>
      <c r="G165" s="345"/>
      <c r="H165" s="346"/>
      <c r="I165" s="346"/>
      <c r="J165" s="308" t="s">
        <v>831</v>
      </c>
      <c r="K165" s="286"/>
    </row>
    <row r="166" spans="2:11" ht="5.25" customHeight="1">
      <c r="B166" s="314"/>
      <c r="C166" s="311"/>
      <c r="D166" s="311"/>
      <c r="E166" s="311"/>
      <c r="F166" s="311"/>
      <c r="G166" s="312"/>
      <c r="H166" s="311"/>
      <c r="I166" s="311"/>
      <c r="J166" s="311"/>
      <c r="K166" s="335"/>
    </row>
    <row r="167" spans="2:11" ht="15" customHeight="1">
      <c r="B167" s="314"/>
      <c r="C167" s="292" t="s">
        <v>835</v>
      </c>
      <c r="D167" s="292"/>
      <c r="E167" s="292"/>
      <c r="F167" s="313" t="s">
        <v>832</v>
      </c>
      <c r="G167" s="292"/>
      <c r="H167" s="292" t="s">
        <v>871</v>
      </c>
      <c r="I167" s="292" t="s">
        <v>834</v>
      </c>
      <c r="J167" s="292">
        <v>120</v>
      </c>
      <c r="K167" s="335"/>
    </row>
    <row r="168" spans="2:11" ht="15" customHeight="1">
      <c r="B168" s="314"/>
      <c r="C168" s="292" t="s">
        <v>880</v>
      </c>
      <c r="D168" s="292"/>
      <c r="E168" s="292"/>
      <c r="F168" s="313" t="s">
        <v>832</v>
      </c>
      <c r="G168" s="292"/>
      <c r="H168" s="292" t="s">
        <v>881</v>
      </c>
      <c r="I168" s="292" t="s">
        <v>834</v>
      </c>
      <c r="J168" s="292" t="s">
        <v>882</v>
      </c>
      <c r="K168" s="335"/>
    </row>
    <row r="169" spans="2:11" ht="15" customHeight="1">
      <c r="B169" s="314"/>
      <c r="C169" s="292" t="s">
        <v>781</v>
      </c>
      <c r="D169" s="292"/>
      <c r="E169" s="292"/>
      <c r="F169" s="313" t="s">
        <v>832</v>
      </c>
      <c r="G169" s="292"/>
      <c r="H169" s="292" t="s">
        <v>898</v>
      </c>
      <c r="I169" s="292" t="s">
        <v>834</v>
      </c>
      <c r="J169" s="292" t="s">
        <v>882</v>
      </c>
      <c r="K169" s="335"/>
    </row>
    <row r="170" spans="2:11" ht="15" customHeight="1">
      <c r="B170" s="314"/>
      <c r="C170" s="292" t="s">
        <v>837</v>
      </c>
      <c r="D170" s="292"/>
      <c r="E170" s="292"/>
      <c r="F170" s="313" t="s">
        <v>838</v>
      </c>
      <c r="G170" s="292"/>
      <c r="H170" s="292" t="s">
        <v>898</v>
      </c>
      <c r="I170" s="292" t="s">
        <v>834</v>
      </c>
      <c r="J170" s="292">
        <v>50</v>
      </c>
      <c r="K170" s="335"/>
    </row>
    <row r="171" spans="2:11" ht="15" customHeight="1">
      <c r="B171" s="314"/>
      <c r="C171" s="292" t="s">
        <v>840</v>
      </c>
      <c r="D171" s="292"/>
      <c r="E171" s="292"/>
      <c r="F171" s="313" t="s">
        <v>832</v>
      </c>
      <c r="G171" s="292"/>
      <c r="H171" s="292" t="s">
        <v>898</v>
      </c>
      <c r="I171" s="292" t="s">
        <v>842</v>
      </c>
      <c r="J171" s="292"/>
      <c r="K171" s="335"/>
    </row>
    <row r="172" spans="2:11" ht="15" customHeight="1">
      <c r="B172" s="314"/>
      <c r="C172" s="292" t="s">
        <v>851</v>
      </c>
      <c r="D172" s="292"/>
      <c r="E172" s="292"/>
      <c r="F172" s="313" t="s">
        <v>838</v>
      </c>
      <c r="G172" s="292"/>
      <c r="H172" s="292" t="s">
        <v>898</v>
      </c>
      <c r="I172" s="292" t="s">
        <v>834</v>
      </c>
      <c r="J172" s="292">
        <v>50</v>
      </c>
      <c r="K172" s="335"/>
    </row>
    <row r="173" spans="2:11" ht="15" customHeight="1">
      <c r="B173" s="314"/>
      <c r="C173" s="292" t="s">
        <v>859</v>
      </c>
      <c r="D173" s="292"/>
      <c r="E173" s="292"/>
      <c r="F173" s="313" t="s">
        <v>838</v>
      </c>
      <c r="G173" s="292"/>
      <c r="H173" s="292" t="s">
        <v>898</v>
      </c>
      <c r="I173" s="292" t="s">
        <v>834</v>
      </c>
      <c r="J173" s="292">
        <v>50</v>
      </c>
      <c r="K173" s="335"/>
    </row>
    <row r="174" spans="2:11" ht="15" customHeight="1">
      <c r="B174" s="314"/>
      <c r="C174" s="292" t="s">
        <v>857</v>
      </c>
      <c r="D174" s="292"/>
      <c r="E174" s="292"/>
      <c r="F174" s="313" t="s">
        <v>838</v>
      </c>
      <c r="G174" s="292"/>
      <c r="H174" s="292" t="s">
        <v>898</v>
      </c>
      <c r="I174" s="292" t="s">
        <v>834</v>
      </c>
      <c r="J174" s="292">
        <v>50</v>
      </c>
      <c r="K174" s="335"/>
    </row>
    <row r="175" spans="2:11" ht="15" customHeight="1">
      <c r="B175" s="314"/>
      <c r="C175" s="292" t="s">
        <v>112</v>
      </c>
      <c r="D175" s="292"/>
      <c r="E175" s="292"/>
      <c r="F175" s="313" t="s">
        <v>832</v>
      </c>
      <c r="G175" s="292"/>
      <c r="H175" s="292" t="s">
        <v>899</v>
      </c>
      <c r="I175" s="292" t="s">
        <v>900</v>
      </c>
      <c r="J175" s="292"/>
      <c r="K175" s="335"/>
    </row>
    <row r="176" spans="2:11" ht="15" customHeight="1">
      <c r="B176" s="314"/>
      <c r="C176" s="292" t="s">
        <v>55</v>
      </c>
      <c r="D176" s="292"/>
      <c r="E176" s="292"/>
      <c r="F176" s="313" t="s">
        <v>832</v>
      </c>
      <c r="G176" s="292"/>
      <c r="H176" s="292" t="s">
        <v>901</v>
      </c>
      <c r="I176" s="292" t="s">
        <v>902</v>
      </c>
      <c r="J176" s="292">
        <v>1</v>
      </c>
      <c r="K176" s="335"/>
    </row>
    <row r="177" spans="2:11" ht="15" customHeight="1">
      <c r="B177" s="314"/>
      <c r="C177" s="292" t="s">
        <v>51</v>
      </c>
      <c r="D177" s="292"/>
      <c r="E177" s="292"/>
      <c r="F177" s="313" t="s">
        <v>832</v>
      </c>
      <c r="G177" s="292"/>
      <c r="H177" s="292" t="s">
        <v>903</v>
      </c>
      <c r="I177" s="292" t="s">
        <v>834</v>
      </c>
      <c r="J177" s="292">
        <v>20</v>
      </c>
      <c r="K177" s="335"/>
    </row>
    <row r="178" spans="2:11" ht="15" customHeight="1">
      <c r="B178" s="314"/>
      <c r="C178" s="292" t="s">
        <v>113</v>
      </c>
      <c r="D178" s="292"/>
      <c r="E178" s="292"/>
      <c r="F178" s="313" t="s">
        <v>832</v>
      </c>
      <c r="G178" s="292"/>
      <c r="H178" s="292" t="s">
        <v>904</v>
      </c>
      <c r="I178" s="292" t="s">
        <v>834</v>
      </c>
      <c r="J178" s="292">
        <v>255</v>
      </c>
      <c r="K178" s="335"/>
    </row>
    <row r="179" spans="2:11" ht="15" customHeight="1">
      <c r="B179" s="314"/>
      <c r="C179" s="292" t="s">
        <v>114</v>
      </c>
      <c r="D179" s="292"/>
      <c r="E179" s="292"/>
      <c r="F179" s="313" t="s">
        <v>832</v>
      </c>
      <c r="G179" s="292"/>
      <c r="H179" s="292" t="s">
        <v>797</v>
      </c>
      <c r="I179" s="292" t="s">
        <v>834</v>
      </c>
      <c r="J179" s="292">
        <v>10</v>
      </c>
      <c r="K179" s="335"/>
    </row>
    <row r="180" spans="2:11" ht="15" customHeight="1">
      <c r="B180" s="314"/>
      <c r="C180" s="292" t="s">
        <v>115</v>
      </c>
      <c r="D180" s="292"/>
      <c r="E180" s="292"/>
      <c r="F180" s="313" t="s">
        <v>832</v>
      </c>
      <c r="G180" s="292"/>
      <c r="H180" s="292" t="s">
        <v>905</v>
      </c>
      <c r="I180" s="292" t="s">
        <v>866</v>
      </c>
      <c r="J180" s="292"/>
      <c r="K180" s="335"/>
    </row>
    <row r="181" spans="2:11" ht="15" customHeight="1">
      <c r="B181" s="314"/>
      <c r="C181" s="292" t="s">
        <v>906</v>
      </c>
      <c r="D181" s="292"/>
      <c r="E181" s="292"/>
      <c r="F181" s="313" t="s">
        <v>832</v>
      </c>
      <c r="G181" s="292"/>
      <c r="H181" s="292" t="s">
        <v>907</v>
      </c>
      <c r="I181" s="292" t="s">
        <v>866</v>
      </c>
      <c r="J181" s="292"/>
      <c r="K181" s="335"/>
    </row>
    <row r="182" spans="2:11" ht="15" customHeight="1">
      <c r="B182" s="314"/>
      <c r="C182" s="292" t="s">
        <v>895</v>
      </c>
      <c r="D182" s="292"/>
      <c r="E182" s="292"/>
      <c r="F182" s="313" t="s">
        <v>832</v>
      </c>
      <c r="G182" s="292"/>
      <c r="H182" s="292" t="s">
        <v>908</v>
      </c>
      <c r="I182" s="292" t="s">
        <v>866</v>
      </c>
      <c r="J182" s="292"/>
      <c r="K182" s="335"/>
    </row>
    <row r="183" spans="2:11" ht="15" customHeight="1">
      <c r="B183" s="314"/>
      <c r="C183" s="292" t="s">
        <v>117</v>
      </c>
      <c r="D183" s="292"/>
      <c r="E183" s="292"/>
      <c r="F183" s="313" t="s">
        <v>838</v>
      </c>
      <c r="G183" s="292"/>
      <c r="H183" s="292" t="s">
        <v>909</v>
      </c>
      <c r="I183" s="292" t="s">
        <v>834</v>
      </c>
      <c r="J183" s="292">
        <v>50</v>
      </c>
      <c r="K183" s="335"/>
    </row>
    <row r="184" spans="2:11" ht="15" customHeight="1">
      <c r="B184" s="314"/>
      <c r="C184" s="292" t="s">
        <v>910</v>
      </c>
      <c r="D184" s="292"/>
      <c r="E184" s="292"/>
      <c r="F184" s="313" t="s">
        <v>838</v>
      </c>
      <c r="G184" s="292"/>
      <c r="H184" s="292" t="s">
        <v>911</v>
      </c>
      <c r="I184" s="292" t="s">
        <v>912</v>
      </c>
      <c r="J184" s="292"/>
      <c r="K184" s="335"/>
    </row>
    <row r="185" spans="2:11" ht="15" customHeight="1">
      <c r="B185" s="314"/>
      <c r="C185" s="292" t="s">
        <v>913</v>
      </c>
      <c r="D185" s="292"/>
      <c r="E185" s="292"/>
      <c r="F185" s="313" t="s">
        <v>838</v>
      </c>
      <c r="G185" s="292"/>
      <c r="H185" s="292" t="s">
        <v>914</v>
      </c>
      <c r="I185" s="292" t="s">
        <v>912</v>
      </c>
      <c r="J185" s="292"/>
      <c r="K185" s="335"/>
    </row>
    <row r="186" spans="2:11" ht="15" customHeight="1">
      <c r="B186" s="314"/>
      <c r="C186" s="292" t="s">
        <v>915</v>
      </c>
      <c r="D186" s="292"/>
      <c r="E186" s="292"/>
      <c r="F186" s="313" t="s">
        <v>838</v>
      </c>
      <c r="G186" s="292"/>
      <c r="H186" s="292" t="s">
        <v>916</v>
      </c>
      <c r="I186" s="292" t="s">
        <v>912</v>
      </c>
      <c r="J186" s="292"/>
      <c r="K186" s="335"/>
    </row>
    <row r="187" spans="2:11" ht="15" customHeight="1">
      <c r="B187" s="314"/>
      <c r="C187" s="347" t="s">
        <v>917</v>
      </c>
      <c r="D187" s="292"/>
      <c r="E187" s="292"/>
      <c r="F187" s="313" t="s">
        <v>838</v>
      </c>
      <c r="G187" s="292"/>
      <c r="H187" s="292" t="s">
        <v>918</v>
      </c>
      <c r="I187" s="292" t="s">
        <v>919</v>
      </c>
      <c r="J187" s="348" t="s">
        <v>920</v>
      </c>
      <c r="K187" s="335"/>
    </row>
    <row r="188" spans="2:11" ht="15" customHeight="1">
      <c r="B188" s="314"/>
      <c r="C188" s="298" t="s">
        <v>40</v>
      </c>
      <c r="D188" s="292"/>
      <c r="E188" s="292"/>
      <c r="F188" s="313" t="s">
        <v>832</v>
      </c>
      <c r="G188" s="292"/>
      <c r="H188" s="288" t="s">
        <v>921</v>
      </c>
      <c r="I188" s="292" t="s">
        <v>922</v>
      </c>
      <c r="J188" s="292"/>
      <c r="K188" s="335"/>
    </row>
    <row r="189" spans="2:11" ht="15" customHeight="1">
      <c r="B189" s="314"/>
      <c r="C189" s="298" t="s">
        <v>923</v>
      </c>
      <c r="D189" s="292"/>
      <c r="E189" s="292"/>
      <c r="F189" s="313" t="s">
        <v>832</v>
      </c>
      <c r="G189" s="292"/>
      <c r="H189" s="292" t="s">
        <v>924</v>
      </c>
      <c r="I189" s="292" t="s">
        <v>866</v>
      </c>
      <c r="J189" s="292"/>
      <c r="K189" s="335"/>
    </row>
    <row r="190" spans="2:11" ht="15" customHeight="1">
      <c r="B190" s="314"/>
      <c r="C190" s="298" t="s">
        <v>925</v>
      </c>
      <c r="D190" s="292"/>
      <c r="E190" s="292"/>
      <c r="F190" s="313" t="s">
        <v>832</v>
      </c>
      <c r="G190" s="292"/>
      <c r="H190" s="292" t="s">
        <v>926</v>
      </c>
      <c r="I190" s="292" t="s">
        <v>866</v>
      </c>
      <c r="J190" s="292"/>
      <c r="K190" s="335"/>
    </row>
    <row r="191" spans="2:11" ht="15" customHeight="1">
      <c r="B191" s="314"/>
      <c r="C191" s="298" t="s">
        <v>927</v>
      </c>
      <c r="D191" s="292"/>
      <c r="E191" s="292"/>
      <c r="F191" s="313" t="s">
        <v>838</v>
      </c>
      <c r="G191" s="292"/>
      <c r="H191" s="292" t="s">
        <v>928</v>
      </c>
      <c r="I191" s="292" t="s">
        <v>866</v>
      </c>
      <c r="J191" s="292"/>
      <c r="K191" s="335"/>
    </row>
    <row r="192" spans="2:11" ht="15" customHeight="1">
      <c r="B192" s="341"/>
      <c r="C192" s="349"/>
      <c r="D192" s="323"/>
      <c r="E192" s="323"/>
      <c r="F192" s="323"/>
      <c r="G192" s="323"/>
      <c r="H192" s="323"/>
      <c r="I192" s="323"/>
      <c r="J192" s="323"/>
      <c r="K192" s="342"/>
    </row>
    <row r="193" spans="2:11" ht="18.75" customHeight="1">
      <c r="B193" s="288"/>
      <c r="C193" s="292"/>
      <c r="D193" s="292"/>
      <c r="E193" s="292"/>
      <c r="F193" s="313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3"/>
      <c r="G194" s="292"/>
      <c r="H194" s="292"/>
      <c r="I194" s="292"/>
      <c r="J194" s="292"/>
      <c r="K194" s="288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 ht="13.5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spans="2:11" ht="21">
      <c r="B197" s="281"/>
      <c r="C197" s="282" t="s">
        <v>929</v>
      </c>
      <c r="D197" s="282"/>
      <c r="E197" s="282"/>
      <c r="F197" s="282"/>
      <c r="G197" s="282"/>
      <c r="H197" s="282"/>
      <c r="I197" s="282"/>
      <c r="J197" s="282"/>
      <c r="K197" s="283"/>
    </row>
    <row r="198" spans="2:11" ht="25.5" customHeight="1">
      <c r="B198" s="281"/>
      <c r="C198" s="350" t="s">
        <v>930</v>
      </c>
      <c r="D198" s="350"/>
      <c r="E198" s="350"/>
      <c r="F198" s="350" t="s">
        <v>931</v>
      </c>
      <c r="G198" s="351"/>
      <c r="H198" s="350" t="s">
        <v>932</v>
      </c>
      <c r="I198" s="350"/>
      <c r="J198" s="350"/>
      <c r="K198" s="283"/>
    </row>
    <row r="199" spans="2:11" ht="5.25" customHeight="1">
      <c r="B199" s="314"/>
      <c r="C199" s="311"/>
      <c r="D199" s="311"/>
      <c r="E199" s="311"/>
      <c r="F199" s="311"/>
      <c r="G199" s="292"/>
      <c r="H199" s="311"/>
      <c r="I199" s="311"/>
      <c r="J199" s="311"/>
      <c r="K199" s="335"/>
    </row>
    <row r="200" spans="2:11" ht="15" customHeight="1">
      <c r="B200" s="314"/>
      <c r="C200" s="292" t="s">
        <v>922</v>
      </c>
      <c r="D200" s="292"/>
      <c r="E200" s="292"/>
      <c r="F200" s="313" t="s">
        <v>41</v>
      </c>
      <c r="G200" s="292"/>
      <c r="H200" s="292" t="s">
        <v>933</v>
      </c>
      <c r="I200" s="292"/>
      <c r="J200" s="292"/>
      <c r="K200" s="335"/>
    </row>
    <row r="201" spans="2:11" ht="15" customHeight="1">
      <c r="B201" s="314"/>
      <c r="C201" s="320"/>
      <c r="D201" s="292"/>
      <c r="E201" s="292"/>
      <c r="F201" s="313" t="s">
        <v>42</v>
      </c>
      <c r="G201" s="292"/>
      <c r="H201" s="292" t="s">
        <v>934</v>
      </c>
      <c r="I201" s="292"/>
      <c r="J201" s="292"/>
      <c r="K201" s="335"/>
    </row>
    <row r="202" spans="2:11" ht="15" customHeight="1">
      <c r="B202" s="314"/>
      <c r="C202" s="320"/>
      <c r="D202" s="292"/>
      <c r="E202" s="292"/>
      <c r="F202" s="313" t="s">
        <v>45</v>
      </c>
      <c r="G202" s="292"/>
      <c r="H202" s="292" t="s">
        <v>935</v>
      </c>
      <c r="I202" s="292"/>
      <c r="J202" s="292"/>
      <c r="K202" s="335"/>
    </row>
    <row r="203" spans="2:11" ht="15" customHeight="1">
      <c r="B203" s="314"/>
      <c r="C203" s="292"/>
      <c r="D203" s="292"/>
      <c r="E203" s="292"/>
      <c r="F203" s="313" t="s">
        <v>43</v>
      </c>
      <c r="G203" s="292"/>
      <c r="H203" s="292" t="s">
        <v>936</v>
      </c>
      <c r="I203" s="292"/>
      <c r="J203" s="292"/>
      <c r="K203" s="335"/>
    </row>
    <row r="204" spans="2:11" ht="15" customHeight="1">
      <c r="B204" s="314"/>
      <c r="C204" s="292"/>
      <c r="D204" s="292"/>
      <c r="E204" s="292"/>
      <c r="F204" s="313" t="s">
        <v>44</v>
      </c>
      <c r="G204" s="292"/>
      <c r="H204" s="292" t="s">
        <v>937</v>
      </c>
      <c r="I204" s="292"/>
      <c r="J204" s="292"/>
      <c r="K204" s="335"/>
    </row>
    <row r="205" spans="2:11" ht="15" customHeight="1">
      <c r="B205" s="314"/>
      <c r="C205" s="292"/>
      <c r="D205" s="292"/>
      <c r="E205" s="292"/>
      <c r="F205" s="313"/>
      <c r="G205" s="292"/>
      <c r="H205" s="292"/>
      <c r="I205" s="292"/>
      <c r="J205" s="292"/>
      <c r="K205" s="335"/>
    </row>
    <row r="206" spans="2:11" ht="15" customHeight="1">
      <c r="B206" s="314"/>
      <c r="C206" s="292" t="s">
        <v>878</v>
      </c>
      <c r="D206" s="292"/>
      <c r="E206" s="292"/>
      <c r="F206" s="313" t="s">
        <v>77</v>
      </c>
      <c r="G206" s="292"/>
      <c r="H206" s="292" t="s">
        <v>938</v>
      </c>
      <c r="I206" s="292"/>
      <c r="J206" s="292"/>
      <c r="K206" s="335"/>
    </row>
    <row r="207" spans="2:11" ht="15" customHeight="1">
      <c r="B207" s="314"/>
      <c r="C207" s="320"/>
      <c r="D207" s="292"/>
      <c r="E207" s="292"/>
      <c r="F207" s="313" t="s">
        <v>775</v>
      </c>
      <c r="G207" s="292"/>
      <c r="H207" s="292" t="s">
        <v>776</v>
      </c>
      <c r="I207" s="292"/>
      <c r="J207" s="292"/>
      <c r="K207" s="335"/>
    </row>
    <row r="208" spans="2:11" ht="15" customHeight="1">
      <c r="B208" s="314"/>
      <c r="C208" s="292"/>
      <c r="D208" s="292"/>
      <c r="E208" s="292"/>
      <c r="F208" s="313" t="s">
        <v>773</v>
      </c>
      <c r="G208" s="292"/>
      <c r="H208" s="292" t="s">
        <v>939</v>
      </c>
      <c r="I208" s="292"/>
      <c r="J208" s="292"/>
      <c r="K208" s="335"/>
    </row>
    <row r="209" spans="2:11" ht="15" customHeight="1">
      <c r="B209" s="352"/>
      <c r="C209" s="320"/>
      <c r="D209" s="320"/>
      <c r="E209" s="320"/>
      <c r="F209" s="313" t="s">
        <v>777</v>
      </c>
      <c r="G209" s="298"/>
      <c r="H209" s="339" t="s">
        <v>778</v>
      </c>
      <c r="I209" s="339"/>
      <c r="J209" s="339"/>
      <c r="K209" s="353"/>
    </row>
    <row r="210" spans="2:11" ht="15" customHeight="1">
      <c r="B210" s="352"/>
      <c r="C210" s="320"/>
      <c r="D210" s="320"/>
      <c r="E210" s="320"/>
      <c r="F210" s="313" t="s">
        <v>779</v>
      </c>
      <c r="G210" s="298"/>
      <c r="H210" s="339" t="s">
        <v>940</v>
      </c>
      <c r="I210" s="339"/>
      <c r="J210" s="339"/>
      <c r="K210" s="353"/>
    </row>
    <row r="211" spans="2:11" ht="15" customHeight="1">
      <c r="B211" s="352"/>
      <c r="C211" s="320"/>
      <c r="D211" s="320"/>
      <c r="E211" s="320"/>
      <c r="F211" s="354"/>
      <c r="G211" s="298"/>
      <c r="H211" s="355"/>
      <c r="I211" s="355"/>
      <c r="J211" s="355"/>
      <c r="K211" s="353"/>
    </row>
    <row r="212" spans="2:11" ht="15" customHeight="1">
      <c r="B212" s="352"/>
      <c r="C212" s="292" t="s">
        <v>902</v>
      </c>
      <c r="D212" s="320"/>
      <c r="E212" s="320"/>
      <c r="F212" s="313">
        <v>1</v>
      </c>
      <c r="G212" s="298"/>
      <c r="H212" s="339" t="s">
        <v>941</v>
      </c>
      <c r="I212" s="339"/>
      <c r="J212" s="339"/>
      <c r="K212" s="353"/>
    </row>
    <row r="213" spans="2:11" ht="15" customHeight="1">
      <c r="B213" s="352"/>
      <c r="C213" s="320"/>
      <c r="D213" s="320"/>
      <c r="E213" s="320"/>
      <c r="F213" s="313">
        <v>2</v>
      </c>
      <c r="G213" s="298"/>
      <c r="H213" s="339" t="s">
        <v>942</v>
      </c>
      <c r="I213" s="339"/>
      <c r="J213" s="339"/>
      <c r="K213" s="353"/>
    </row>
    <row r="214" spans="2:11" ht="15" customHeight="1">
      <c r="B214" s="352"/>
      <c r="C214" s="320"/>
      <c r="D214" s="320"/>
      <c r="E214" s="320"/>
      <c r="F214" s="313">
        <v>3</v>
      </c>
      <c r="G214" s="298"/>
      <c r="H214" s="339" t="s">
        <v>943</v>
      </c>
      <c r="I214" s="339"/>
      <c r="J214" s="339"/>
      <c r="K214" s="353"/>
    </row>
    <row r="215" spans="2:11" ht="15" customHeight="1">
      <c r="B215" s="352"/>
      <c r="C215" s="320"/>
      <c r="D215" s="320"/>
      <c r="E215" s="320"/>
      <c r="F215" s="313">
        <v>4</v>
      </c>
      <c r="G215" s="298"/>
      <c r="H215" s="339" t="s">
        <v>944</v>
      </c>
      <c r="I215" s="339"/>
      <c r="J215" s="339"/>
      <c r="K215" s="353"/>
    </row>
    <row r="216" spans="2:11" ht="12.75" customHeight="1">
      <c r="B216" s="356"/>
      <c r="C216" s="357"/>
      <c r="D216" s="357"/>
      <c r="E216" s="357"/>
      <c r="F216" s="357"/>
      <c r="G216" s="357"/>
      <c r="H216" s="357"/>
      <c r="I216" s="357"/>
      <c r="J216" s="357"/>
      <c r="K216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2018-04-05T11:51:36Z</dcterms:created>
  <dcterms:modified xsi:type="dcterms:W3CDTF">2018-04-05T11:51:42Z</dcterms:modified>
  <cp:category/>
  <cp:version/>
  <cp:contentType/>
  <cp:contentStatus/>
</cp:coreProperties>
</file>