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1880" activeTab="1"/>
  </bookViews>
  <sheets>
    <sheet name="Rekapitulace stavby" sheetId="1" r:id="rId1"/>
    <sheet name="01 - MŠ K. H. Borovského ..." sheetId="2" r:id="rId2"/>
    <sheet name="Pokyny pro vyplnění" sheetId="3" r:id="rId3"/>
  </sheets>
  <definedNames>
    <definedName name="_xlnm._FilterDatabase" localSheetId="1" hidden="1">'01 - MŠ K. H. Borovského ...'!$C$96:$K$667</definedName>
    <definedName name="_xlnm.Print_Area" localSheetId="1">'01 - MŠ K. H. Borovského ...'!$C$4:$J$34,'01 - MŠ K. H. Borovského ...'!$C$40:$J$80,'01 - MŠ K. H. Borovského ...'!$C$86:$K$667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MŠ K. H. Borovského ...'!$96:$96</definedName>
  </definedNames>
  <calcPr calcId="145621"/>
</workbook>
</file>

<file path=xl/sharedStrings.xml><?xml version="1.0" encoding="utf-8"?>
<sst xmlns="http://schemas.openxmlformats.org/spreadsheetml/2006/main" count="7479" uniqueCount="1622">
  <si>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</si>
  <si>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</si>
  <si>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</si>
  <si>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</si>
  <si>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</si>
  <si>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</si>
  <si>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</si>
  <si>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{cea57838-428e-4bca-8c97-df72f0b89564}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</si>
  <si>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</si>
  <si>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</si>
  <si>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</si>
  <si>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</si>
  <si>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</si>
  <si>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</si>
  <si>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</si>
  <si>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</si>
  <si>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</si>
  <si>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</si>
  <si>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</si>
  <si>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</si>
  <si>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K. H. Borovského 1527, Sokolov pč. 3158, stav. úpravy - prádelna, kuchyň, sklady</t>
  </si>
  <si>
    <t>KSO:</t>
  </si>
  <si>
    <t>CC-CZ:</t>
  </si>
  <si>
    <t>Místo:</t>
  </si>
  <si>
    <t>Sokolov</t>
  </si>
  <si>
    <t>Datum:</t>
  </si>
  <si>
    <t>7. 12. 2018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</si>
  <si>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</si>
  <si>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</si>
  <si>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</si>
  <si>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</si>
  <si>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</si>
  <si>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</si>
  <si>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</si>
  <si>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Ing. Milan Babic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</si>
  <si>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</si>
  <si>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</si>
  <si>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</si>
  <si>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</si>
  <si>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</si>
  <si>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</si>
  <si>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</si>
  <si>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</si>
  <si>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</si>
  <si>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</si>
  <si>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</si>
  <si>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</si>
  <si>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</si>
  <si>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</si>
  <si>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</si>
  <si>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</si>
  <si>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</si>
  <si>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</si>
  <si>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</si>
  <si>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</si>
  <si>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</si>
  <si>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</si>
  <si>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</si>
  <si>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</si>
  <si>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</si>
  <si>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</si>
  <si>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</si>
  <si>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</si>
  <si>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</si>
  <si>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</si>
  <si>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</si>
  <si>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</si>
  <si>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</si>
  <si>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</si>
  <si>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</si>
  <si>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</si>
  <si>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</si>
  <si>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</si>
  <si>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</si>
  <si>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</si>
  <si>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</si>
  <si>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</si>
  <si>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</si>
  <si>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</si>
  <si>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</si>
  <si>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</si>
  <si>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</si>
  <si>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</si>
  <si>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</si>
  <si>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</si>
  <si>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</si>
  <si>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</si>
  <si>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</si>
  <si>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</si>
  <si>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</si>
  <si>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001 - Zemní práce</t>
  </si>
  <si>
    <t>003 - Svislé konstrukce</t>
  </si>
  <si>
    <t>004 - Vodorovné konstrukce</t>
  </si>
  <si>
    <t>006 - Úpravy povrchu</t>
  </si>
  <si>
    <t>009 - Ostatní konstrukce a práce</t>
  </si>
  <si>
    <t>021 - Silnoproud</t>
  </si>
  <si>
    <t>099 - Přesun hmot HSV</t>
  </si>
  <si>
    <t>711 - Izolace proti vodě</t>
  </si>
  <si>
    <t>721 - Vnitřní kanalizace</t>
  </si>
  <si>
    <t>722 - Vnitřní vodovod</t>
  </si>
  <si>
    <t>725 - Zařizovací předměty</t>
  </si>
  <si>
    <t>733 - Ústřední vytápění - rozvodné potrubí</t>
  </si>
  <si>
    <t>734 - Ústřední vytápění - armatury</t>
  </si>
  <si>
    <t>735 - Ústřední vytápění - otopná tělesa</t>
  </si>
  <si>
    <t>766 - Konstrukce truhlářské</t>
  </si>
  <si>
    <t>767 - Konstrukce zámečnické</t>
  </si>
  <si>
    <t>771 - Podlahy z dlaždic</t>
  </si>
  <si>
    <t>781 - Obklady keramické</t>
  </si>
  <si>
    <t>783 - Nátěry</t>
  </si>
  <si>
    <t>784 - Malby</t>
  </si>
  <si>
    <t>VRN - Vedlejší rozpočtové náklady</t>
  </si>
  <si>
    <t xml:space="preserve">    V01 - Průzkumné, geodetické a projektové práce</t>
  </si>
  <si>
    <t xml:space="preserve">    V03 - Zařízení staveniště</t>
  </si>
  <si>
    <t xml:space="preserve">    V04 - Inženýrská činnost</t>
  </si>
  <si>
    <t xml:space="preserve">    V06 - Územní vlivy</t>
  </si>
  <si>
    <t xml:space="preserve">    V09 - Ostatní náklady</t>
  </si>
  <si>
    <t xml:space="preserve">    VRN5 - Finanční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</si>
  <si>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</si>
  <si>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</si>
  <si>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</si>
  <si>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</si>
  <si>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</si>
  <si>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</si>
  <si>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</si>
  <si>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</si>
  <si>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</si>
  <si>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</si>
  <si>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</si>
  <si>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</si>
  <si>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</si>
  <si>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</si>
  <si>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001</t>
  </si>
  <si>
    <t>Zemní práce</t>
  </si>
  <si>
    <t>ROZPOCET</t>
  </si>
  <si>
    <t>K</t>
  </si>
  <si>
    <t>131203101/00</t>
  </si>
  <si>
    <t>Hloubení zapažených i nezapažených jam ručním nebo pneumatickým nářadím 
  s urovnáním dna do předepsaného profilu a spádu
    v horninách tř. 3
      soudržných</t>
  </si>
  <si>
    <t>m3</t>
  </si>
  <si>
    <t>4</t>
  </si>
  <si>
    <t>-1899462763</t>
  </si>
  <si>
    <t>VV</t>
  </si>
  <si>
    <t>Předpoklad hl. 1m;</t>
  </si>
  <si>
    <t>(0,25+0,65+1,52+0,25)*1</t>
  </si>
  <si>
    <t>Součet</t>
  </si>
  <si>
    <t>131203109/00</t>
  </si>
  <si>
    <t>Hloubení zapažených i nezapažených jam ručním nebo pneumatickým nářadím 
  s urovnáním dna do předepsaného profilu a spádu
    v horninách tř. 3
    Příplatek k cenám
      za lepivost horniny tř. 3</t>
  </si>
  <si>
    <t>783437527</t>
  </si>
  <si>
    <t>3</t>
  </si>
  <si>
    <t>162201211/00</t>
  </si>
  <si>
    <t>Vodorovné přemístění výkopku nebo sypaniny stavebním kolečkem
  s naložením a vyprázdněním kolečka na hromady nebo do dopravního prostředku na vzdálenost do 10 m
    z horniny
      tř. 1 až 4</t>
  </si>
  <si>
    <t>1825173251</t>
  </si>
  <si>
    <t>162201219/00</t>
  </si>
  <si>
    <t>Vodorovné přemístění výkopku nebo sypaniny stavebním kolečkem
  s naložením a vyprázdněním kolečka na hromady nebo do dopravního prostředku na vzdálenost do 10 m
    z horniny
    Příplatek k ceně
      za každých dalších 10 m</t>
  </si>
  <si>
    <t>1753676862</t>
  </si>
  <si>
    <t>1,068*4</t>
  </si>
  <si>
    <t>5</t>
  </si>
  <si>
    <t>167101101/00</t>
  </si>
  <si>
    <t>Nakládání, skládání a překládání neulehlého výkopku nebo sypaniny 
  nakládání, množství
    do 100 m3, z hornin
      tř. 1 až 4</t>
  </si>
  <si>
    <t>2130605600</t>
  </si>
  <si>
    <t>6</t>
  </si>
  <si>
    <t>162701102/00</t>
  </si>
  <si>
    <t>Vodorovné přemístění výkopku nebo sypaniny po suchu 
  na obvyklém dopravním prostředku, bez naložení výkopku, avšak se složením bez rozhrnutí
    z horniny tř. 1 až 4 na vzdálenost
      přes 6 000 do 7000 m</t>
  </si>
  <si>
    <t>-1591412921</t>
  </si>
  <si>
    <t>7</t>
  </si>
  <si>
    <t>171201201/00</t>
  </si>
  <si>
    <t>Uložení sypaniny 
  na skládky</t>
  </si>
  <si>
    <t>-1858507243</t>
  </si>
  <si>
    <t>8</t>
  </si>
  <si>
    <t>171201211/00</t>
  </si>
  <si>
    <t>Uložení sypaniny 
  poplatek za uložení sypaniny na skládce (skládkovné)</t>
  </si>
  <si>
    <t>t</t>
  </si>
  <si>
    <t>-2121788972</t>
  </si>
  <si>
    <t>1,068*1,6</t>
  </si>
  <si>
    <t>9</t>
  </si>
  <si>
    <t>174101102/00</t>
  </si>
  <si>
    <t>Zásyp sypaninou z jakékoliv horniny 
  s uložením výkopku ve vrstvách
    se zhutněním
      v uzavřených prostorách s urovnáním povrchu zásypu</t>
  </si>
  <si>
    <t>-736810554</t>
  </si>
  <si>
    <t>(0,25+0,25+0,65+1,52)*0,6</t>
  </si>
  <si>
    <t>10</t>
  </si>
  <si>
    <t>175111101/00</t>
  </si>
  <si>
    <t>Obsypání potrubí ručně
  sypaninou z vhodných hornin tř. 1 až 4 nebo materiálem připraveným podél výkopu ve vzdálenosti do
  3 m od jeho kraje,
    pro jakoukoliv hloubku výkopu a míru zhutnění
      bez prohození sypaniny</t>
  </si>
  <si>
    <t>544666673</t>
  </si>
  <si>
    <t>(0,25+0,65+1,52+0,25)*0,3</t>
  </si>
  <si>
    <t>11</t>
  </si>
  <si>
    <t>M</t>
  </si>
  <si>
    <t>000Cp1048-01</t>
  </si>
  <si>
    <t>Kamenivo - typ těžené (štěrkopísek), frakce 0-4 mm</t>
  </si>
  <si>
    <t>1568615316</t>
  </si>
  <si>
    <t>0,801*1,8</t>
  </si>
  <si>
    <t>003</t>
  </si>
  <si>
    <t>Svislé konstrukce</t>
  </si>
  <si>
    <t>12</t>
  </si>
  <si>
    <t>346272112/00</t>
  </si>
  <si>
    <t>Přizdívky izolační a ochranné z pórobetonových tvárnic [YTONG]
  o objemové hmotnosti 500 kg/m3, na tenké maltové lože tloušťky přizdívky
    75 mm</t>
  </si>
  <si>
    <t>m2</t>
  </si>
  <si>
    <t>706398984</t>
  </si>
  <si>
    <t>Stěna;</t>
  </si>
  <si>
    <t>(5,13+1,885+0,1+3,175+0,175+3,6+0,175+3,74)*1,5</t>
  </si>
  <si>
    <t>Záklop;</t>
  </si>
  <si>
    <t>(5,13+1,885+0,1+3,175+0,175+3,6+0,175+3,74+0,1+0,1+0,1+0,1)*0,175</t>
  </si>
  <si>
    <t>13</t>
  </si>
  <si>
    <t>003-x1</t>
  </si>
  <si>
    <t>Kotvení instalační přizdívky</t>
  </si>
  <si>
    <t>kus</t>
  </si>
  <si>
    <t>-101998959</t>
  </si>
  <si>
    <t>14</t>
  </si>
  <si>
    <t>003-x2</t>
  </si>
  <si>
    <t>Zesílení přizdívky pro kotvení radiátorů / zařizovacích předmětů</t>
  </si>
  <si>
    <t>-171941053</t>
  </si>
  <si>
    <t>340239235/00</t>
  </si>
  <si>
    <t>Zazdívka otvorů v příčkách nebo stěnách 
  plochy přes 1 m2 do 4 m2
    příčkovkami hladkými pórobetonovými [YTONG], objemové hmotnosti
      500 kg/m3, tl. příčky 150 mm</t>
  </si>
  <si>
    <t>1259406159</t>
  </si>
  <si>
    <t>0,9*2</t>
  </si>
  <si>
    <t>16</t>
  </si>
  <si>
    <t>342291121/00</t>
  </si>
  <si>
    <t>Ukotvení příček 
  plochými kotvami, do konstrukce
    cihelné</t>
  </si>
  <si>
    <t>m</t>
  </si>
  <si>
    <t>-2055049286</t>
  </si>
  <si>
    <t>2*2</t>
  </si>
  <si>
    <t>004</t>
  </si>
  <si>
    <t>Vodorovné konstrukce</t>
  </si>
  <si>
    <t>17</t>
  </si>
  <si>
    <t>451572111/00</t>
  </si>
  <si>
    <t>Lože pod potrubí, stoky a drobné objekty 
  v otevřeném výkopu
    z kameniva drobného těženého 0 až 4 mm</t>
  </si>
  <si>
    <t>1990509890</t>
  </si>
  <si>
    <t>(1,52+0,25+0,25+0,65)*0,1</t>
  </si>
  <si>
    <t>006</t>
  </si>
  <si>
    <t>Úpravy povrchu</t>
  </si>
  <si>
    <t>18</t>
  </si>
  <si>
    <t>629991011/00</t>
  </si>
  <si>
    <t>Zakrytí vnějších ploch před znečištěním 
  včetně pozdějšího odkrytí
    výplní otvorů a svislých ploch
      fólií přilepenou lepící páskou</t>
  </si>
  <si>
    <t>-735642987</t>
  </si>
  <si>
    <t>1,2*0,45</t>
  </si>
  <si>
    <t>(1,2*0,55)*4</t>
  </si>
  <si>
    <t>19</t>
  </si>
  <si>
    <t>619991001/00</t>
  </si>
  <si>
    <t>Zakrytí vnitřních ploch před znečištěním 
  včetně pozdějšího odkrytí
    podlah
      fólií přilepenou lepící páskou</t>
  </si>
  <si>
    <t>1444055826</t>
  </si>
  <si>
    <t>20</t>
  </si>
  <si>
    <t>612821001/00</t>
  </si>
  <si>
    <t>Sanační omítka vnitřních ploch
  stěn
    pro vlhké zdivo, prováděná
    ručně
      zatřená</t>
  </si>
  <si>
    <t>1354929443</t>
  </si>
  <si>
    <t>1*2,6</t>
  </si>
  <si>
    <t>612821002/00</t>
  </si>
  <si>
    <t>Sanační omítka vnitřních ploch
  stěn
    pro vlhké zdivo, prováděná
    ručně
      štuková</t>
  </si>
  <si>
    <t>652067254</t>
  </si>
  <si>
    <t>22</t>
  </si>
  <si>
    <t>612321121/00</t>
  </si>
  <si>
    <t>Omítka vápenocementová vnitřních ploch 
  nanášená ručně
    jednovrstvá, tloušťky do 10 mm
    hladká
    svislých konstrukcí
      stěn</t>
  </si>
  <si>
    <t>-1275298760</t>
  </si>
  <si>
    <t>Stěna s okny v m.č. 1.01 - rozsah pod obklady nad přizdívkou;</t>
  </si>
  <si>
    <t>3,35*0,6</t>
  </si>
  <si>
    <t>-(1,2*0,3)*2</t>
  </si>
  <si>
    <t>(1,2+0,3+0,3+1,2+0,3+0,3)*0,32</t>
  </si>
  <si>
    <t>23</t>
  </si>
  <si>
    <t>612321141/00</t>
  </si>
  <si>
    <t>Omítka vápenocementová vnitřních ploch 
  nanášená ručně
    dvouvrstvá, tloušťky jádrové omítky do 10 mm a tloušťky štuku do 3 mm
    štuková
    svislých konstrukcí
      stěn</t>
  </si>
  <si>
    <t>-1513815482</t>
  </si>
  <si>
    <t>Zazděné dveře;</t>
  </si>
  <si>
    <t>1,1*2,15</t>
  </si>
  <si>
    <t>1,1*0,65</t>
  </si>
  <si>
    <t>Stěna s okny v m.č. 1.01 - nad obklady;</t>
  </si>
  <si>
    <t>3,35*0,56</t>
  </si>
  <si>
    <t>-(1,2*0,25)*2</t>
  </si>
  <si>
    <t>(1,2+0,25+0,25+1,2+0,25+0,25)*0,32</t>
  </si>
  <si>
    <t>24</t>
  </si>
  <si>
    <t>612142001/00</t>
  </si>
  <si>
    <t>Potažení vnitřních ploch pletivem 
  v ploše nebo pruzích, na plném podkladu
    sklovláknitým
    vtlačením do tmelu
      stěn</t>
  </si>
  <si>
    <t>735546150</t>
  </si>
  <si>
    <t>30,186</t>
  </si>
  <si>
    <t>25</t>
  </si>
  <si>
    <t>622143003/00</t>
  </si>
  <si>
    <t>Montáž omítkových profilů 
  plastových nebo pozinkovaných, upevněných vtlačením do podkladní vrstvy nebo přibitím
    rohových s tkaninou</t>
  </si>
  <si>
    <t>-32649498</t>
  </si>
  <si>
    <t>1,5*3</t>
  </si>
  <si>
    <t>5,13+1,885+0,1+3,175+0,175+3,6+0,175+3,74</t>
  </si>
  <si>
    <t>26</t>
  </si>
  <si>
    <t>415Hn6026-01</t>
  </si>
  <si>
    <t>Rohový profil PVC se síťovinou</t>
  </si>
  <si>
    <t>bm</t>
  </si>
  <si>
    <t>204229398</t>
  </si>
  <si>
    <t>27</t>
  </si>
  <si>
    <t>612325421/00</t>
  </si>
  <si>
    <t>Oprava vápenocementové nebo vápenné omítky vnitřních ploch 
  štukové dvouvrstvé, tloušťky do 20 mm
    stěn, v rozsahu opravované plochy
      do 10%</t>
  </si>
  <si>
    <t>1541316248</t>
  </si>
  <si>
    <t>28</t>
  </si>
  <si>
    <t>611325421/00</t>
  </si>
  <si>
    <t>Oprava vápenocementové nebo vápenné omítky vnitřních ploch 
  štukové dvouvrstvé, tloušťky do 20 mm
    stropů, v rozsahu opravované plochy
      do 10%</t>
  </si>
  <si>
    <t>-1186887452</t>
  </si>
  <si>
    <t>15,11+20,23+6,73+4,39+7,98</t>
  </si>
  <si>
    <t>29</t>
  </si>
  <si>
    <t>612135001/00</t>
  </si>
  <si>
    <t>Vyrovnání nerovností podkladu vnitřních omítaných ploch 
  maltou, tloušťky do 10 mm
    vápenocementovou
      stěn</t>
  </si>
  <si>
    <t>-661764527</t>
  </si>
  <si>
    <t>Vyrovnání stěn pod obklady;</t>
  </si>
  <si>
    <t>(0,15+3,75+2,06+5,33)*0,5</t>
  </si>
  <si>
    <t>(1,07+1,14+0,33)*2</t>
  </si>
  <si>
    <t>-0,8*1,97</t>
  </si>
  <si>
    <t>18,84*2</t>
  </si>
  <si>
    <t>-(0,8*1,97)*2</t>
  </si>
  <si>
    <t>(1,2+1,2)*0,32</t>
  </si>
  <si>
    <t>3,74*0,5</t>
  </si>
  <si>
    <t>(1,74+3,74+0,32+2,06)*2</t>
  </si>
  <si>
    <t>-(1,2*0,2)*2</t>
  </si>
  <si>
    <t>(1,2*2)*0,32</t>
  </si>
  <si>
    <t>10,5*2</t>
  </si>
  <si>
    <t>-1,2*0,2</t>
  </si>
  <si>
    <t>1,2*0,32</t>
  </si>
  <si>
    <t>30</t>
  </si>
  <si>
    <t>631311114/00</t>
  </si>
  <si>
    <t>Mazanina z betonu 
  prostého bez zvýšených nároků na prostředí
    tl. přes 50 do 80 mm
      tř. C 16/20</t>
  </si>
  <si>
    <t>-1551377380</t>
  </si>
  <si>
    <t>31</t>
  </si>
  <si>
    <t>631319011/00</t>
  </si>
  <si>
    <t>Příplatek k cenám mazanin 
  za úpravu povrchu mazaniny
    přehlazením, mazanina tl.
      přes 50 do 80 mm</t>
  </si>
  <si>
    <t>-377432952</t>
  </si>
  <si>
    <t>32</t>
  </si>
  <si>
    <t>631319223/00</t>
  </si>
  <si>
    <t>Příplatek k cenám betonových mazanin za vyztužení 
  polymerovými makrovlákny
    objemové vyztužení
      4 kg/m3</t>
  </si>
  <si>
    <t>1461913583</t>
  </si>
  <si>
    <t>33</t>
  </si>
  <si>
    <t>631311124/00</t>
  </si>
  <si>
    <t>Mazanina z betonu 
  prostého bez zvýšených nároků na prostředí
    tl. přes 80 do 120 mm
      tř. C 16/20</t>
  </si>
  <si>
    <t>-7513269</t>
  </si>
  <si>
    <t>Vrstva pod hydroizolací;</t>
  </si>
  <si>
    <t>(0,25+0,65+1,52+0,25)*0,1</t>
  </si>
  <si>
    <t>Vrstva nad hydroizolací PN5;</t>
  </si>
  <si>
    <t>0,5*0,095</t>
  </si>
  <si>
    <t>34</t>
  </si>
  <si>
    <t>631319012/00</t>
  </si>
  <si>
    <t>Příplatek k cenám mazanin 
  za úpravu povrchu mazaniny
    přehlazením, mazanina tl.
      přes 80 do 120 mm</t>
  </si>
  <si>
    <t>1280551494</t>
  </si>
  <si>
    <t>35</t>
  </si>
  <si>
    <t>631319173/00</t>
  </si>
  <si>
    <t>Příplatek k cenám mazanin 
  za stržení povrchu
    spodní vrstvy mazaniny latí před vložením výztuže nebo pletiva
    pro tl. obou vrstev mazaniny
      přes 80 do 120 mm</t>
  </si>
  <si>
    <t>2093497811</t>
  </si>
  <si>
    <t>36</t>
  </si>
  <si>
    <t>631362021/00</t>
  </si>
  <si>
    <t>Výztuž mazanin 
  ze svařovaných sítí z drátů
    typu KARI</t>
  </si>
  <si>
    <t>-1845066688</t>
  </si>
  <si>
    <t>(((0,5+0,65+1,52+0,25)*1,3)*1,98)/1000</t>
  </si>
  <si>
    <t>37</t>
  </si>
  <si>
    <t>632452421/00</t>
  </si>
  <si>
    <t>Doplnění cementového potěru na mazaninách a betonových podkladech 
  (s dodáním hmot), hlazeného dřevěným nebo ocelovým hladítkem, plochy jednotlivě
    přes 1 m2 do 4 m2 a tl.
      přes 10 do 20 mm</t>
  </si>
  <si>
    <t>-2032691556</t>
  </si>
  <si>
    <t>Vyrovnání po lokálním odstranění dlažeb - nutno spádovat ke vpusti!;</t>
  </si>
  <si>
    <t>1,678</t>
  </si>
  <si>
    <t>38</t>
  </si>
  <si>
    <t>642942111/00</t>
  </si>
  <si>
    <t>Osazování zárubní nebo rámů kovových dveřních 
  lisovaných nebo z úhelníků bez dveřních křídel,
    na cementovou maltu, plochy otvoru
      do 2,5 m2</t>
  </si>
  <si>
    <t>-778943388</t>
  </si>
  <si>
    <t>39</t>
  </si>
  <si>
    <t>320Uh2072-35</t>
  </si>
  <si>
    <t>Zárubeň ocelová hranatá pro zdění - rozměry 800×1970×160 mm, H160</t>
  </si>
  <si>
    <t>ks</t>
  </si>
  <si>
    <t>160614886</t>
  </si>
  <si>
    <t>009</t>
  </si>
  <si>
    <t>Ostatní konstrukce a práce</t>
  </si>
  <si>
    <t>40</t>
  </si>
  <si>
    <t>009-x1</t>
  </si>
  <si>
    <t>Odpojení, rozebrání, vystěhování, zpětné nastěhování, zapojení, odzkoušení a revize všeho vybavení - regály, kuch. linky, digestoře, vybavení pro vaření, chladničky, pračky apod...</t>
  </si>
  <si>
    <t>soubor</t>
  </si>
  <si>
    <t>-2109290718</t>
  </si>
  <si>
    <t>41</t>
  </si>
  <si>
    <t>009-x4</t>
  </si>
  <si>
    <t>Zakrytí vstupu geotextilií s oblepením možných prostupů prachu - vstup na schodiště</t>
  </si>
  <si>
    <t>-424505681</t>
  </si>
  <si>
    <t>42</t>
  </si>
  <si>
    <t>962032230/00</t>
  </si>
  <si>
    <t>Bourání zdiva nadzákladového z cihel nebo tvárnic 
  z cihel pálených nebo vápenopískových, na maltu
    vápennou nebo vápenocementovou, objemu
      do 1 m3</t>
  </si>
  <si>
    <t>-30512230</t>
  </si>
  <si>
    <t>Vbourání původního topeniště 04.S;</t>
  </si>
  <si>
    <t>(0,8+0,8)*1*0,15</t>
  </si>
  <si>
    <t>43</t>
  </si>
  <si>
    <t>968072455/00</t>
  </si>
  <si>
    <t>Vybourání kovových rámů oken s křídly, dveřních zárubní, vrat, stěn, ostění nebo obkladů 
  dveřních zárubní, plochy
    do 2 m2</t>
  </si>
  <si>
    <t>-630090146</t>
  </si>
  <si>
    <t>(0,8*1,97)*3</t>
  </si>
  <si>
    <t>44</t>
  </si>
  <si>
    <t>965081213/00</t>
  </si>
  <si>
    <t>Bourání podlah z dlaždic
  bez podkladního lože nebo mazaniny, s jakoukoliv výplní spár
    keramických nebo xylolitových
    tl. do 10 mm, plochy
      přes 1 m2</t>
  </si>
  <si>
    <t>847910230</t>
  </si>
  <si>
    <t>45</t>
  </si>
  <si>
    <t>978011121/00</t>
  </si>
  <si>
    <t>Otlučení vápenných nebo vápenocementových omítek vnitřních ploch
  stropů, v rozsahu
    přes 5 do 10 %</t>
  </si>
  <si>
    <t>-250993337</t>
  </si>
  <si>
    <t>46</t>
  </si>
  <si>
    <t>978013121/00</t>
  </si>
  <si>
    <t>Otlučení vápenných nebo vápenocementových omítek vnitřních ploch
  stěn s vyškrabáním spar, s očištěním zdiva, v rozsahu
    přes 5 do 10 %</t>
  </si>
  <si>
    <t>1142997690</t>
  </si>
  <si>
    <t>47</t>
  </si>
  <si>
    <t>978013191/00</t>
  </si>
  <si>
    <t>Otlučení vápenných nebo vápenocementových omítek vnitřních ploch
  stěn s vyškrabáním spar, s očištěním zdiva, v rozsahu
    přes 50 do 100 %</t>
  </si>
  <si>
    <t>-1127824113</t>
  </si>
  <si>
    <t>(0,15+0,86+3,35)*2,56</t>
  </si>
  <si>
    <t>-(1,2*0,55)*2</t>
  </si>
  <si>
    <t>(1,2+0,55+0,55+1,2+0,55+0,55)*0,32</t>
  </si>
  <si>
    <t>48</t>
  </si>
  <si>
    <t>978059541/00</t>
  </si>
  <si>
    <t>Odsekání obkladů 
  stěn včetně otlučení podkladní omítky až na zdivo
    z obkládaček
    vnitřních, z jakýchkoliv materiálů, plochy
      přes 1 m2</t>
  </si>
  <si>
    <t>-1053915563</t>
  </si>
  <si>
    <t>10,5*1,8</t>
  </si>
  <si>
    <t>-0,8*1,8</t>
  </si>
  <si>
    <t>11,68*1,8</t>
  </si>
  <si>
    <t>-(0,8*1,8)*2</t>
  </si>
  <si>
    <t>(18,84+0,35+0,35)*1,8</t>
  </si>
  <si>
    <t>-(1,2*0,1)*2</t>
  </si>
  <si>
    <t>(1,2+1,2)*0,35</t>
  </si>
  <si>
    <t>49</t>
  </si>
  <si>
    <t>961055111/00</t>
  </si>
  <si>
    <t>Bourání základů z betonu 
  železového</t>
  </si>
  <si>
    <t>623713020</t>
  </si>
  <si>
    <t>Betonový základ pod pračkou 01.S;</t>
  </si>
  <si>
    <t>(0,67*0,82)*0,12</t>
  </si>
  <si>
    <t>Betonový základ pod pračkou 02.S;</t>
  </si>
  <si>
    <t>(0,66*0,9)*0,19</t>
  </si>
  <si>
    <t>50</t>
  </si>
  <si>
    <t>965042141/00</t>
  </si>
  <si>
    <t>Bourání mazanin
  betonových nebo z litého asfaltu
    tl. do 100 mm, plochy
      přes 4 m2</t>
  </si>
  <si>
    <t>-1477622498</t>
  </si>
  <si>
    <t>Betonová mazanina;</t>
  </si>
  <si>
    <t>m.č. 1.01 a 1.02;</t>
  </si>
  <si>
    <t>(5,03*2,9)*0,1</t>
  </si>
  <si>
    <t>(0,7*0,075)*0,1</t>
  </si>
  <si>
    <t>(0,85*0,8)*0,1</t>
  </si>
  <si>
    <t>(5,03*3,44)*0,1</t>
  </si>
  <si>
    <t>m.č. 1.03;</t>
  </si>
  <si>
    <t>0,5*0,1</t>
  </si>
  <si>
    <t xml:space="preserve">Podkladní betonová deska; </t>
  </si>
  <si>
    <t>(0,25+1,52+0,65+0,25)*0,1</t>
  </si>
  <si>
    <t>51</t>
  </si>
  <si>
    <t>965049111/00</t>
  </si>
  <si>
    <t>Bourání mazanin
  Příplatek k cenám
    za bourání mazanin betonových
    se svařovanou sítí, tl.
      do 100 mm</t>
  </si>
  <si>
    <t>-12933080</t>
  </si>
  <si>
    <t>52</t>
  </si>
  <si>
    <t>965082923/00</t>
  </si>
  <si>
    <t>Odstranění násypu pod podlahami nebo ochranného násypu na střechách
  tl. do 100 mm, plochy
    přes 2 m2</t>
  </si>
  <si>
    <t>-300025305</t>
  </si>
  <si>
    <t>53</t>
  </si>
  <si>
    <t>009-x3</t>
  </si>
  <si>
    <t>Sondy pro kanalizaci</t>
  </si>
  <si>
    <t>341661178</t>
  </si>
  <si>
    <t>54</t>
  </si>
  <si>
    <t>977151113/00</t>
  </si>
  <si>
    <t>Jádrové vrty diamantovými korunkami
  do stavebních materiálů (železobetonu, betonu, cihel, obkladů, dlažeb, kamene)
    průměru
      přes 40 do 50 mm</t>
  </si>
  <si>
    <t>-1407994974</t>
  </si>
  <si>
    <t>Nezámrzný ventil;</t>
  </si>
  <si>
    <t>0,5</t>
  </si>
  <si>
    <t>55</t>
  </si>
  <si>
    <t>009-x5</t>
  </si>
  <si>
    <t>Vrty diamantovými korunkami do Ytongu D do 90mm</t>
  </si>
  <si>
    <t>-547417490</t>
  </si>
  <si>
    <t>80*0,075</t>
  </si>
  <si>
    <t>56</t>
  </si>
  <si>
    <t>949101111/00</t>
  </si>
  <si>
    <t>Lešení pomocné pracovní pro objekty pozemních staveb 
  pro zatížení do 150 kg/m2, o výšce lešeňové podlahy
    do 1,9 m</t>
  </si>
  <si>
    <t>-1014786370</t>
  </si>
  <si>
    <t>57</t>
  </si>
  <si>
    <t>952901111/00</t>
  </si>
  <si>
    <t>Vyčištění budov nebo objektů před předáním do užívání 
  budov bytové nebo občanské výstavby - zametení a umytí podlah, dlažeb, obkladů, schodů v
  místnostech, chodbách a schodištích, vyčištění a umytí oken, dveří s rámy, zárubněmi, umytí a
  vyčištění jiných zasklených a natíraných ploch a zařizovacích předmětů, při světlé výšce podlaží
    do 4 m</t>
  </si>
  <si>
    <t>1520316691</t>
  </si>
  <si>
    <t>021</t>
  </si>
  <si>
    <t>Silnoproud</t>
  </si>
  <si>
    <t>58</t>
  </si>
  <si>
    <t>210-x0</t>
  </si>
  <si>
    <t>Odpojení, demontáž a likvidace stávající elektroinstalace</t>
  </si>
  <si>
    <t>-1449025885</t>
  </si>
  <si>
    <t>59</t>
  </si>
  <si>
    <t>210810046/00</t>
  </si>
  <si>
    <t>Montáž měděných kabelů CYKY, CYKYD, CYKYDY, NYM, NYY, YSLY 750 V 3x2,5 mm2 uložených pevně</t>
  </si>
  <si>
    <t>513856006</t>
  </si>
  <si>
    <t>60</t>
  </si>
  <si>
    <t>34109517</t>
  </si>
  <si>
    <t>Kabel silový s Cu jádrem, oválný CYKYLo 3x2,5 mm2</t>
  </si>
  <si>
    <t>1390290380</t>
  </si>
  <si>
    <t>61</t>
  </si>
  <si>
    <t>210810055/00</t>
  </si>
  <si>
    <t>Montáž měděných kabelů CYKY, CYKYD, CYKYDY, NYM, NYY, YSLY 750 V 5x1,5 mm2 uložených pevně</t>
  </si>
  <si>
    <t>-1963902144</t>
  </si>
  <si>
    <t>62</t>
  </si>
  <si>
    <t>34111090</t>
  </si>
  <si>
    <t>Kabel silový s Cu jádrem CYKY 5x1,5 mm2</t>
  </si>
  <si>
    <t>-99341760</t>
  </si>
  <si>
    <t>63</t>
  </si>
  <si>
    <t>210810049/00</t>
  </si>
  <si>
    <t>Montáž měděných kabelů CYKY, CYKYD, CYKYDY, NYM, NYY, YSLY 750 V 4x1,5 mm2 uložených pevně</t>
  </si>
  <si>
    <t>-621912750</t>
  </si>
  <si>
    <t>64</t>
  </si>
  <si>
    <t>34111060</t>
  </si>
  <si>
    <t>Kabel silový s Cu jádrem CYKY 4x1,5 mm2</t>
  </si>
  <si>
    <t>-518547909</t>
  </si>
  <si>
    <t>65</t>
  </si>
  <si>
    <t>210810045/00</t>
  </si>
  <si>
    <t>Montáž měděných kabelů CYKY, CYKYD, CYKYDY, NYM, NYY, YSLY 750 V 3x1,5 mm2 uložených pevně</t>
  </si>
  <si>
    <t>1959130958</t>
  </si>
  <si>
    <t>66</t>
  </si>
  <si>
    <t>34111030</t>
  </si>
  <si>
    <t>Kabel silový s Cu jádrem CYKY 3x1,5 mm2</t>
  </si>
  <si>
    <t>-1229462601</t>
  </si>
  <si>
    <t>67</t>
  </si>
  <si>
    <t>210-x2</t>
  </si>
  <si>
    <t>Montáž měděných kabelů CYKY - O 3x1,5 mm2</t>
  </si>
  <si>
    <t>-1264443789</t>
  </si>
  <si>
    <t>68</t>
  </si>
  <si>
    <t>34109515</t>
  </si>
  <si>
    <t>Kabel silový s Cu jádrem, oválný CYKYLo 3x1,5 mm2</t>
  </si>
  <si>
    <t>1057490741</t>
  </si>
  <si>
    <t>69</t>
  </si>
  <si>
    <t>210810606/00</t>
  </si>
  <si>
    <t>Montáž měděných kabelů CYKOD, CYKODY 750 V 5x6 mm2 uložených pevně</t>
  </si>
  <si>
    <t>357160619</t>
  </si>
  <si>
    <t>70</t>
  </si>
  <si>
    <t>34111100</t>
  </si>
  <si>
    <t>Kabel silový s Cu jádrem CYKY 5x6 mm2</t>
  </si>
  <si>
    <t>-837674131</t>
  </si>
  <si>
    <t>71</t>
  </si>
  <si>
    <t>210810056/00</t>
  </si>
  <si>
    <t>Montáž měděných kabelů CYKY, CYKYD, CYKYDY, NYM, NYY, YSLY 750 V 5x2,5 mm2 uložených pevně</t>
  </si>
  <si>
    <t>-885410873</t>
  </si>
  <si>
    <t>72</t>
  </si>
  <si>
    <t>34111094</t>
  </si>
  <si>
    <t>Kabel silový s Cu jádrem CYKY 5x2,5 mm2</t>
  </si>
  <si>
    <t>-1156131583</t>
  </si>
  <si>
    <t>73</t>
  </si>
  <si>
    <t>210802333/00</t>
  </si>
  <si>
    <t>Montáž měděných kabelů 2O x 1,5</t>
  </si>
  <si>
    <t>-1370244067</t>
  </si>
  <si>
    <t>74</t>
  </si>
  <si>
    <t>34111005</t>
  </si>
  <si>
    <t>Kabel silový s Cu jádrem CYKY 2x1,5 mm2</t>
  </si>
  <si>
    <t>-1728017270</t>
  </si>
  <si>
    <t>75</t>
  </si>
  <si>
    <t>210810151/00</t>
  </si>
  <si>
    <t>Montáž měděných kabelů YY, CSOA, CY, CYA, CYY, 1 kV 6 mm2 uložených pevně</t>
  </si>
  <si>
    <t>-1174344086</t>
  </si>
  <si>
    <t>76</t>
  </si>
  <si>
    <t>34142157</t>
  </si>
  <si>
    <t>Vodič silový s Cu jádrem CYA H07 V-K 6 mm2</t>
  </si>
  <si>
    <t>270266608</t>
  </si>
  <si>
    <t>77</t>
  </si>
  <si>
    <t>210-x3</t>
  </si>
  <si>
    <t>Montáž elektroinstalační lišty 70x40mm</t>
  </si>
  <si>
    <t>-908139228</t>
  </si>
  <si>
    <t>78</t>
  </si>
  <si>
    <t>210-x4</t>
  </si>
  <si>
    <t>Dodávka elektroinstalační lišty 70x40mm</t>
  </si>
  <si>
    <t>830521807</t>
  </si>
  <si>
    <t>79</t>
  </si>
  <si>
    <t>210-x5</t>
  </si>
  <si>
    <t>Montáž elektroinstalační lišty 40x20mm</t>
  </si>
  <si>
    <t>1650173455</t>
  </si>
  <si>
    <t>80</t>
  </si>
  <si>
    <t>210-x6</t>
  </si>
  <si>
    <t>Dodávka elektroinstalační lišty 40x20mm</t>
  </si>
  <si>
    <t>155810648</t>
  </si>
  <si>
    <t>81</t>
  </si>
  <si>
    <t>210-x21</t>
  </si>
  <si>
    <t>Montáž krabice rozbočné</t>
  </si>
  <si>
    <t>-926678405</t>
  </si>
  <si>
    <t>82</t>
  </si>
  <si>
    <t>210-x22</t>
  </si>
  <si>
    <t>Dodávka rozbočné krabice</t>
  </si>
  <si>
    <t>86883442</t>
  </si>
  <si>
    <t>83</t>
  </si>
  <si>
    <t>741112061/00</t>
  </si>
  <si>
    <t>Montáž krabic elektroinstalačních
  bez napojení na trubky a lišty, demontáže a montáže víčka a přístroje
    přístrojových
    zapuštěných plastových
      kruhových</t>
  </si>
  <si>
    <t>178123412</t>
  </si>
  <si>
    <t>84</t>
  </si>
  <si>
    <t>627Xn6001-01</t>
  </si>
  <si>
    <t>Krabice přístrojová - pod omítku</t>
  </si>
  <si>
    <t>-1939693285</t>
  </si>
  <si>
    <t>85</t>
  </si>
  <si>
    <t>210160011/00</t>
  </si>
  <si>
    <t>Montáž spínačů jednopólových</t>
  </si>
  <si>
    <t>86662207</t>
  </si>
  <si>
    <t>86</t>
  </si>
  <si>
    <t>345-35545R</t>
  </si>
  <si>
    <t>Jednopólový spínač 250V/10A, podomítkový, řazení 01, kompletní, IP44</t>
  </si>
  <si>
    <t>804744343</t>
  </si>
  <si>
    <t>87</t>
  </si>
  <si>
    <t>210-x25</t>
  </si>
  <si>
    <t>Montáž sériových přepínačů</t>
  </si>
  <si>
    <t>-1545648906</t>
  </si>
  <si>
    <t>88</t>
  </si>
  <si>
    <t>345-35542R</t>
  </si>
  <si>
    <t>Sériový přepínač 250V/10A , podomítkový, řazení 05, kompletní, IP44</t>
  </si>
  <si>
    <t>2082957539</t>
  </si>
  <si>
    <t>89</t>
  </si>
  <si>
    <t>210-x26</t>
  </si>
  <si>
    <t>Montáž střídavých přepínačů</t>
  </si>
  <si>
    <t>-1341887907</t>
  </si>
  <si>
    <t>90</t>
  </si>
  <si>
    <t>345-35503R</t>
  </si>
  <si>
    <t>Střídavý přepínač 250V/10A, podomítkový, řazení 06, kompletní, IP44</t>
  </si>
  <si>
    <t>-1534177268</t>
  </si>
  <si>
    <t>91</t>
  </si>
  <si>
    <t>210-x19</t>
  </si>
  <si>
    <t>Montáž křížových přepínačů</t>
  </si>
  <si>
    <t>1797982435</t>
  </si>
  <si>
    <t>92</t>
  </si>
  <si>
    <t>210-x20</t>
  </si>
  <si>
    <t>Křížový přepínač 250V/10A, podomítkový, řazení 07, kompletní, IP 44</t>
  </si>
  <si>
    <t>-423763091</t>
  </si>
  <si>
    <t>93</t>
  </si>
  <si>
    <t>210-x23</t>
  </si>
  <si>
    <t>Montáž trojpólových spínačů</t>
  </si>
  <si>
    <t>552640941</t>
  </si>
  <si>
    <t>94</t>
  </si>
  <si>
    <t>210-x24</t>
  </si>
  <si>
    <t>Trojpólový spínač 400V/25A, podomítkový, kompletní, min. IP 44</t>
  </si>
  <si>
    <t>-453593374</t>
  </si>
  <si>
    <t>95</t>
  </si>
  <si>
    <t>210-x61</t>
  </si>
  <si>
    <t>Montáž zásuvek</t>
  </si>
  <si>
    <t>-934192133</t>
  </si>
  <si>
    <t>96</t>
  </si>
  <si>
    <t>210-x62</t>
  </si>
  <si>
    <t>Zásuvka 250V/16A, podomítková kompletní 2P+Z</t>
  </si>
  <si>
    <t>-597958637</t>
  </si>
  <si>
    <t>97</t>
  </si>
  <si>
    <t>210-x27</t>
  </si>
  <si>
    <t>Montáž uzemňovací svorky</t>
  </si>
  <si>
    <t>133242130</t>
  </si>
  <si>
    <t>98</t>
  </si>
  <si>
    <t>210-x28</t>
  </si>
  <si>
    <t>Svorka uzemňovací v krabici</t>
  </si>
  <si>
    <t>-1208041979</t>
  </si>
  <si>
    <t>99</t>
  </si>
  <si>
    <t>210-x39</t>
  </si>
  <si>
    <t>Montáž svítidla stropního, LED</t>
  </si>
  <si>
    <t>549002743</t>
  </si>
  <si>
    <t>100</t>
  </si>
  <si>
    <t>210-x40</t>
  </si>
  <si>
    <t>LED svítidlo, typ Vyrtych FOX-LED-8700-4K, 63W</t>
  </si>
  <si>
    <t>-1845331594</t>
  </si>
  <si>
    <t>101</t>
  </si>
  <si>
    <t>210-x41</t>
  </si>
  <si>
    <t>LED svítidlo, typ Vyrtych FOX-LED-6950-4K, 49W</t>
  </si>
  <si>
    <t>2046760218</t>
  </si>
  <si>
    <t>102</t>
  </si>
  <si>
    <t>210-x42</t>
  </si>
  <si>
    <t>LED svítidlo, typ Vyrtych FOX-LED-6150-4K, 42W</t>
  </si>
  <si>
    <t>-324389311</t>
  </si>
  <si>
    <t>103</t>
  </si>
  <si>
    <t>210-x43</t>
  </si>
  <si>
    <t>Montáž nouzových svítidel</t>
  </si>
  <si>
    <t>1010140791</t>
  </si>
  <si>
    <t>104</t>
  </si>
  <si>
    <t>210-x44</t>
  </si>
  <si>
    <t>Nouzové svítidlo, typ Vyrtych ATM-3h-ATLANTIC 1x8W, dočasné 3h</t>
  </si>
  <si>
    <t>1839902851</t>
  </si>
  <si>
    <t>105</t>
  </si>
  <si>
    <t>210-x45</t>
  </si>
  <si>
    <t>D+M Závěs pro svítidlo u potrubí</t>
  </si>
  <si>
    <t>-2004942382</t>
  </si>
  <si>
    <t>106</t>
  </si>
  <si>
    <t>210-x49</t>
  </si>
  <si>
    <t>Montáž proudových chráničů</t>
  </si>
  <si>
    <t>-256050524</t>
  </si>
  <si>
    <t>107</t>
  </si>
  <si>
    <t>210-x33</t>
  </si>
  <si>
    <t>Proudový chránič 4x40A/0,1A</t>
  </si>
  <si>
    <t>697776615</t>
  </si>
  <si>
    <t>108</t>
  </si>
  <si>
    <t>210-x50</t>
  </si>
  <si>
    <t>Proudový chránič 4x40A/0,03A</t>
  </si>
  <si>
    <t>-1899847927</t>
  </si>
  <si>
    <t>109</t>
  </si>
  <si>
    <t>210-x51</t>
  </si>
  <si>
    <t>Montáž jističů</t>
  </si>
  <si>
    <t>659700188</t>
  </si>
  <si>
    <t>110</t>
  </si>
  <si>
    <t>210-x52</t>
  </si>
  <si>
    <t>Jistič 3xC25A</t>
  </si>
  <si>
    <t>61780347</t>
  </si>
  <si>
    <t>111</t>
  </si>
  <si>
    <t>210-x53</t>
  </si>
  <si>
    <t>Jistič 3xC16A</t>
  </si>
  <si>
    <t>1164971940</t>
  </si>
  <si>
    <t>112</t>
  </si>
  <si>
    <t>210-x29</t>
  </si>
  <si>
    <t>Jistič 3xC6A</t>
  </si>
  <si>
    <t>-22084569</t>
  </si>
  <si>
    <t>113</t>
  </si>
  <si>
    <t>210-x30</t>
  </si>
  <si>
    <t>Jistič 1xB16A</t>
  </si>
  <si>
    <t>1952665931</t>
  </si>
  <si>
    <t>114</t>
  </si>
  <si>
    <t>210-31</t>
  </si>
  <si>
    <t>Jistič 1xB10A</t>
  </si>
  <si>
    <t>-1109771524</t>
  </si>
  <si>
    <t>115</t>
  </si>
  <si>
    <t>210-x32</t>
  </si>
  <si>
    <t>Jistič 1xC6A</t>
  </si>
  <si>
    <t>-1269059819</t>
  </si>
  <si>
    <t>116</t>
  </si>
  <si>
    <t>210-x34</t>
  </si>
  <si>
    <t>D+M Sběrnice PE, N</t>
  </si>
  <si>
    <t>82185212</t>
  </si>
  <si>
    <t>117</t>
  </si>
  <si>
    <t>210-x54</t>
  </si>
  <si>
    <t>Drážky pro kabely, průrazy</t>
  </si>
  <si>
    <t>1224415208</t>
  </si>
  <si>
    <t>118</t>
  </si>
  <si>
    <t>210-x55</t>
  </si>
  <si>
    <t>Kapsa pro krabici</t>
  </si>
  <si>
    <t>1933290609</t>
  </si>
  <si>
    <t>119</t>
  </si>
  <si>
    <t>210-x59</t>
  </si>
  <si>
    <t>Demontáž (rozebrání) a zpětná montáž (sestavení) el. sporáku</t>
  </si>
  <si>
    <t>1161536943</t>
  </si>
  <si>
    <t>120</t>
  </si>
  <si>
    <t>210-x60</t>
  </si>
  <si>
    <t>Zapojení zařízení, spotřebiče</t>
  </si>
  <si>
    <t>-1922536306</t>
  </si>
  <si>
    <t>121</t>
  </si>
  <si>
    <t>210-x56</t>
  </si>
  <si>
    <t>Pomocný a podružný materiál a práce (hmoždinky, pásky, značení...)</t>
  </si>
  <si>
    <t>1349008591</t>
  </si>
  <si>
    <t>122</t>
  </si>
  <si>
    <t>210-x57</t>
  </si>
  <si>
    <t>Revize elektroinstalace</t>
  </si>
  <si>
    <t>-1294649040</t>
  </si>
  <si>
    <t>123</t>
  </si>
  <si>
    <t>210-x58</t>
  </si>
  <si>
    <t>Revize elektrospotřebiče</t>
  </si>
  <si>
    <t>-1190913104</t>
  </si>
  <si>
    <t>099</t>
  </si>
  <si>
    <t>Přesun hmot HSV</t>
  </si>
  <si>
    <t>124</t>
  </si>
  <si>
    <t>997013211/00</t>
  </si>
  <si>
    <t>Vnitrostaveništní doprava suti a vybouraných hmot 
  vodorovně do 50 m
    svisle ručně (nošením po schodech)
    pro budovy a haly výšky
      do 6 m</t>
  </si>
  <si>
    <t>288545652</t>
  </si>
  <si>
    <t>125</t>
  </si>
  <si>
    <t>997241612/00</t>
  </si>
  <si>
    <t>Doprava vybouraných hmot, konstrukcí nebo suti 
  nakládání nebo překládání
    suti</t>
  </si>
  <si>
    <t>-82022050</t>
  </si>
  <si>
    <t>126</t>
  </si>
  <si>
    <t>997013501/00</t>
  </si>
  <si>
    <t>Odvoz suti a vybouraných hmot na skládku nebo meziskládku 
  se složením, na vzdálenost
    do 1 km</t>
  </si>
  <si>
    <t>-2071058423</t>
  </si>
  <si>
    <t>127</t>
  </si>
  <si>
    <t>997013509/00</t>
  </si>
  <si>
    <t>Odvoz suti a vybouraných hmot na skládku nebo meziskládku 
  se složením, na vzdálenost
    Příplatek k ceně
      za každý další i započatý 1 km přes 1 km</t>
  </si>
  <si>
    <t>2023333095</t>
  </si>
  <si>
    <t>16,777*6</t>
  </si>
  <si>
    <t>128</t>
  </si>
  <si>
    <t>997013801/00</t>
  </si>
  <si>
    <t>Poplatek za uložení stavebního odpadu na skládce (skládkovné) 
  betonového</t>
  </si>
  <si>
    <t>1977329867</t>
  </si>
  <si>
    <t>129</t>
  </si>
  <si>
    <t>997013803/00</t>
  </si>
  <si>
    <t>Poplatek za uložení stavebního odpadu na skládce (skládkovné) 
  z keramických materiálů</t>
  </si>
  <si>
    <t>584432873</t>
  </si>
  <si>
    <t>130</t>
  </si>
  <si>
    <t>997013831/00</t>
  </si>
  <si>
    <t>Poplatek za uložení stavebního odpadu na skládce (skládkovné) 
  směsného</t>
  </si>
  <si>
    <t>543345984</t>
  </si>
  <si>
    <t>131</t>
  </si>
  <si>
    <t>997221815/00</t>
  </si>
  <si>
    <t>-209358179</t>
  </si>
  <si>
    <t>132</t>
  </si>
  <si>
    <t>998011001/00</t>
  </si>
  <si>
    <t>Přesun hmot pro budovy občanské výstavby, bydlení, výrobu a služby 
  s nosnou svislou konstrukcí zděnou z cihel, tvárnic nebo kamene
    vodorovná dopravní vzdálenost do 100 m
    pro budovy výšky
      do 6 m</t>
  </si>
  <si>
    <t>1404357384</t>
  </si>
  <si>
    <t>711</t>
  </si>
  <si>
    <t>Izolace proti vodě</t>
  </si>
  <si>
    <t>133</t>
  </si>
  <si>
    <t>711131811/00</t>
  </si>
  <si>
    <t>Odstranění izolace proti zemní vlhkosti 
  na ploše vodorovné V</t>
  </si>
  <si>
    <t>2001799918</t>
  </si>
  <si>
    <t>0,25+0,65+0,25+1,52</t>
  </si>
  <si>
    <t>134</t>
  </si>
  <si>
    <t>711111001/00</t>
  </si>
  <si>
    <t>Provedení izolace proti zemní vlhkosti natěradly a tmely za studena 
  na ploše vodorovné V
    nátěrem
      penetračním</t>
  </si>
  <si>
    <t>721767798</t>
  </si>
  <si>
    <t>135</t>
  </si>
  <si>
    <t>416Vv1050-02</t>
  </si>
  <si>
    <t>Lak penetrační asfaltový</t>
  </si>
  <si>
    <t>kg</t>
  </si>
  <si>
    <t>984714894</t>
  </si>
  <si>
    <t>33,123/3,333</t>
  </si>
  <si>
    <t>136</t>
  </si>
  <si>
    <t>711141559/00</t>
  </si>
  <si>
    <t>Provedení izolace proti zemní vlhkosti pásy přitavením 
  NAIP
    na ploše vodorovné V</t>
  </si>
  <si>
    <t>99018671</t>
  </si>
  <si>
    <t>137</t>
  </si>
  <si>
    <t>479Ln2014-01</t>
  </si>
  <si>
    <t>Modifikovaný asfaltový hydroizolační pás tl. 4,0mm</t>
  </si>
  <si>
    <t>-1221818305</t>
  </si>
  <si>
    <t>138</t>
  </si>
  <si>
    <t>711493111/00</t>
  </si>
  <si>
    <t>Izolace proti podpovrchové a tlakové vodě - ostatní  [SCHOMBURG]
  na ploše vodorovné V
    těsnicí kaší [AQUAFIN-2K] flexibilní minerální</t>
  </si>
  <si>
    <t>-904262975</t>
  </si>
  <si>
    <t>139</t>
  </si>
  <si>
    <t>711493121/00</t>
  </si>
  <si>
    <t>Izolace proti podpovrchové a tlakové vodě - ostatní  [SCHOMBURG]
  na ploše svislé S
    těsnicí kaší [AQUAFIN-2K] flexibilní minerální</t>
  </si>
  <si>
    <t>-136546526</t>
  </si>
  <si>
    <t>Svislý lem po obvodu místnosti;</t>
  </si>
  <si>
    <t>(17,71-0,8)*0,15</t>
  </si>
  <si>
    <t>(18,84-0,8-0,8)*0,15</t>
  </si>
  <si>
    <t>(11,68-0,8-0,8)*0,15</t>
  </si>
  <si>
    <t>(0,95+1,5)*2</t>
  </si>
  <si>
    <t>140</t>
  </si>
  <si>
    <t>439Zn2002-01</t>
  </si>
  <si>
    <t>Hydroizolační páska - š. role 120 mm</t>
  </si>
  <si>
    <t>1574054524</t>
  </si>
  <si>
    <t>141</t>
  </si>
  <si>
    <t>439Zn2004-01</t>
  </si>
  <si>
    <t>Hydroizolační páska - vnitřní/vnější roh</t>
  </si>
  <si>
    <t>335884440</t>
  </si>
  <si>
    <t>142</t>
  </si>
  <si>
    <t>711-x1</t>
  </si>
  <si>
    <t>D+M izolační manžeta</t>
  </si>
  <si>
    <t>-516349043</t>
  </si>
  <si>
    <t>143</t>
  </si>
  <si>
    <t>998711201</t>
  </si>
  <si>
    <t>Přesun hmot pro izolace proti vodě, vlhkosti a plynům 
  stanovený procentní sazbou (%) z ceny
    vodorovná dopravní vzdálenost do 50 m
    v objektech výšky
      do 6 m</t>
  </si>
  <si>
    <t>%</t>
  </si>
  <si>
    <t>1697531013</t>
  </si>
  <si>
    <t>721</t>
  </si>
  <si>
    <t>Vnitřní kanalizace</t>
  </si>
  <si>
    <t>144</t>
  </si>
  <si>
    <t>721-x1</t>
  </si>
  <si>
    <t>Demontáž kanalizace vč. likvidace</t>
  </si>
  <si>
    <t>-350559717</t>
  </si>
  <si>
    <t>145</t>
  </si>
  <si>
    <t>721210813/00</t>
  </si>
  <si>
    <t>Demontáž kanalizačního příslušenství 
  vpustí podlahových z kyselinovzdorné kameniny
    DN 100</t>
  </si>
  <si>
    <t>2022312351</t>
  </si>
  <si>
    <t>146</t>
  </si>
  <si>
    <t>721-x7</t>
  </si>
  <si>
    <t>PVC chráničky prostupů kanalizace podlahami</t>
  </si>
  <si>
    <t>805385239</t>
  </si>
  <si>
    <t>147</t>
  </si>
  <si>
    <t>721-x5</t>
  </si>
  <si>
    <t>Přechod litina/PVC DN 100 nebo 125mm - dle skutečnosti vč. těsnících kroužků</t>
  </si>
  <si>
    <t>287866012</t>
  </si>
  <si>
    <t>148</t>
  </si>
  <si>
    <t>721173401/00</t>
  </si>
  <si>
    <t>Potrubí z plastových trub 
  PVC [KG Systém] SN4
    svodné (ležaté)
      DN 110</t>
  </si>
  <si>
    <t>-92752271</t>
  </si>
  <si>
    <t>149</t>
  </si>
  <si>
    <t>721174043/00</t>
  </si>
  <si>
    <t>Potrubí z plastových trub 
  polypropylenové [HT systém]
    připojovací
      DN 50</t>
  </si>
  <si>
    <t>1504706866</t>
  </si>
  <si>
    <t>150</t>
  </si>
  <si>
    <t>721174044/00</t>
  </si>
  <si>
    <t>Potrubí z plastových trub 
  polypropylenové [HT systém]
    připojovací
      DN 70</t>
  </si>
  <si>
    <t>-1504690247</t>
  </si>
  <si>
    <t>151</t>
  </si>
  <si>
    <t>721194105/00</t>
  </si>
  <si>
    <t>Vyměření přípojek na potrubí
  vyvedení a upevnění odpadních výpustek
    DN 50</t>
  </si>
  <si>
    <t>1418615615</t>
  </si>
  <si>
    <t>152</t>
  </si>
  <si>
    <t>721194107/00</t>
  </si>
  <si>
    <t>Vyměření přípojek na potrubí
  vyvedení a upevnění odpadních výpustek
    DN 70</t>
  </si>
  <si>
    <t>2124116607</t>
  </si>
  <si>
    <t>153</t>
  </si>
  <si>
    <t>721194109/00</t>
  </si>
  <si>
    <t>Vyměření přípojek na potrubí
  vyvedení a upevnění odpadních výpustek
    DN 100</t>
  </si>
  <si>
    <t>-620505523</t>
  </si>
  <si>
    <t>154</t>
  </si>
  <si>
    <t>721226511/00</t>
  </si>
  <si>
    <t>Zápachové uzávěrky 
  podomítkové (Pe) s krycí deskou
    pro pračku a myčku
      DN 40 [HL 400 ECO]</t>
  </si>
  <si>
    <t>1285194497</t>
  </si>
  <si>
    <t>155</t>
  </si>
  <si>
    <t>721274123/00</t>
  </si>
  <si>
    <t>Ventily přivzdušňovací odpadních potrubí 
  vnitřní
    DN 100</t>
  </si>
  <si>
    <t>-657331968</t>
  </si>
  <si>
    <t>156</t>
  </si>
  <si>
    <t>721211422/00</t>
  </si>
  <si>
    <t>Podlahové vpusti 
  se svislým odtokem
    DN 50/75/110 [HL 317] mřížka nerez 138x138</t>
  </si>
  <si>
    <t>627326812</t>
  </si>
  <si>
    <t>157</t>
  </si>
  <si>
    <t>721-x6</t>
  </si>
  <si>
    <t>Vpusť podlahová celonerez se svislým odtokem DN 50/75/100, rozměr 200x200 - mřížka celonerez - potravinářská ocel, vč. izolační soupravy a zápach. uzávěrky</t>
  </si>
  <si>
    <t>-178837819</t>
  </si>
  <si>
    <t>158</t>
  </si>
  <si>
    <t>721-x2</t>
  </si>
  <si>
    <t>Drobný materiál - spony pro uchycení potrubí apod...</t>
  </si>
  <si>
    <t>-1053226677</t>
  </si>
  <si>
    <t>159</t>
  </si>
  <si>
    <t>721290111/00</t>
  </si>
  <si>
    <t>Zkouška těsnosti kanalizace 
  v objektech
    vodou
      do DN 125</t>
  </si>
  <si>
    <t>-2055823277</t>
  </si>
  <si>
    <t>160</t>
  </si>
  <si>
    <t>721-x3</t>
  </si>
  <si>
    <t>Zednická přípomoc - sekání, vyspravení...</t>
  </si>
  <si>
    <t>-1734263174</t>
  </si>
  <si>
    <t>161</t>
  </si>
  <si>
    <t>998721201</t>
  </si>
  <si>
    <t>Přesun hmot pro vnitřní kanalizace 
  stanovený procentní sazbou (%) z ceny
    vodorovná dopravní vzdálenost do 50 m
    v objektech výšky
      do 6 m</t>
  </si>
  <si>
    <t>1209203009</t>
  </si>
  <si>
    <t>722</t>
  </si>
  <si>
    <t>Vnitřní vodovod</t>
  </si>
  <si>
    <t>162</t>
  </si>
  <si>
    <t>722-x1</t>
  </si>
  <si>
    <t>Odpojení a demontáž vodovodu vč. likvidace</t>
  </si>
  <si>
    <t>1091629246</t>
  </si>
  <si>
    <t>163</t>
  </si>
  <si>
    <t>722-x4</t>
  </si>
  <si>
    <t>Napojení nových rozvodů vodovodů na stávající rozvody</t>
  </si>
  <si>
    <t>-1402631780</t>
  </si>
  <si>
    <t>164</t>
  </si>
  <si>
    <t>722174002/00</t>
  </si>
  <si>
    <t>Potrubí z plastových trubek 
  z polypropylenu (PPR)
    svařovaných polyfuzně
    PN 16 (SDR 7,4)
      D 20 x 2,8</t>
  </si>
  <si>
    <t>1747047353</t>
  </si>
  <si>
    <t>165</t>
  </si>
  <si>
    <t>722174003/00</t>
  </si>
  <si>
    <t>Potrubí z plastových trubek 
  z polypropylenu (PPR)
    svařovaných polyfuzně
    PN 16 (SDR 7,4)
      D 25 x 3,5</t>
  </si>
  <si>
    <t>-620155808</t>
  </si>
  <si>
    <t>166</t>
  </si>
  <si>
    <t>722181232/00</t>
  </si>
  <si>
    <t>Ochrana potrubí 
  termoizolačními trubicemi
    z pěnového polyetylenu PE
    přilepenými v příčných a podélných spojích,
    tloušťky izolace přes 9 do 13 mm, vnitřního průměru izolace
      DN přes 22 do 45 mm</t>
  </si>
  <si>
    <t>1353552319</t>
  </si>
  <si>
    <t>167</t>
  </si>
  <si>
    <t>722181242/00</t>
  </si>
  <si>
    <t>Ochrana potrubí 
  termoizolačními trubicemi
    z pěnového polyetylenu PE
    přilepenými v příčných a podélných spojích,
    tloušťky izolace přes 13 do 20 mm, vnitřního průměru izolace
      DN přes 22 do 45 mm</t>
  </si>
  <si>
    <t>1255667210</t>
  </si>
  <si>
    <t>168</t>
  </si>
  <si>
    <t>722220111/00</t>
  </si>
  <si>
    <t>Armatury s jedním závitem 
  nástěnky
    pro výtokový ventil
      G 1/2</t>
  </si>
  <si>
    <t>623368926</t>
  </si>
  <si>
    <t>169</t>
  </si>
  <si>
    <t>722220121/00</t>
  </si>
  <si>
    <t>Armatury s jedním závitem 
  nástěnky
    pro baterii
      G 1/2</t>
  </si>
  <si>
    <t>pár</t>
  </si>
  <si>
    <t>-1142223978</t>
  </si>
  <si>
    <t>170</t>
  </si>
  <si>
    <t>722240122/00</t>
  </si>
  <si>
    <t>Armatury z plastických hmot 
  kohouty (PPR) kulové
    DN 20</t>
  </si>
  <si>
    <t>1326322424</t>
  </si>
  <si>
    <t>171</t>
  </si>
  <si>
    <t>722240123/00</t>
  </si>
  <si>
    <t>Armatury z plastických hmot 
  kohouty (PPR) kulové
    DN 25</t>
  </si>
  <si>
    <t>-1384527825</t>
  </si>
  <si>
    <t>172</t>
  </si>
  <si>
    <t>722290226/00</t>
  </si>
  <si>
    <t>Zkoušky, proplach a desinfekce vodovodního potrubí 
  zkoušky těsnosti vodovodního potrubí
    závitového
      do DN 50</t>
  </si>
  <si>
    <t>-211563157</t>
  </si>
  <si>
    <t>173</t>
  </si>
  <si>
    <t>722290234/00</t>
  </si>
  <si>
    <t>Zkoušky, proplach a desinfekce vodovodního potrubí 
  proplach a desinfekce vodovodního potrubí
    do DN 80</t>
  </si>
  <si>
    <t>1768623387</t>
  </si>
  <si>
    <t>174</t>
  </si>
  <si>
    <t>722-x2</t>
  </si>
  <si>
    <t>2055066140</t>
  </si>
  <si>
    <t>175</t>
  </si>
  <si>
    <t>722-x3</t>
  </si>
  <si>
    <t>-1546223723</t>
  </si>
  <si>
    <t>176</t>
  </si>
  <si>
    <t>722-x5</t>
  </si>
  <si>
    <t>D+M Zaklapávací lišty svislých rozvodů</t>
  </si>
  <si>
    <t>1871916880</t>
  </si>
  <si>
    <t>177</t>
  </si>
  <si>
    <t>998722201</t>
  </si>
  <si>
    <t>Přesun hmot pro vnitřní vodovod 
  stanovený procentní sazbou (%) z ceny
    vodorovná dopravní vzdálenost do 50 m
    v objektech výšky
      do 6 m</t>
  </si>
  <si>
    <t>-179662915</t>
  </si>
  <si>
    <t>725</t>
  </si>
  <si>
    <t>Zařizovací předměty</t>
  </si>
  <si>
    <t>178</t>
  </si>
  <si>
    <t>725210821/00</t>
  </si>
  <si>
    <t>Demontáž umyvadel 
  bez výtokových armatur
    umyvadel</t>
  </si>
  <si>
    <t>-995156771</t>
  </si>
  <si>
    <t>179</t>
  </si>
  <si>
    <t>725820801/00</t>
  </si>
  <si>
    <t>Demontáž baterií 
  nástěnných do G 3/4</t>
  </si>
  <si>
    <t>148729571</t>
  </si>
  <si>
    <t>180</t>
  </si>
  <si>
    <t>725920811/00</t>
  </si>
  <si>
    <t>Demontáž kádí a necek 
  namáčecích</t>
  </si>
  <si>
    <t>-1967484221</t>
  </si>
  <si>
    <t>181</t>
  </si>
  <si>
    <t>725-x3</t>
  </si>
  <si>
    <t>Demontáž nožní ovládání + směšovač</t>
  </si>
  <si>
    <t>1463496277</t>
  </si>
  <si>
    <t>182</t>
  </si>
  <si>
    <t>725810811/00</t>
  </si>
  <si>
    <t>Demontáž výtokových ventilů 
  nástěnných</t>
  </si>
  <si>
    <t>559576957</t>
  </si>
  <si>
    <t>183</t>
  </si>
  <si>
    <t>725860811/00</t>
  </si>
  <si>
    <t>Demontáž zápachových uzávěrek pro zařizovací předměty 
  jednoduchých</t>
  </si>
  <si>
    <t>1876695381</t>
  </si>
  <si>
    <t>184</t>
  </si>
  <si>
    <t>725860812/00</t>
  </si>
  <si>
    <t>Demontáž zápachových uzávěrek pro zařizovací předměty 
  dvojitých</t>
  </si>
  <si>
    <t>1532104167</t>
  </si>
  <si>
    <t>185</t>
  </si>
  <si>
    <t>725-x1</t>
  </si>
  <si>
    <t>Demontáž zásobníku papírových ručníků vč. likvidace</t>
  </si>
  <si>
    <t>-1175566825</t>
  </si>
  <si>
    <t>186</t>
  </si>
  <si>
    <t>725-x4</t>
  </si>
  <si>
    <t>Dřez dvojitý 60x130/85 nerez, samostatně stojící vč. nohou</t>
  </si>
  <si>
    <t>-1924052429</t>
  </si>
  <si>
    <t>187</t>
  </si>
  <si>
    <t>725331111/00</t>
  </si>
  <si>
    <t>Výlevky 
  bez výtokových armatur a splachovací nádrže
    keramické
    se sklopnou plastovou mřížkou
      425 mm</t>
  </si>
  <si>
    <t>1462831068</t>
  </si>
  <si>
    <t>188</t>
  </si>
  <si>
    <t>725111131/00</t>
  </si>
  <si>
    <t>Zařízení záchodů 
  splachovače nádržkové
    plastové
      vysokopoložené</t>
  </si>
  <si>
    <t>959082323</t>
  </si>
  <si>
    <t>189</t>
  </si>
  <si>
    <t>725841311/00</t>
  </si>
  <si>
    <t>Baterie sprchové 
  nástěnné
    pákové</t>
  </si>
  <si>
    <t>-1915336876</t>
  </si>
  <si>
    <t>190</t>
  </si>
  <si>
    <t>725821312/00</t>
  </si>
  <si>
    <t>Baterie dřezové 
  nástěnné
    pákové
    s otáčivým kulatým ústím a délkou ramínka
      300 mm</t>
  </si>
  <si>
    <t>-592878231</t>
  </si>
  <si>
    <t>191</t>
  </si>
  <si>
    <t>725821326/00</t>
  </si>
  <si>
    <t>Baterie dřezové 
  stojánkové
    pákové
    s otáčivým ústím a délkou ramínka
      265 mm</t>
  </si>
  <si>
    <t>1358084131</t>
  </si>
  <si>
    <t>192</t>
  </si>
  <si>
    <t>725822611/00</t>
  </si>
  <si>
    <t>Baterie umyvadlové 
  stojánkové
    pákové
      bez výpusti</t>
  </si>
  <si>
    <t>1322423173</t>
  </si>
  <si>
    <t>193</t>
  </si>
  <si>
    <t>725813111/00</t>
  </si>
  <si>
    <t>Ventily 
  rohové
    bez připojovací trubičky nebo flexi hadičky
      G 1/2</t>
  </si>
  <si>
    <t>2031220726</t>
  </si>
  <si>
    <t>194</t>
  </si>
  <si>
    <t>725813112/00</t>
  </si>
  <si>
    <t>Ventily 
  rohové
    bez připojovací trubičky nebo flexi hadičky
      pračkové G 3/4 [RIO 10794]</t>
  </si>
  <si>
    <t>-151574004</t>
  </si>
  <si>
    <t>195</t>
  </si>
  <si>
    <t>725-x6</t>
  </si>
  <si>
    <t>Ventil zahradní nezámrzný - kompletní sada</t>
  </si>
  <si>
    <t>-1750136996</t>
  </si>
  <si>
    <t>196</t>
  </si>
  <si>
    <t>725861102/00</t>
  </si>
  <si>
    <t>Zápachové uzávěrky zařizovacích předmětů 
  pro umyvadla
    DN 40 [HL 132/40]</t>
  </si>
  <si>
    <t>-1265875431</t>
  </si>
  <si>
    <t>197</t>
  </si>
  <si>
    <t>725862103/00</t>
  </si>
  <si>
    <t>Zápachové uzávěrky zařizovacích předmětů 
  pro dřezy
    DN 40/50 [HL 100G]</t>
  </si>
  <si>
    <t>-1996103719</t>
  </si>
  <si>
    <t>198</t>
  </si>
  <si>
    <t>725219102/00</t>
  </si>
  <si>
    <t>Umyvadla 
  montáž umyvadel ostatních typů
    na šrouby do zdiva</t>
  </si>
  <si>
    <t>685053000</t>
  </si>
  <si>
    <t>199</t>
  </si>
  <si>
    <t>725-x7</t>
  </si>
  <si>
    <t>Zpětná montáž - směšovač + nožní ovládání umyvadla, 1x výtokový kohout</t>
  </si>
  <si>
    <t>-495397979</t>
  </si>
  <si>
    <t>200</t>
  </si>
  <si>
    <t>725291511/00</t>
  </si>
  <si>
    <t>Doplňky zařízení koupelen a záchodů 
  plastové
    dávkovač tekutého mýdla na 350 ml</t>
  </si>
  <si>
    <t>-1123843480</t>
  </si>
  <si>
    <t>201</t>
  </si>
  <si>
    <t>725291531/00</t>
  </si>
  <si>
    <t>Doplňky zařízení koupelen a záchodů 
  plastové
    zásobník papírových ručníků</t>
  </si>
  <si>
    <t>1874694051</t>
  </si>
  <si>
    <t>202</t>
  </si>
  <si>
    <t>725980123/00</t>
  </si>
  <si>
    <t>Dvířka 
  30/30</t>
  </si>
  <si>
    <t>-951752954</t>
  </si>
  <si>
    <t>203</t>
  </si>
  <si>
    <t>725-x5</t>
  </si>
  <si>
    <t>Nástěnný držák zahradní hadice</t>
  </si>
  <si>
    <t>-1638346566</t>
  </si>
  <si>
    <t>204</t>
  </si>
  <si>
    <t>998725201</t>
  </si>
  <si>
    <t>Přesun hmot pro zařizovací předměty 
  stanovený procentní sazbou (%) z ceny
    vodorovná dopravní vzdálenost do 50 m
    v objektech výšky
      do 6 m</t>
  </si>
  <si>
    <t>-364767803</t>
  </si>
  <si>
    <t>733</t>
  </si>
  <si>
    <t>Ústřední vytápění - rozvodné potrubí</t>
  </si>
  <si>
    <t>205</t>
  </si>
  <si>
    <t>733-x1</t>
  </si>
  <si>
    <t>Vypuštění rozvodného potrubí</t>
  </si>
  <si>
    <t>444583705</t>
  </si>
  <si>
    <t>206</t>
  </si>
  <si>
    <t>733110810/00</t>
  </si>
  <si>
    <t>Demontáž potrubí z trubek ocelových závitových 
  DN přes 50 do 80</t>
  </si>
  <si>
    <t>440423192</t>
  </si>
  <si>
    <t>207</t>
  </si>
  <si>
    <t>733-x3</t>
  </si>
  <si>
    <t>Vyvaření přechodu Ocel/Cu</t>
  </si>
  <si>
    <t>-654089777</t>
  </si>
  <si>
    <t>208</t>
  </si>
  <si>
    <t>733222102/00</t>
  </si>
  <si>
    <t>Potrubí z trubek měděných 
  polotvrdých spojovaných
    měkkým pájením
      D 15/1</t>
  </si>
  <si>
    <t>2094794659</t>
  </si>
  <si>
    <t>209</t>
  </si>
  <si>
    <t>733222103/00</t>
  </si>
  <si>
    <t>Potrubí z trubek měděných 
  polotvrdých spojovaných
    měkkým pájením
      D 18/1</t>
  </si>
  <si>
    <t>2137016917</t>
  </si>
  <si>
    <t>210</t>
  </si>
  <si>
    <t>733-x2</t>
  </si>
  <si>
    <t>Napuštění rozvodného potrubí</t>
  </si>
  <si>
    <t>208979357</t>
  </si>
  <si>
    <t>211</t>
  </si>
  <si>
    <t>733291101/00</t>
  </si>
  <si>
    <t>Zkoušky těsnosti potrubí z trubek měděných 
  D do 35/1,5</t>
  </si>
  <si>
    <t>1543880863</t>
  </si>
  <si>
    <t>212</t>
  </si>
  <si>
    <t>998733201</t>
  </si>
  <si>
    <t>Přesun hmot pro rozvody potrubí 
  stanovený procentní sazbou z ceny
    vodorovná dopravní vzdálenost do 50 m
    v objektech výšky
      do 6 m</t>
  </si>
  <si>
    <t>1813698541</t>
  </si>
  <si>
    <t>734</t>
  </si>
  <si>
    <t>Ústřední vytápění - armatury</t>
  </si>
  <si>
    <t>213</t>
  </si>
  <si>
    <t>734221545/00</t>
  </si>
  <si>
    <t>Ventily regulační závitové 
  termostatické, bez hlavice ovládání
    PN 16 do 110 st.C
    přímé
    jednoregulační [R 402 Giacomini]
      G 1/2</t>
  </si>
  <si>
    <t>-722116084</t>
  </si>
  <si>
    <t>214</t>
  </si>
  <si>
    <t>734221682/00</t>
  </si>
  <si>
    <t>Ventily regulační závitové 
  hlavice termostatické, pro ovládání ventilů
    PN 10 do 110 st.C
    kapalinové
      otopných těles VK [R 470H]</t>
  </si>
  <si>
    <t>-1243771332</t>
  </si>
  <si>
    <t>215</t>
  </si>
  <si>
    <t>734261717/00</t>
  </si>
  <si>
    <t>Šroubení 
  regulační radiátorové
    přímé
    s vypouštěním [R 715TG Giacomini]
      G 1/2</t>
  </si>
  <si>
    <t>-594539926</t>
  </si>
  <si>
    <t>216</t>
  </si>
  <si>
    <t>998734201</t>
  </si>
  <si>
    <t>Přesun hmot pro armatury 
  stanovený procentní sazbou (%) z ceny
    vodorovná dopravní vzdálenost do 50 m
    v objektech výšky
      do 6 m</t>
  </si>
  <si>
    <t>1503694103</t>
  </si>
  <si>
    <t>735</t>
  </si>
  <si>
    <t>Ústřední vytápění - otopná tělesa</t>
  </si>
  <si>
    <t>217</t>
  </si>
  <si>
    <t>735494811/00</t>
  </si>
  <si>
    <t>Vypuštění vody z otopných soustav 
  bez kotlů, ohříváků, zásobníků a nádrží</t>
  </si>
  <si>
    <t>-582819093</t>
  </si>
  <si>
    <t>(1,16*0,9)*3</t>
  </si>
  <si>
    <t>218</t>
  </si>
  <si>
    <t>735111810/00</t>
  </si>
  <si>
    <t>Demontáž otopných těles litinových 
  článkových</t>
  </si>
  <si>
    <t>-172146262</t>
  </si>
  <si>
    <t>219</t>
  </si>
  <si>
    <t>735 15-6764.R00</t>
  </si>
  <si>
    <t>Otopná tělesa panelová Radik Klasik 33  600/ 800 - vč. připojovací sady</t>
  </si>
  <si>
    <t>-1926900316</t>
  </si>
  <si>
    <t>220</t>
  </si>
  <si>
    <t>735 15-6765.R00</t>
  </si>
  <si>
    <t>Otopná tělesa panelová Radik Klasik 33  600/ 900 - vč. připojovací sady</t>
  </si>
  <si>
    <t>-1690442029</t>
  </si>
  <si>
    <t>221</t>
  </si>
  <si>
    <t>735 15-6766.R00</t>
  </si>
  <si>
    <t>Otopná tělesa panelová Radik Klasik 33  600/1000 - vč. připojovací sady</t>
  </si>
  <si>
    <t>-33463410</t>
  </si>
  <si>
    <t>222</t>
  </si>
  <si>
    <t>735191910/00</t>
  </si>
  <si>
    <t>Ostatní opravy otopných těles 
  napuštění vody do otopného systému včetně potrubí (bez kotle a ohříváků)
    otopných těles</t>
  </si>
  <si>
    <t>1819324252</t>
  </si>
  <si>
    <t>0,6*0,8</t>
  </si>
  <si>
    <t>0,6*0,9</t>
  </si>
  <si>
    <t>0,6*1</t>
  </si>
  <si>
    <t>223</t>
  </si>
  <si>
    <t>735191905/00</t>
  </si>
  <si>
    <t>Ostatní opravy otopných těles 
  odvzdušnění
    tělesa</t>
  </si>
  <si>
    <t>1756670386</t>
  </si>
  <si>
    <t>224</t>
  </si>
  <si>
    <t>998735201</t>
  </si>
  <si>
    <t>Přesun hmot pro otopná tělesa 
  stanovený procentní sazbou (%) z ceny
    vodorovná dopravní vzdálenost do 50 m
    v objektech výšky
      do 6 m</t>
  </si>
  <si>
    <t>1005531355</t>
  </si>
  <si>
    <t>766</t>
  </si>
  <si>
    <t>Konstrukce truhlářské</t>
  </si>
  <si>
    <t>225</t>
  </si>
  <si>
    <t>766691914/00</t>
  </si>
  <si>
    <t>Ostatní práce 
  vyvěšení nebo zavěšení křídel
    s případným uložením a opětovným zavěšením po provedení stavebních změn
    dřevěných
    dveřních, plochy
      do 2 m2</t>
  </si>
  <si>
    <t>2098719847</t>
  </si>
  <si>
    <t>226</t>
  </si>
  <si>
    <t>766660001/00</t>
  </si>
  <si>
    <t>Montáž dveřních křídel dřevěných nebo plastových 
  otevíravých
    do ocelové zárubně
    povrchově upravených
    jednokřídlových, šířky
      do 800 mm</t>
  </si>
  <si>
    <t>-1748017770</t>
  </si>
  <si>
    <t>227</t>
  </si>
  <si>
    <t>327Ui2044-01</t>
  </si>
  <si>
    <t>Dveře vnitřní dýhované  - plné, jednokřídlé, odstín dle investora</t>
  </si>
  <si>
    <t>-1250115304</t>
  </si>
  <si>
    <t>228</t>
  </si>
  <si>
    <t>327Ui2046-01</t>
  </si>
  <si>
    <t>Dveře vnitřní dýhované  - 1/3 prosklené, jednokřídlé, odstín dle investora</t>
  </si>
  <si>
    <t>1874729694</t>
  </si>
  <si>
    <t>229</t>
  </si>
  <si>
    <t>766660721/00</t>
  </si>
  <si>
    <t>Montáž dveřních křídel dřevěných nebo plastových 
  ostatní práce
    klapačky
      dveřního křídla</t>
  </si>
  <si>
    <t>1304922144</t>
  </si>
  <si>
    <t>230</t>
  </si>
  <si>
    <t>329Xh6098-02</t>
  </si>
  <si>
    <t>Kování dveřní - klika/klika, výběr dle investora</t>
  </si>
  <si>
    <t>1354973755</t>
  </si>
  <si>
    <t>231</t>
  </si>
  <si>
    <t>766660722/00</t>
  </si>
  <si>
    <t>Montáž dveřních křídel dřevěných nebo plastových 
  ostatní práce
    dveřního kování
      zámku</t>
  </si>
  <si>
    <t>1294929805</t>
  </si>
  <si>
    <t>232</t>
  </si>
  <si>
    <t>766-x1</t>
  </si>
  <si>
    <t>Dveřní vložka FAB vč. 3ks klíčů</t>
  </si>
  <si>
    <t>811659028</t>
  </si>
  <si>
    <t>233</t>
  </si>
  <si>
    <t>766663915/00</t>
  </si>
  <si>
    <t>Oprava dveřních křídel dřevěných 
  ruční seříznutí dveřních křídel
    okružní pilou</t>
  </si>
  <si>
    <t>401111362</t>
  </si>
  <si>
    <t>234</t>
  </si>
  <si>
    <t>998766201</t>
  </si>
  <si>
    <t>Přesun hmot pro konstrukce truhlářské 
  stanovený procentní sazbou (%) z ceny
    vodorovná dopravní vzdálenost do 50 m
    v objektech výšky
      do 6 m</t>
  </si>
  <si>
    <t>1296126820</t>
  </si>
  <si>
    <t>767</t>
  </si>
  <si>
    <t>Konstrukce zámečnické</t>
  </si>
  <si>
    <t>235</t>
  </si>
  <si>
    <t>767-x1</t>
  </si>
  <si>
    <t>Demontáž krycí mříže větracího průduchu 05.S vč. likvidace</t>
  </si>
  <si>
    <t>2087422341</t>
  </si>
  <si>
    <t>236</t>
  </si>
  <si>
    <t>767-x2</t>
  </si>
  <si>
    <t>Demontáž krycí mříže větracího průduchu 06.S vč. likvidace</t>
  </si>
  <si>
    <t>2020818883</t>
  </si>
  <si>
    <t>237</t>
  </si>
  <si>
    <t>767810121/00</t>
  </si>
  <si>
    <t>Montáž větracích mřížek ocelových 
  kruhových, průměru
    do 100 mm</t>
  </si>
  <si>
    <t>-644092370</t>
  </si>
  <si>
    <t>238</t>
  </si>
  <si>
    <t>749Xn6037-02</t>
  </si>
  <si>
    <t>Větrací mřížka plastová - kruhová D90mm</t>
  </si>
  <si>
    <t>-1120342816</t>
  </si>
  <si>
    <t>239</t>
  </si>
  <si>
    <t>767995112/00</t>
  </si>
  <si>
    <t>Montáž ostatních atypických zámečnických konstrukcí 
  hmotnosti
    přes 5 do 10 kg</t>
  </si>
  <si>
    <t>-591262053</t>
  </si>
  <si>
    <t>Montáž L-profilů pro zaklopení přizdívek;</t>
  </si>
  <si>
    <t>(1,985+5,33+3,35+3,6+3,74)*1,78</t>
  </si>
  <si>
    <t>240</t>
  </si>
  <si>
    <t>13010406</t>
  </si>
  <si>
    <t>Úhelník ocelový rovnostranný, v jakosti 11 375, 30 x 30 x 4 mm</t>
  </si>
  <si>
    <t>280005764</t>
  </si>
  <si>
    <t>241</t>
  </si>
  <si>
    <t>767-x3</t>
  </si>
  <si>
    <t>D+M Krycí mříž odvětrání, nerez 01.N 20x35cm</t>
  </si>
  <si>
    <t>-917997337</t>
  </si>
  <si>
    <t>242</t>
  </si>
  <si>
    <t>998767201</t>
  </si>
  <si>
    <t>Přesun hmot pro zámečnické konstrukce 
  stanovený procentní sazbou (%) z ceny
    vodorovná dopravní vzdálenost do 50 m
    v objektech výšky
      do 6 m</t>
  </si>
  <si>
    <t>188492796</t>
  </si>
  <si>
    <t>771</t>
  </si>
  <si>
    <t>Podlahy z dlaždic</t>
  </si>
  <si>
    <t>243</t>
  </si>
  <si>
    <t>771-x4</t>
  </si>
  <si>
    <t>Podlahy penetrace podkladu pískovou penetrací - kontaktní můstek dlažba/dlažba</t>
  </si>
  <si>
    <t>-401404143</t>
  </si>
  <si>
    <t>6,73+4,39</t>
  </si>
  <si>
    <t>244</t>
  </si>
  <si>
    <t>771573131/00</t>
  </si>
  <si>
    <t>Montáž podlah z dlaždic keramických 
  lepených
    standardním lepidlem
    režných nebo glazovaných
    protiskluzných nebo reliefovaných
      do 50 ks/ m2</t>
  </si>
  <si>
    <t>963627244</t>
  </si>
  <si>
    <t>15,11+20,23+6,73+4,39</t>
  </si>
  <si>
    <t>245</t>
  </si>
  <si>
    <t>422Sg3399-06</t>
  </si>
  <si>
    <t>Dlažba keramická - protiskluznost R10, výběr dle investora</t>
  </si>
  <si>
    <t>1362934270</t>
  </si>
  <si>
    <t>246</t>
  </si>
  <si>
    <t>771591115/00</t>
  </si>
  <si>
    <t>Podlahy - ostatní práce 
  spárování silikonem</t>
  </si>
  <si>
    <t>-1909571776</t>
  </si>
  <si>
    <t>Spárování styku podlaha/obklad;</t>
  </si>
  <si>
    <t>17,71+18,84+11,68+10,5</t>
  </si>
  <si>
    <t>-0,8*5</t>
  </si>
  <si>
    <t>247</t>
  </si>
  <si>
    <t>771591171/00</t>
  </si>
  <si>
    <t>Podlahy - ostatní práce 
  montáž ukončujícího profilu
    pro plynulý přechod (dlažba-koberec apod.)</t>
  </si>
  <si>
    <t>549953673</t>
  </si>
  <si>
    <t>0,8*5</t>
  </si>
  <si>
    <t>248</t>
  </si>
  <si>
    <t>771-x1</t>
  </si>
  <si>
    <t>Lišta přechodová kovová</t>
  </si>
  <si>
    <t>-704154829</t>
  </si>
  <si>
    <t>249</t>
  </si>
  <si>
    <t>998771201</t>
  </si>
  <si>
    <t>Přesun hmot pro podlahy z dlaždic
  stanovený procentní sazbou (%) z ceny
    vodorovná dopravní vzdálenost do 50 m
    v objektech výšky
      do 6 m</t>
  </si>
  <si>
    <t>-1133266934</t>
  </si>
  <si>
    <t>781</t>
  </si>
  <si>
    <t>Obklady keramické</t>
  </si>
  <si>
    <t>250</t>
  </si>
  <si>
    <t>781495111/00</t>
  </si>
  <si>
    <t>Ostatní prvky 
  ostatní práce
    penetrace podkladu</t>
  </si>
  <si>
    <t>595538515</t>
  </si>
  <si>
    <t>(17,71+18,84+11,68+10,5)*2</t>
  </si>
  <si>
    <t>(2,06+5,33+3,35+3,75+3,74)*0,175</t>
  </si>
  <si>
    <t>-(0,8*1,97)*6</t>
  </si>
  <si>
    <t>-(1,2*0,3)*4</t>
  </si>
  <si>
    <t>251</t>
  </si>
  <si>
    <t>781473118/00</t>
  </si>
  <si>
    <t>Montáž obkladů vnitřních stěn z dlaždic keramických 
  lepených
    standardním lepidlem
    režných nebo glazovaných
    hladkých
      přes 45 do 50 ks/m2</t>
  </si>
  <si>
    <t>-801485350</t>
  </si>
  <si>
    <t>252</t>
  </si>
  <si>
    <t>422Sg3133-27</t>
  </si>
  <si>
    <t>Obklad keramický - výběr dle investora</t>
  </si>
  <si>
    <t>-2043916734</t>
  </si>
  <si>
    <t>253</t>
  </si>
  <si>
    <t>781493111/00</t>
  </si>
  <si>
    <t>Ostatní prvky 
  plastové profily ukončovací a dilatační
    lepené
    standardním lepidlem
      rohové</t>
  </si>
  <si>
    <t>396272757</t>
  </si>
  <si>
    <t>3,74+0,175+3,75+0,175+0,175+1,885+4,98+3,175+2+1,5+1,5+2+2+2+2</t>
  </si>
  <si>
    <t>254</t>
  </si>
  <si>
    <t>781493511/00</t>
  </si>
  <si>
    <t>Ostatní prvky 
  plastové profily ukončovací a dilatační
    lepené
    standardním lepidlem
      ukončovací</t>
  </si>
  <si>
    <t>-1479799836</t>
  </si>
  <si>
    <t>-1,2*5</t>
  </si>
  <si>
    <t>0,3*4</t>
  </si>
  <si>
    <t>0,2*2</t>
  </si>
  <si>
    <t>255</t>
  </si>
  <si>
    <t>781495115/00</t>
  </si>
  <si>
    <t>Ostatní prvky 
  ostatní práce
    spárování silikonem</t>
  </si>
  <si>
    <t>-294421594</t>
  </si>
  <si>
    <t>3,74+0,175+3,75+0,175+0,175+1,885+4,98+3,175+2+2+2+2+2+2+2+2+2+2+2+2+2+2+2+2+2+2+2+2+2</t>
  </si>
  <si>
    <t>0,32*6</t>
  </si>
  <si>
    <t>256</t>
  </si>
  <si>
    <t>781495142/00</t>
  </si>
  <si>
    <t>Ostatní prvky 
  průnik obkladem
    kruhový, bez izolace
      přes 30 do 90 DN</t>
  </si>
  <si>
    <t>2048412225</t>
  </si>
  <si>
    <t>257</t>
  </si>
  <si>
    <t>998781201</t>
  </si>
  <si>
    <t>Přesun hmot pro obklady keramické 
  stanovený procentní sazbou (%) z ceny
    vodorovná dopravní vzdálenost do 50 m
    v objektech výšky
      do 6 m</t>
  </si>
  <si>
    <t>-1768858493</t>
  </si>
  <si>
    <t>783</t>
  </si>
  <si>
    <t>Nátěry</t>
  </si>
  <si>
    <t>258</t>
  </si>
  <si>
    <t>783806801/00</t>
  </si>
  <si>
    <t>Odstranění nátěrů z omítek
  obroušením</t>
  </si>
  <si>
    <t>-1852413089</t>
  </si>
  <si>
    <t>m.č. 1.06;</t>
  </si>
  <si>
    <t>1,49*1,8</t>
  </si>
  <si>
    <t>259</t>
  </si>
  <si>
    <t>783806805/00</t>
  </si>
  <si>
    <t>Odstranění nátěrů z omítek
  opálením s obroušením</t>
  </si>
  <si>
    <t>1509173427</t>
  </si>
  <si>
    <t>Nátěry m.č. 1.01;</t>
  </si>
  <si>
    <t>(4,82+0,15+0,09+0,35+2,06+3,69)*1,55</t>
  </si>
  <si>
    <t>260</t>
  </si>
  <si>
    <t>783306801/00</t>
  </si>
  <si>
    <t>Odstranění nátěrů ze zámečnických konstrukcí
  obroušením</t>
  </si>
  <si>
    <t>562232613</t>
  </si>
  <si>
    <t>Zárubně;</t>
  </si>
  <si>
    <t>(0,8+2+2+0,8+2+2+0,8+2+2+0,8+2+2+0,8+2+2+0,8+2+2+0,8+2+2)*0,15</t>
  </si>
  <si>
    <t>(0,9+2+2)*0,2</t>
  </si>
  <si>
    <t>261</t>
  </si>
  <si>
    <t>783314101/00</t>
  </si>
  <si>
    <t>Základní nátěr zámečnických konstrukcí
  jednonásobný
    syntetický</t>
  </si>
  <si>
    <t>551664051</t>
  </si>
  <si>
    <t>262</t>
  </si>
  <si>
    <t>783315101/00</t>
  </si>
  <si>
    <t>Mezinátěr zámečnických konstrukcí
  jednonásobný
    syntetický
      standardní</t>
  </si>
  <si>
    <t>1037687067</t>
  </si>
  <si>
    <t>263</t>
  </si>
  <si>
    <t>783317101/00</t>
  </si>
  <si>
    <t>Krycí nátěr (email) zámečnických konstrukcí
  jednonásobný
    syntetický
      standardní</t>
  </si>
  <si>
    <t>110271773</t>
  </si>
  <si>
    <t>264</t>
  </si>
  <si>
    <t>783-x1</t>
  </si>
  <si>
    <t>Lokální tmelení olejových nátěrů - 20% plochy</t>
  </si>
  <si>
    <t>1589048994</t>
  </si>
  <si>
    <t>265</t>
  </si>
  <si>
    <t>783-x2</t>
  </si>
  <si>
    <t>Dvojnásobný olejový nátěr omítek stěn</t>
  </si>
  <si>
    <t>331018965</t>
  </si>
  <si>
    <t>784</t>
  </si>
  <si>
    <t>Malby</t>
  </si>
  <si>
    <t>266</t>
  </si>
  <si>
    <t>784121001/00</t>
  </si>
  <si>
    <t>Oškrabání malby
  v místnostech výšky
    do 3,80 m</t>
  </si>
  <si>
    <t>8649668</t>
  </si>
  <si>
    <t>10,5*0,76</t>
  </si>
  <si>
    <t>-1,2*0,45</t>
  </si>
  <si>
    <t>(1,2+0,45+0,45)*0,32</t>
  </si>
  <si>
    <t>-0,8*0,197</t>
  </si>
  <si>
    <t>4,39</t>
  </si>
  <si>
    <t>11,68*0,76</t>
  </si>
  <si>
    <t>-(0,8*0,197)*2</t>
  </si>
  <si>
    <t>7,39</t>
  </si>
  <si>
    <t>18,84*0,76</t>
  </si>
  <si>
    <t>(1,2+1,2+0,55+0,55+0,55+0,55)*0,32</t>
  </si>
  <si>
    <t>1,02*0,35</t>
  </si>
  <si>
    <t>(0,35+0,35)*0,197</t>
  </si>
  <si>
    <t>20,23</t>
  </si>
  <si>
    <t>18,36*1,01</t>
  </si>
  <si>
    <t>-(1,2*0,4)*2</t>
  </si>
  <si>
    <t>(1,2+1,2+0,4+0,4+0,4+0,4)*0,32</t>
  </si>
  <si>
    <t>-0,8*0,42</t>
  </si>
  <si>
    <t>(1,14+0,42+0,42)*0,35</t>
  </si>
  <si>
    <t>15,92</t>
  </si>
  <si>
    <t>7,98</t>
  </si>
  <si>
    <t>14,2*0,76</t>
  </si>
  <si>
    <t>-(0,8*0,197)*5</t>
  </si>
  <si>
    <t>267</t>
  </si>
  <si>
    <t>784181121/00</t>
  </si>
  <si>
    <t>Penetrace podkladu
  jednonásobná
    hloubková
    v místnostech výšky
      do 3,80 m</t>
  </si>
  <si>
    <t>-1744543507</t>
  </si>
  <si>
    <t>268</t>
  </si>
  <si>
    <t>784211101/00</t>
  </si>
  <si>
    <t>Malby z malířských směsí otěruvzdorných za mokra
  dvojnásobné, bílé
    za mokra otěruvzdorné výborně
    v místnostech výšky
      do 3,80 m</t>
  </si>
  <si>
    <t>1818930104</t>
  </si>
  <si>
    <t>89,15-31,352</t>
  </si>
  <si>
    <t>269</t>
  </si>
  <si>
    <t>784-x1</t>
  </si>
  <si>
    <t>Dvojnásobné bílé barvy stěn a stropů s atestem pro použití v potravinářství</t>
  </si>
  <si>
    <t>1186477391</t>
  </si>
  <si>
    <t>18,84*0,56</t>
  </si>
  <si>
    <t>VRN</t>
  </si>
  <si>
    <t>Vedlejší rozpočtové náklady</t>
  </si>
  <si>
    <t>V01</t>
  </si>
  <si>
    <t>Průzkumné, geodetické a projektové práce</t>
  </si>
  <si>
    <t>270</t>
  </si>
  <si>
    <t>013254000</t>
  </si>
  <si>
    <t>Průzkumné, geodetické a projektové práce 
  projektové práce
    dokumentace stavby (výkresová a textová)
      skutečného provedení stavby</t>
  </si>
  <si>
    <t>-646987195</t>
  </si>
  <si>
    <t>V03</t>
  </si>
  <si>
    <t>Zařízení staveniště</t>
  </si>
  <si>
    <t>271</t>
  </si>
  <si>
    <t>030001000</t>
  </si>
  <si>
    <t>Základní rozdělení průvodních činností a nákladů
  zařízení staveniště</t>
  </si>
  <si>
    <t>-1153073116</t>
  </si>
  <si>
    <t>272</t>
  </si>
  <si>
    <t>034103000</t>
  </si>
  <si>
    <t>Zařízení staveniště 
  zabezpečení staveniště
    energie pro zařízení staveniště</t>
  </si>
  <si>
    <t>1521643626</t>
  </si>
  <si>
    <t>V04</t>
  </si>
  <si>
    <t>Inženýrská činnost</t>
  </si>
  <si>
    <t>273</t>
  </si>
  <si>
    <t>045002000</t>
  </si>
  <si>
    <t>Hlavní tituly průvodních činností a nákladů 
  inženýrská činnost
    kompletační a koordinační činnost</t>
  </si>
  <si>
    <t>1998394608</t>
  </si>
  <si>
    <t>V06</t>
  </si>
  <si>
    <t>Územní vlivy</t>
  </si>
  <si>
    <t>274</t>
  </si>
  <si>
    <t>065002000</t>
  </si>
  <si>
    <t>Hlavní tituly průvodních činností a nákladů 
  územní vlivy
    mimostaveništní doprava materiálů a výrobků</t>
  </si>
  <si>
    <t>-1523880922</t>
  </si>
  <si>
    <t>V09</t>
  </si>
  <si>
    <t>Ostatní náklady</t>
  </si>
  <si>
    <t>275</t>
  </si>
  <si>
    <t>090001000</t>
  </si>
  <si>
    <t>Základní rozdělení průvodních činností a nákladů
  ostatní náklady</t>
  </si>
  <si>
    <t>1873674733</t>
  </si>
  <si>
    <t>1024</t>
  </si>
  <si>
    <t>2004907950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</si>
  <si>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</si>
  <si>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</si>
  <si>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</si>
  <si>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</si>
  <si>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</si>
  <si>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</si>
  <si>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</si>
  <si>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</si>
  <si>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</si>
  <si>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</si>
  <si>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</si>
  <si>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</si>
  <si>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</si>
  <si>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</si>
  <si>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</si>
  <si>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</si>
  <si>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</si>
  <si>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</si>
  <si>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</si>
  <si>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</si>
  <si>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</si>
  <si>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</si>
  <si>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</si>
  <si>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</si>
  <si>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</si>
  <si>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</si>
  <si>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</si>
  <si>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</si>
  <si>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</si>
  <si>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</si>
  <si>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</si>
  <si>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</si>
  <si>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</si>
  <si>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</si>
  <si>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</si>
  <si>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</si>
  <si>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</si>
  <si>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</si>
  <si>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</si>
  <si>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</si>
  <si>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</si>
  <si>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</si>
  <si>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</si>
  <si>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</si>
  <si>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</si>
  <si>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</si>
  <si>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</si>
  <si>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</si>
  <si>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</si>
  <si>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</si>
  <si>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</si>
  <si>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</si>
  <si>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</si>
  <si>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</si>
  <si>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</si>
  <si>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</si>
  <si>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</si>
  <si>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</si>
  <si>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</si>
  <si>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</si>
  <si>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</si>
  <si>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</si>
  <si>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</si>
  <si>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</si>
  <si>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</si>
  <si>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</si>
  <si>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</si>
  <si>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</si>
  <si>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</si>
  <si>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</si>
  <si>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</si>
  <si>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</si>
  <si>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</si>
  <si>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</si>
  <si>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</si>
  <si>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</si>
  <si>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</si>
  <si>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</si>
  <si>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</si>
  <si>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</si>
  <si>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</si>
  <si>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</si>
  <si>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</si>
  <si>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</si>
  <si>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</si>
  <si>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</si>
  <si>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</si>
  <si>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</si>
  <si>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</si>
  <si>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</si>
  <si>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</si>
  <si>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</si>
  <si>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</si>
  <si>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</si>
  <si>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</si>
  <si>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</si>
  <si>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</si>
  <si>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</si>
  <si>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</si>
  <si>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</si>
  <si>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</si>
  <si>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</si>
  <si>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</si>
  <si>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</si>
  <si>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</si>
  <si>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</si>
  <si>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</si>
  <si>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</si>
  <si>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</si>
  <si>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</si>
  <si>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</si>
  <si>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</si>
  <si>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</si>
  <si>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</si>
  <si>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</si>
  <si>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</si>
  <si>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</si>
  <si>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</si>
  <si>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</si>
  <si>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</si>
  <si>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</si>
  <si>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</si>
  <si>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</si>
  <si>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</si>
  <si>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</si>
  <si>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</si>
  <si>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</si>
  <si>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</si>
  <si>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</si>
  <si>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</si>
  <si>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</si>
  <si>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</si>
  <si>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</si>
  <si>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</si>
  <si>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</si>
  <si>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</si>
  <si>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</si>
  <si>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</si>
  <si>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</si>
  <si>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</si>
  <si>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</si>
  <si>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</si>
  <si>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</si>
  <si>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</si>
  <si>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</si>
  <si>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</si>
  <si>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</si>
  <si>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</si>
  <si>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</si>
  <si>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</si>
  <si>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</si>
  <si>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</si>
  <si>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</si>
  <si>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</si>
  <si>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</si>
  <si>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</si>
  <si>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</si>
  <si>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</si>
  <si>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</si>
  <si>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</si>
  <si>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</si>
  <si>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</si>
  <si>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</si>
  <si>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</si>
  <si>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</si>
  <si>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</si>
  <si>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</si>
  <si>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</si>
  <si>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</si>
  <si>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</si>
  <si>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</si>
  <si>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</si>
  <si>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</si>
  <si>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</si>
  <si>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</si>
  <si>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</si>
  <si>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</si>
  <si>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</si>
  <si>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</si>
  <si>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</si>
  <si>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</si>
  <si>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</si>
  <si>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Zpracoval: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</si>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</sst>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3" xfId="0" applyNumberFormat="1" applyFont="1" applyBorder="1" applyAlignment="1">
      <alignment/>
    </xf>
    <xf numFmtId="166" fontId="32" fillId="0" borderId="14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6" fillId="0" borderId="0" xfId="20" applyAlignment="1">
      <alignment vertical="center"/>
    </xf>
    <xf numFmtId="0" fontId="36" fillId="0" borderId="0" xfId="20" applyBorder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26" fillId="0" borderId="0" xfId="0" applyFont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0" fillId="2" borderId="0" xfId="2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167" fontId="0" fillId="7" borderId="27" xfId="0" applyNumberFormat="1" applyFont="1" applyFill="1" applyBorder="1" applyAlignment="1" applyProtection="1">
      <alignment vertical="center"/>
      <protection locked="0"/>
    </xf>
    <xf numFmtId="4" fontId="0" fillId="7" borderId="27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0" activePane="bottomLeft" state="frozen"/>
      <selection pane="bottomLeft" activeCell="AI48" sqref="AI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0" t="s">
        <v>8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32" t="s">
        <v>17</v>
      </c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28"/>
      <c r="AQ5" s="30"/>
      <c r="BE5" s="324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02" t="s">
        <v>20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28"/>
      <c r="AQ6" s="30"/>
      <c r="BE6" s="325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5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25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25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25"/>
      <c r="BS13" s="23" t="s">
        <v>9</v>
      </c>
    </row>
    <row r="14" spans="2:71" ht="15">
      <c r="B14" s="27"/>
      <c r="C14" s="28"/>
      <c r="D14" s="28"/>
      <c r="E14" s="333" t="s">
        <v>32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25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25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9</v>
      </c>
    </row>
    <row r="20" spans="2:71" ht="16.5" customHeight="1">
      <c r="B20" s="27"/>
      <c r="C20" s="28"/>
      <c r="D20" s="28"/>
      <c r="E20" s="335" t="s">
        <v>5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25"/>
    </row>
    <row r="23" spans="2:57" s="1" customFormat="1" ht="25.9" customHeight="1">
      <c r="B23" s="41"/>
      <c r="C23" s="42"/>
      <c r="D23" s="43" t="s">
        <v>37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36">
        <f>ROUND(AG51,2)</f>
        <v>0</v>
      </c>
      <c r="AL23" s="337"/>
      <c r="AM23" s="337"/>
      <c r="AN23" s="337"/>
      <c r="AO23" s="337"/>
      <c r="AP23" s="42"/>
      <c r="AQ23" s="45"/>
      <c r="BE23" s="325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25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38" t="s">
        <v>38</v>
      </c>
      <c r="M25" s="338"/>
      <c r="N25" s="338"/>
      <c r="O25" s="338"/>
      <c r="P25" s="42"/>
      <c r="Q25" s="42"/>
      <c r="R25" s="42"/>
      <c r="S25" s="42"/>
      <c r="T25" s="42"/>
      <c r="U25" s="42"/>
      <c r="V25" s="42"/>
      <c r="W25" s="338" t="s">
        <v>39</v>
      </c>
      <c r="X25" s="338"/>
      <c r="Y25" s="338"/>
      <c r="Z25" s="338"/>
      <c r="AA25" s="338"/>
      <c r="AB25" s="338"/>
      <c r="AC25" s="338"/>
      <c r="AD25" s="338"/>
      <c r="AE25" s="338"/>
      <c r="AF25" s="42"/>
      <c r="AG25" s="42"/>
      <c r="AH25" s="42"/>
      <c r="AI25" s="42"/>
      <c r="AJ25" s="42"/>
      <c r="AK25" s="338" t="s">
        <v>40</v>
      </c>
      <c r="AL25" s="338"/>
      <c r="AM25" s="338"/>
      <c r="AN25" s="338"/>
      <c r="AO25" s="338"/>
      <c r="AP25" s="42"/>
      <c r="AQ25" s="45"/>
      <c r="BE25" s="325"/>
    </row>
    <row r="26" spans="2:57" s="2" customFormat="1" ht="14.45" customHeight="1">
      <c r="B26" s="47"/>
      <c r="C26" s="48"/>
      <c r="D26" s="49" t="s">
        <v>41</v>
      </c>
      <c r="E26" s="48"/>
      <c r="F26" s="49" t="s">
        <v>42</v>
      </c>
      <c r="G26" s="48"/>
      <c r="H26" s="48"/>
      <c r="I26" s="48"/>
      <c r="J26" s="48"/>
      <c r="K26" s="48"/>
      <c r="L26" s="307">
        <v>0.21</v>
      </c>
      <c r="M26" s="306"/>
      <c r="N26" s="306"/>
      <c r="O26" s="306"/>
      <c r="P26" s="48"/>
      <c r="Q26" s="48"/>
      <c r="R26" s="48"/>
      <c r="S26" s="48"/>
      <c r="T26" s="48"/>
      <c r="U26" s="48"/>
      <c r="V26" s="48"/>
      <c r="W26" s="305">
        <f>ROUND(AZ51,2)</f>
        <v>0</v>
      </c>
      <c r="X26" s="306"/>
      <c r="Y26" s="306"/>
      <c r="Z26" s="306"/>
      <c r="AA26" s="306"/>
      <c r="AB26" s="306"/>
      <c r="AC26" s="306"/>
      <c r="AD26" s="306"/>
      <c r="AE26" s="306"/>
      <c r="AF26" s="48"/>
      <c r="AG26" s="48"/>
      <c r="AH26" s="48"/>
      <c r="AI26" s="48"/>
      <c r="AJ26" s="48"/>
      <c r="AK26" s="305">
        <f>ROUND(AV51,2)</f>
        <v>0</v>
      </c>
      <c r="AL26" s="306"/>
      <c r="AM26" s="306"/>
      <c r="AN26" s="306"/>
      <c r="AO26" s="306"/>
      <c r="AP26" s="48"/>
      <c r="AQ26" s="50"/>
      <c r="BE26" s="325"/>
    </row>
    <row r="27" spans="2:57" s="2" customFormat="1" ht="14.45" customHeight="1">
      <c r="B27" s="47"/>
      <c r="C27" s="48"/>
      <c r="D27" s="48"/>
      <c r="E27" s="48"/>
      <c r="F27" s="49" t="s">
        <v>43</v>
      </c>
      <c r="G27" s="48"/>
      <c r="H27" s="48"/>
      <c r="I27" s="48"/>
      <c r="J27" s="48"/>
      <c r="K27" s="48"/>
      <c r="L27" s="307">
        <v>0.15</v>
      </c>
      <c r="M27" s="306"/>
      <c r="N27" s="306"/>
      <c r="O27" s="306"/>
      <c r="P27" s="48"/>
      <c r="Q27" s="48"/>
      <c r="R27" s="48"/>
      <c r="S27" s="48"/>
      <c r="T27" s="48"/>
      <c r="U27" s="48"/>
      <c r="V27" s="48"/>
      <c r="W27" s="305">
        <f>ROUND(BA51,2)</f>
        <v>0</v>
      </c>
      <c r="X27" s="306"/>
      <c r="Y27" s="306"/>
      <c r="Z27" s="306"/>
      <c r="AA27" s="306"/>
      <c r="AB27" s="306"/>
      <c r="AC27" s="306"/>
      <c r="AD27" s="306"/>
      <c r="AE27" s="306"/>
      <c r="AF27" s="48"/>
      <c r="AG27" s="48"/>
      <c r="AH27" s="48"/>
      <c r="AI27" s="48"/>
      <c r="AJ27" s="48"/>
      <c r="AK27" s="305">
        <f>ROUND(AW51,2)</f>
        <v>0</v>
      </c>
      <c r="AL27" s="306"/>
      <c r="AM27" s="306"/>
      <c r="AN27" s="306"/>
      <c r="AO27" s="306"/>
      <c r="AP27" s="48"/>
      <c r="AQ27" s="50"/>
      <c r="BE27" s="325"/>
    </row>
    <row r="28" spans="2:57" s="2" customFormat="1" ht="14.45" customHeight="1" hidden="1">
      <c r="B28" s="47"/>
      <c r="C28" s="48"/>
      <c r="D28" s="48"/>
      <c r="E28" s="48"/>
      <c r="F28" s="49" t="s">
        <v>44</v>
      </c>
      <c r="G28" s="48"/>
      <c r="H28" s="48"/>
      <c r="I28" s="48"/>
      <c r="J28" s="48"/>
      <c r="K28" s="48"/>
      <c r="L28" s="307">
        <v>0.21</v>
      </c>
      <c r="M28" s="306"/>
      <c r="N28" s="306"/>
      <c r="O28" s="306"/>
      <c r="P28" s="48"/>
      <c r="Q28" s="48"/>
      <c r="R28" s="48"/>
      <c r="S28" s="48"/>
      <c r="T28" s="48"/>
      <c r="U28" s="48"/>
      <c r="V28" s="48"/>
      <c r="W28" s="305">
        <f>ROUND(BB51,2)</f>
        <v>0</v>
      </c>
      <c r="X28" s="306"/>
      <c r="Y28" s="306"/>
      <c r="Z28" s="306"/>
      <c r="AA28" s="306"/>
      <c r="AB28" s="306"/>
      <c r="AC28" s="306"/>
      <c r="AD28" s="306"/>
      <c r="AE28" s="306"/>
      <c r="AF28" s="48"/>
      <c r="AG28" s="48"/>
      <c r="AH28" s="48"/>
      <c r="AI28" s="48"/>
      <c r="AJ28" s="48"/>
      <c r="AK28" s="305">
        <v>0</v>
      </c>
      <c r="AL28" s="306"/>
      <c r="AM28" s="306"/>
      <c r="AN28" s="306"/>
      <c r="AO28" s="306"/>
      <c r="AP28" s="48"/>
      <c r="AQ28" s="50"/>
      <c r="BE28" s="325"/>
    </row>
    <row r="29" spans="2:57" s="2" customFormat="1" ht="14.45" customHeight="1" hidden="1">
      <c r="B29" s="47"/>
      <c r="C29" s="48"/>
      <c r="D29" s="48"/>
      <c r="E29" s="48"/>
      <c r="F29" s="49" t="s">
        <v>45</v>
      </c>
      <c r="G29" s="48"/>
      <c r="H29" s="48"/>
      <c r="I29" s="48"/>
      <c r="J29" s="48"/>
      <c r="K29" s="48"/>
      <c r="L29" s="307">
        <v>0.15</v>
      </c>
      <c r="M29" s="306"/>
      <c r="N29" s="306"/>
      <c r="O29" s="306"/>
      <c r="P29" s="48"/>
      <c r="Q29" s="48"/>
      <c r="R29" s="48"/>
      <c r="S29" s="48"/>
      <c r="T29" s="48"/>
      <c r="U29" s="48"/>
      <c r="V29" s="48"/>
      <c r="W29" s="305">
        <f>ROUND(BC51,2)</f>
        <v>0</v>
      </c>
      <c r="X29" s="306"/>
      <c r="Y29" s="306"/>
      <c r="Z29" s="306"/>
      <c r="AA29" s="306"/>
      <c r="AB29" s="306"/>
      <c r="AC29" s="306"/>
      <c r="AD29" s="306"/>
      <c r="AE29" s="306"/>
      <c r="AF29" s="48"/>
      <c r="AG29" s="48"/>
      <c r="AH29" s="48"/>
      <c r="AI29" s="48"/>
      <c r="AJ29" s="48"/>
      <c r="AK29" s="305">
        <v>0</v>
      </c>
      <c r="AL29" s="306"/>
      <c r="AM29" s="306"/>
      <c r="AN29" s="306"/>
      <c r="AO29" s="306"/>
      <c r="AP29" s="48"/>
      <c r="AQ29" s="50"/>
      <c r="BE29" s="325"/>
    </row>
    <row r="30" spans="2:57" s="2" customFormat="1" ht="14.45" customHeight="1" hidden="1">
      <c r="B30" s="47"/>
      <c r="C30" s="48"/>
      <c r="D30" s="48"/>
      <c r="E30" s="48"/>
      <c r="F30" s="49" t="s">
        <v>46</v>
      </c>
      <c r="G30" s="48"/>
      <c r="H30" s="48"/>
      <c r="I30" s="48"/>
      <c r="J30" s="48"/>
      <c r="K30" s="48"/>
      <c r="L30" s="307">
        <v>0</v>
      </c>
      <c r="M30" s="306"/>
      <c r="N30" s="306"/>
      <c r="O30" s="306"/>
      <c r="P30" s="48"/>
      <c r="Q30" s="48"/>
      <c r="R30" s="48"/>
      <c r="S30" s="48"/>
      <c r="T30" s="48"/>
      <c r="U30" s="48"/>
      <c r="V30" s="48"/>
      <c r="W30" s="305">
        <f>ROUND(BD51,2)</f>
        <v>0</v>
      </c>
      <c r="X30" s="306"/>
      <c r="Y30" s="306"/>
      <c r="Z30" s="306"/>
      <c r="AA30" s="306"/>
      <c r="AB30" s="306"/>
      <c r="AC30" s="306"/>
      <c r="AD30" s="306"/>
      <c r="AE30" s="306"/>
      <c r="AF30" s="48"/>
      <c r="AG30" s="48"/>
      <c r="AH30" s="48"/>
      <c r="AI30" s="48"/>
      <c r="AJ30" s="48"/>
      <c r="AK30" s="305">
        <v>0</v>
      </c>
      <c r="AL30" s="306"/>
      <c r="AM30" s="306"/>
      <c r="AN30" s="306"/>
      <c r="AO30" s="306"/>
      <c r="AP30" s="48"/>
      <c r="AQ30" s="50"/>
      <c r="BE30" s="325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25"/>
    </row>
    <row r="32" spans="2:57" s="1" customFormat="1" ht="25.9" customHeight="1">
      <c r="B32" s="41"/>
      <c r="C32" s="51"/>
      <c r="D32" s="52" t="s">
        <v>47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48</v>
      </c>
      <c r="U32" s="53"/>
      <c r="V32" s="53"/>
      <c r="W32" s="53"/>
      <c r="X32" s="326" t="s">
        <v>49</v>
      </c>
      <c r="Y32" s="327"/>
      <c r="Z32" s="327"/>
      <c r="AA32" s="327"/>
      <c r="AB32" s="327"/>
      <c r="AC32" s="53"/>
      <c r="AD32" s="53"/>
      <c r="AE32" s="53"/>
      <c r="AF32" s="53"/>
      <c r="AG32" s="53"/>
      <c r="AH32" s="53"/>
      <c r="AI32" s="53"/>
      <c r="AJ32" s="53"/>
      <c r="AK32" s="328">
        <f>SUM(AK23:AK30)</f>
        <v>0</v>
      </c>
      <c r="AL32" s="327"/>
      <c r="AM32" s="327"/>
      <c r="AN32" s="327"/>
      <c r="AO32" s="329"/>
      <c r="AP32" s="51"/>
      <c r="AQ32" s="55"/>
      <c r="BE32" s="325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50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01</v>
      </c>
      <c r="AR41" s="62"/>
    </row>
    <row r="42" spans="2:44" s="4" customFormat="1" ht="36.95" customHeight="1">
      <c r="B42" s="64"/>
      <c r="C42" s="65" t="s">
        <v>19</v>
      </c>
      <c r="L42" s="320" t="str">
        <f>K6</f>
        <v>MŠ K. H. Borovského 1527, Sokolov pč. 3158, stav. úpravy - prádelna, kuchyň, sklady</v>
      </c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>Sokolov</v>
      </c>
      <c r="AI44" s="63" t="s">
        <v>25</v>
      </c>
      <c r="AM44" s="322" t="str">
        <f>IF(AN8="","",AN8)</f>
        <v>7. 12. 2018</v>
      </c>
      <c r="AN44" s="322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27</v>
      </c>
      <c r="L46" s="3" t="str">
        <f>IF(E11="","",E11)</f>
        <v>Město Sokolov</v>
      </c>
      <c r="AI46" s="63" t="s">
        <v>33</v>
      </c>
      <c r="AM46" s="323" t="str">
        <f>IF(E17="","",E17)</f>
        <v>Ing. Milan Babic</v>
      </c>
      <c r="AN46" s="323"/>
      <c r="AO46" s="323"/>
      <c r="AP46" s="323"/>
      <c r="AR46" s="41"/>
      <c r="AS46" s="310" t="s">
        <v>51</v>
      </c>
      <c r="AT46" s="311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31</v>
      </c>
      <c r="L47" s="3" t="str">
        <f>IF(E14="Vyplň údaj","",E14)</f>
        <v/>
      </c>
      <c r="AI47" s="63" t="s">
        <v>1620</v>
      </c>
      <c r="AM47" s="299" t="s">
        <v>1621</v>
      </c>
      <c r="AR47" s="41"/>
      <c r="AS47" s="312"/>
      <c r="AT47" s="313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312"/>
      <c r="AT48" s="313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314" t="s">
        <v>52</v>
      </c>
      <c r="D49" s="315"/>
      <c r="E49" s="315"/>
      <c r="F49" s="315"/>
      <c r="G49" s="315"/>
      <c r="H49" s="71"/>
      <c r="I49" s="316" t="s">
        <v>53</v>
      </c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7" t="s">
        <v>54</v>
      </c>
      <c r="AH49" s="315"/>
      <c r="AI49" s="315"/>
      <c r="AJ49" s="315"/>
      <c r="AK49" s="315"/>
      <c r="AL49" s="315"/>
      <c r="AM49" s="315"/>
      <c r="AN49" s="316" t="s">
        <v>55</v>
      </c>
      <c r="AO49" s="315"/>
      <c r="AP49" s="315"/>
      <c r="AQ49" s="72" t="s">
        <v>56</v>
      </c>
      <c r="AR49" s="41"/>
      <c r="AS49" s="73" t="s">
        <v>57</v>
      </c>
      <c r="AT49" s="74" t="s">
        <v>58</v>
      </c>
      <c r="AU49" s="74" t="s">
        <v>59</v>
      </c>
      <c r="AV49" s="74" t="s">
        <v>60</v>
      </c>
      <c r="AW49" s="74" t="s">
        <v>61</v>
      </c>
      <c r="AX49" s="74" t="s">
        <v>62</v>
      </c>
      <c r="AY49" s="74" t="s">
        <v>63</v>
      </c>
      <c r="AZ49" s="74" t="s">
        <v>64</v>
      </c>
      <c r="BA49" s="74" t="s">
        <v>65</v>
      </c>
      <c r="BB49" s="74" t="s">
        <v>66</v>
      </c>
      <c r="BC49" s="74" t="s">
        <v>67</v>
      </c>
      <c r="BD49" s="75" t="s">
        <v>68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308">
        <f>ROUND(AG52,2)</f>
        <v>0</v>
      </c>
      <c r="AH51" s="308"/>
      <c r="AI51" s="308"/>
      <c r="AJ51" s="308"/>
      <c r="AK51" s="308"/>
      <c r="AL51" s="308"/>
      <c r="AM51" s="308"/>
      <c r="AN51" s="309">
        <f>SUM(AG51,AT51)</f>
        <v>0</v>
      </c>
      <c r="AO51" s="309"/>
      <c r="AP51" s="309"/>
      <c r="AQ51" s="79" t="s">
        <v>5</v>
      </c>
      <c r="AR51" s="64"/>
      <c r="AS51" s="80">
        <f>ROUND(AS52,2)</f>
        <v>0</v>
      </c>
      <c r="AT51" s="81">
        <f>ROUND(SUM(AV51:AW51),2)</f>
        <v>0</v>
      </c>
      <c r="AU51" s="82">
        <f>ROUND(AU52,5)</f>
        <v>0</v>
      </c>
      <c r="AV51" s="81">
        <f>ROUND(AZ51*L26,2)</f>
        <v>0</v>
      </c>
      <c r="AW51" s="81">
        <f>ROUND(BA51*L27,2)</f>
        <v>0</v>
      </c>
      <c r="AX51" s="81">
        <f>ROUND(BB51*L26,2)</f>
        <v>0</v>
      </c>
      <c r="AY51" s="81">
        <f>ROUND(BC51*L27,2)</f>
        <v>0</v>
      </c>
      <c r="AZ51" s="81">
        <f>ROUND(AZ52,2)</f>
        <v>0</v>
      </c>
      <c r="BA51" s="81">
        <f>ROUND(BA52,2)</f>
        <v>0</v>
      </c>
      <c r="BB51" s="81">
        <f>ROUND(BB52,2)</f>
        <v>0</v>
      </c>
      <c r="BC51" s="81">
        <f>ROUND(BC52,2)</f>
        <v>0</v>
      </c>
      <c r="BD51" s="83">
        <f>ROUND(BD52,2)</f>
        <v>0</v>
      </c>
      <c r="BS51" s="65" t="s">
        <v>70</v>
      </c>
      <c r="BT51" s="65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1:90" s="5" customFormat="1" ht="47.25" customHeight="1">
      <c r="A52" s="84" t="s">
        <v>74</v>
      </c>
      <c r="B52" s="85"/>
      <c r="C52" s="86"/>
      <c r="D52" s="304" t="s">
        <v>17</v>
      </c>
      <c r="E52" s="304"/>
      <c r="F52" s="304"/>
      <c r="G52" s="304"/>
      <c r="H52" s="304"/>
      <c r="I52" s="87"/>
      <c r="J52" s="304" t="s">
        <v>20</v>
      </c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18">
        <f>'01 - MŠ K. H. Borovského ...'!J25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8" t="s">
        <v>75</v>
      </c>
      <c r="AR52" s="85"/>
      <c r="AS52" s="89">
        <v>0</v>
      </c>
      <c r="AT52" s="90">
        <f>ROUND(SUM(AV52:AW52),2)</f>
        <v>0</v>
      </c>
      <c r="AU52" s="91">
        <f>'01 - MŠ K. H. Borovského ...'!P97</f>
        <v>0</v>
      </c>
      <c r="AV52" s="90">
        <f>'01 - MŠ K. H. Borovského ...'!J28</f>
        <v>0</v>
      </c>
      <c r="AW52" s="90">
        <f>'01 - MŠ K. H. Borovského ...'!J29</f>
        <v>0</v>
      </c>
      <c r="AX52" s="90">
        <f>'01 - MŠ K. H. Borovského ...'!J30</f>
        <v>0</v>
      </c>
      <c r="AY52" s="90">
        <f>'01 - MŠ K. H. Borovského ...'!J31</f>
        <v>0</v>
      </c>
      <c r="AZ52" s="90">
        <f>'01 - MŠ K. H. Borovského ...'!F28</f>
        <v>0</v>
      </c>
      <c r="BA52" s="90">
        <f>'01 - MŠ K. H. Borovského ...'!F29</f>
        <v>0</v>
      </c>
      <c r="BB52" s="90">
        <f>'01 - MŠ K. H. Borovského ...'!F30</f>
        <v>0</v>
      </c>
      <c r="BC52" s="90">
        <f>'01 - MŠ K. H. Borovského ...'!F31</f>
        <v>0</v>
      </c>
      <c r="BD52" s="92">
        <f>'01 - MŠ K. H. Borovského ...'!F32</f>
        <v>0</v>
      </c>
      <c r="BT52" s="93" t="s">
        <v>76</v>
      </c>
      <c r="BU52" s="93" t="s">
        <v>77</v>
      </c>
      <c r="BV52" s="93" t="s">
        <v>72</v>
      </c>
      <c r="BW52" s="93" t="s">
        <v>7</v>
      </c>
      <c r="BX52" s="93" t="s">
        <v>73</v>
      </c>
      <c r="CL52" s="93" t="s">
        <v>5</v>
      </c>
    </row>
    <row r="53" spans="2:44" s="1" customFormat="1" ht="30" customHeight="1">
      <c r="B53" s="41"/>
      <c r="AR53" s="4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41"/>
    </row>
  </sheetData>
  <mergeCells count="41"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S46:AT48"/>
    <mergeCell ref="C49:G49"/>
    <mergeCell ref="I49:AF49"/>
    <mergeCell ref="AG49:AM49"/>
    <mergeCell ref="AN49:AP49"/>
    <mergeCell ref="AM46:AP46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K6:AO6"/>
    <mergeCell ref="J52:AF52"/>
    <mergeCell ref="AK26:AO26"/>
    <mergeCell ref="L27:O27"/>
    <mergeCell ref="W27:AE27"/>
    <mergeCell ref="AK27:AO27"/>
    <mergeCell ref="L30:O30"/>
    <mergeCell ref="AK30:AO30"/>
  </mergeCells>
  <hyperlinks>
    <hyperlink ref="K1:S1" location="C2" display="1) Rekapitulace stavby"/>
    <hyperlink ref="W1:AI1" location="C51" display="2) Rekapitulace objektů stavby a soupisů prací"/>
    <hyperlink ref="A52" location="'01 - MŠ K. H. Borovského ...'!C2" display="/"/>
    <hyperlink ref="AM47" r:id="rId1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8"/>
  <sheetViews>
    <sheetView showGridLines="0" tabSelected="1" workbookViewId="0" topLeftCell="A1">
      <pane ySplit="1" topLeftCell="A636" activePane="bottomLeft" state="frozen"/>
      <selection pane="bottomLeft" activeCell="H673" sqref="H67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78</v>
      </c>
      <c r="G1" s="339" t="s">
        <v>79</v>
      </c>
      <c r="H1" s="339"/>
      <c r="I1" s="98"/>
      <c r="J1" s="97" t="s">
        <v>80</v>
      </c>
      <c r="K1" s="96" t="s">
        <v>81</v>
      </c>
      <c r="L1" s="97" t="s">
        <v>82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0" t="s">
        <v>8</v>
      </c>
      <c r="M2" s="331"/>
      <c r="N2" s="331"/>
      <c r="O2" s="331"/>
      <c r="P2" s="331"/>
      <c r="Q2" s="331"/>
      <c r="R2" s="331"/>
      <c r="S2" s="331"/>
      <c r="T2" s="331"/>
      <c r="U2" s="331"/>
      <c r="V2" s="331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83</v>
      </c>
    </row>
    <row r="4" spans="2:46" ht="36.95" customHeight="1">
      <c r="B4" s="27"/>
      <c r="C4" s="28"/>
      <c r="D4" s="29" t="s">
        <v>84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s="1" customFormat="1" ht="15">
      <c r="B6" s="41"/>
      <c r="C6" s="42"/>
      <c r="D6" s="36" t="s">
        <v>19</v>
      </c>
      <c r="E6" s="42"/>
      <c r="F6" s="42"/>
      <c r="G6" s="42"/>
      <c r="H6" s="42"/>
      <c r="I6" s="101"/>
      <c r="J6" s="42"/>
      <c r="K6" s="45"/>
    </row>
    <row r="7" spans="2:11" s="1" customFormat="1" ht="36.95" customHeight="1">
      <c r="B7" s="41"/>
      <c r="C7" s="42"/>
      <c r="D7" s="42"/>
      <c r="E7" s="340" t="s">
        <v>20</v>
      </c>
      <c r="F7" s="341"/>
      <c r="G7" s="341"/>
      <c r="H7" s="341"/>
      <c r="I7" s="101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01"/>
      <c r="J8" s="42"/>
      <c r="K8" s="45"/>
    </row>
    <row r="9" spans="2:11" s="1" customFormat="1" ht="14.45" customHeight="1">
      <c r="B9" s="41"/>
      <c r="C9" s="42"/>
      <c r="D9" s="36" t="s">
        <v>21</v>
      </c>
      <c r="E9" s="42"/>
      <c r="F9" s="34" t="s">
        <v>5</v>
      </c>
      <c r="G9" s="42"/>
      <c r="H9" s="42"/>
      <c r="I9" s="102" t="s">
        <v>22</v>
      </c>
      <c r="J9" s="34" t="s">
        <v>5</v>
      </c>
      <c r="K9" s="45"/>
    </row>
    <row r="10" spans="2:11" s="1" customFormat="1" ht="14.45" customHeight="1">
      <c r="B10" s="41"/>
      <c r="C10" s="42"/>
      <c r="D10" s="36" t="s">
        <v>23</v>
      </c>
      <c r="E10" s="42"/>
      <c r="F10" s="34" t="s">
        <v>24</v>
      </c>
      <c r="G10" s="42"/>
      <c r="H10" s="42"/>
      <c r="I10" s="102" t="s">
        <v>25</v>
      </c>
      <c r="J10" s="103" t="str">
        <f>'Rekapitulace stavby'!AN8</f>
        <v>7. 12. 2018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01"/>
      <c r="J11" s="42"/>
      <c r="K11" s="45"/>
    </row>
    <row r="12" spans="2:11" s="1" customFormat="1" ht="14.45" customHeight="1">
      <c r="B12" s="41"/>
      <c r="C12" s="42"/>
      <c r="D12" s="36" t="s">
        <v>27</v>
      </c>
      <c r="E12" s="42"/>
      <c r="F12" s="42"/>
      <c r="G12" s="42"/>
      <c r="H12" s="42"/>
      <c r="I12" s="102" t="s">
        <v>28</v>
      </c>
      <c r="J12" s="34" t="s">
        <v>5</v>
      </c>
      <c r="K12" s="45"/>
    </row>
    <row r="13" spans="2:11" s="1" customFormat="1" ht="18" customHeight="1">
      <c r="B13" s="41"/>
      <c r="C13" s="42"/>
      <c r="D13" s="42"/>
      <c r="E13" s="34" t="s">
        <v>29</v>
      </c>
      <c r="F13" s="42"/>
      <c r="G13" s="42"/>
      <c r="H13" s="42"/>
      <c r="I13" s="102" t="s">
        <v>30</v>
      </c>
      <c r="J13" s="34" t="s">
        <v>5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01"/>
      <c r="J14" s="42"/>
      <c r="K14" s="45"/>
    </row>
    <row r="15" spans="2:11" s="1" customFormat="1" ht="14.45" customHeight="1">
      <c r="B15" s="41"/>
      <c r="C15" s="42"/>
      <c r="D15" s="36" t="s">
        <v>31</v>
      </c>
      <c r="E15" s="42"/>
      <c r="F15" s="42"/>
      <c r="G15" s="42"/>
      <c r="H15" s="42"/>
      <c r="I15" s="102" t="s">
        <v>28</v>
      </c>
      <c r="J15" s="34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4" t="str">
        <f>IF('Rekapitulace stavby'!E14="Vyplň údaj","",IF('Rekapitulace stavby'!E14="","",'Rekapitulace stavby'!E14))</f>
        <v/>
      </c>
      <c r="F16" s="42"/>
      <c r="G16" s="42"/>
      <c r="H16" s="42"/>
      <c r="I16" s="102" t="s">
        <v>30</v>
      </c>
      <c r="J16" s="34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01"/>
      <c r="J17" s="42"/>
      <c r="K17" s="45"/>
    </row>
    <row r="18" spans="2:11" s="1" customFormat="1" ht="14.45" customHeight="1">
      <c r="B18" s="41"/>
      <c r="C18" s="42"/>
      <c r="D18" s="36" t="s">
        <v>33</v>
      </c>
      <c r="E18" s="42"/>
      <c r="F18" s="42"/>
      <c r="G18" s="42"/>
      <c r="H18" s="42"/>
      <c r="I18" s="102" t="s">
        <v>28</v>
      </c>
      <c r="J18" s="34" t="s">
        <v>5</v>
      </c>
      <c r="K18" s="45"/>
    </row>
    <row r="19" spans="2:11" s="1" customFormat="1" ht="18" customHeight="1">
      <c r="B19" s="41"/>
      <c r="C19" s="42"/>
      <c r="D19" s="42"/>
      <c r="E19" s="34" t="s">
        <v>34</v>
      </c>
      <c r="F19" s="42"/>
      <c r="G19" s="42"/>
      <c r="H19" s="42"/>
      <c r="I19" s="102" t="s">
        <v>30</v>
      </c>
      <c r="J19" s="34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01"/>
      <c r="J20" s="42"/>
      <c r="K20" s="45"/>
    </row>
    <row r="21" spans="2:11" s="1" customFormat="1" ht="14.45" customHeight="1">
      <c r="B21" s="41"/>
      <c r="C21" s="42"/>
      <c r="D21" s="36" t="s">
        <v>36</v>
      </c>
      <c r="E21" s="42"/>
      <c r="F21" s="42"/>
      <c r="G21" s="42"/>
      <c r="H21" s="42"/>
      <c r="I21" s="101"/>
      <c r="J21" s="42"/>
      <c r="K21" s="45"/>
    </row>
    <row r="22" spans="2:11" s="6" customFormat="1" ht="16.5" customHeight="1">
      <c r="B22" s="104"/>
      <c r="C22" s="105"/>
      <c r="D22" s="105"/>
      <c r="E22" s="335" t="s">
        <v>5</v>
      </c>
      <c r="F22" s="335"/>
      <c r="G22" s="335"/>
      <c r="H22" s="335"/>
      <c r="I22" s="106"/>
      <c r="J22" s="105"/>
      <c r="K22" s="107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01"/>
      <c r="J23" s="42"/>
      <c r="K23" s="45"/>
    </row>
    <row r="24" spans="2:11" s="1" customFormat="1" ht="6.95" customHeight="1">
      <c r="B24" s="41"/>
      <c r="C24" s="42"/>
      <c r="D24" s="68"/>
      <c r="E24" s="68"/>
      <c r="F24" s="68"/>
      <c r="G24" s="68"/>
      <c r="H24" s="68"/>
      <c r="I24" s="108"/>
      <c r="J24" s="68"/>
      <c r="K24" s="109"/>
    </row>
    <row r="25" spans="2:11" s="1" customFormat="1" ht="25.35" customHeight="1">
      <c r="B25" s="41"/>
      <c r="C25" s="42"/>
      <c r="D25" s="110" t="s">
        <v>37</v>
      </c>
      <c r="E25" s="42"/>
      <c r="F25" s="42"/>
      <c r="G25" s="42"/>
      <c r="H25" s="42"/>
      <c r="I25" s="101"/>
      <c r="J25" s="111">
        <f>ROUND(J97,2)</f>
        <v>0</v>
      </c>
      <c r="K25" s="45"/>
    </row>
    <row r="26" spans="2:11" s="1" customFormat="1" ht="6.95" customHeight="1">
      <c r="B26" s="41"/>
      <c r="C26" s="42"/>
      <c r="D26" s="68"/>
      <c r="E26" s="68"/>
      <c r="F26" s="68"/>
      <c r="G26" s="68"/>
      <c r="H26" s="68"/>
      <c r="I26" s="108"/>
      <c r="J26" s="68"/>
      <c r="K26" s="109"/>
    </row>
    <row r="27" spans="2:11" s="1" customFormat="1" ht="14.45" customHeight="1">
      <c r="B27" s="41"/>
      <c r="C27" s="42"/>
      <c r="D27" s="42"/>
      <c r="E27" s="42"/>
      <c r="F27" s="46" t="s">
        <v>39</v>
      </c>
      <c r="G27" s="42"/>
      <c r="H27" s="42"/>
      <c r="I27" s="112" t="s">
        <v>38</v>
      </c>
      <c r="J27" s="46" t="s">
        <v>40</v>
      </c>
      <c r="K27" s="45"/>
    </row>
    <row r="28" spans="2:11" s="1" customFormat="1" ht="14.45" customHeight="1">
      <c r="B28" s="41"/>
      <c r="C28" s="42"/>
      <c r="D28" s="49" t="s">
        <v>41</v>
      </c>
      <c r="E28" s="49" t="s">
        <v>42</v>
      </c>
      <c r="F28" s="113">
        <f>ROUND(SUM(BE97:BE667),2)</f>
        <v>0</v>
      </c>
      <c r="G28" s="42"/>
      <c r="H28" s="42"/>
      <c r="I28" s="114">
        <v>0.21</v>
      </c>
      <c r="J28" s="113">
        <f>ROUND(ROUND((SUM(BE97:BE667)),2)*I28,2)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43</v>
      </c>
      <c r="F29" s="113">
        <f>ROUND(SUM(BF97:BF667),2)</f>
        <v>0</v>
      </c>
      <c r="G29" s="42"/>
      <c r="H29" s="42"/>
      <c r="I29" s="114">
        <v>0.15</v>
      </c>
      <c r="J29" s="113">
        <f>ROUND(ROUND((SUM(BF97:BF667)),2)*I29,2)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44</v>
      </c>
      <c r="F30" s="113">
        <f>ROUND(SUM(BG97:BG667),2)</f>
        <v>0</v>
      </c>
      <c r="G30" s="42"/>
      <c r="H30" s="42"/>
      <c r="I30" s="114">
        <v>0.21</v>
      </c>
      <c r="J30" s="113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45</v>
      </c>
      <c r="F31" s="113">
        <f>ROUND(SUM(BH97:BH667),2)</f>
        <v>0</v>
      </c>
      <c r="G31" s="42"/>
      <c r="H31" s="42"/>
      <c r="I31" s="114">
        <v>0.15</v>
      </c>
      <c r="J31" s="113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46</v>
      </c>
      <c r="F32" s="113">
        <f>ROUND(SUM(BI97:BI667),2)</f>
        <v>0</v>
      </c>
      <c r="G32" s="42"/>
      <c r="H32" s="42"/>
      <c r="I32" s="114">
        <v>0</v>
      </c>
      <c r="J32" s="113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01"/>
      <c r="J33" s="42"/>
      <c r="K33" s="45"/>
    </row>
    <row r="34" spans="2:11" s="1" customFormat="1" ht="25.35" customHeight="1">
      <c r="B34" s="41"/>
      <c r="C34" s="115"/>
      <c r="D34" s="116" t="s">
        <v>47</v>
      </c>
      <c r="E34" s="71"/>
      <c r="F34" s="71"/>
      <c r="G34" s="117" t="s">
        <v>48</v>
      </c>
      <c r="H34" s="118" t="s">
        <v>49</v>
      </c>
      <c r="I34" s="119"/>
      <c r="J34" s="120">
        <f>SUM(J25:J32)</f>
        <v>0</v>
      </c>
      <c r="K34" s="121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22"/>
      <c r="J35" s="57"/>
      <c r="K35" s="58"/>
    </row>
    <row r="39" spans="2:11" s="1" customFormat="1" ht="6.95" customHeight="1">
      <c r="B39" s="59"/>
      <c r="C39" s="60"/>
      <c r="D39" s="60"/>
      <c r="E39" s="60"/>
      <c r="F39" s="60"/>
      <c r="G39" s="60"/>
      <c r="H39" s="60"/>
      <c r="I39" s="123"/>
      <c r="J39" s="60"/>
      <c r="K39" s="124"/>
    </row>
    <row r="40" spans="2:11" s="1" customFormat="1" ht="36.95" customHeight="1">
      <c r="B40" s="41"/>
      <c r="C40" s="29" t="s">
        <v>85</v>
      </c>
      <c r="D40" s="42"/>
      <c r="E40" s="42"/>
      <c r="F40" s="42"/>
      <c r="G40" s="42"/>
      <c r="H40" s="42"/>
      <c r="I40" s="101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01"/>
      <c r="J41" s="42"/>
      <c r="K41" s="45"/>
    </row>
    <row r="42" spans="2:11" s="1" customFormat="1" ht="14.45" customHeight="1">
      <c r="B42" s="41"/>
      <c r="C42" s="36" t="s">
        <v>19</v>
      </c>
      <c r="D42" s="42"/>
      <c r="E42" s="42"/>
      <c r="F42" s="42"/>
      <c r="G42" s="42"/>
      <c r="H42" s="42"/>
      <c r="I42" s="101"/>
      <c r="J42" s="42"/>
      <c r="K42" s="45"/>
    </row>
    <row r="43" spans="2:11" s="1" customFormat="1" ht="17.25" customHeight="1">
      <c r="B43" s="41"/>
      <c r="C43" s="42"/>
      <c r="D43" s="42"/>
      <c r="E43" s="340" t="str">
        <f>E7</f>
        <v>MŠ K. H. Borovského 1527, Sokolov pč. 3158, stav. úpravy - prádelna, kuchyň, sklady</v>
      </c>
      <c r="F43" s="341"/>
      <c r="G43" s="341"/>
      <c r="H43" s="341"/>
      <c r="I43" s="101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01"/>
      <c r="J44" s="42"/>
      <c r="K44" s="45"/>
    </row>
    <row r="45" spans="2:11" s="1" customFormat="1" ht="18" customHeight="1">
      <c r="B45" s="41"/>
      <c r="C45" s="36" t="s">
        <v>23</v>
      </c>
      <c r="D45" s="42"/>
      <c r="E45" s="42"/>
      <c r="F45" s="34" t="str">
        <f>F10</f>
        <v>Sokolov</v>
      </c>
      <c r="G45" s="42"/>
      <c r="H45" s="42"/>
      <c r="I45" s="102" t="s">
        <v>25</v>
      </c>
      <c r="J45" s="103" t="str">
        <f>IF(J10="","",J10)</f>
        <v>7. 12. 2018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01"/>
      <c r="J46" s="42"/>
      <c r="K46" s="45"/>
    </row>
    <row r="47" spans="2:11" s="1" customFormat="1" ht="15">
      <c r="B47" s="41"/>
      <c r="C47" s="36" t="s">
        <v>27</v>
      </c>
      <c r="D47" s="42"/>
      <c r="E47" s="42"/>
      <c r="F47" s="34" t="str">
        <f>E13</f>
        <v>Město Sokolov</v>
      </c>
      <c r="G47" s="42"/>
      <c r="H47" s="42"/>
      <c r="I47" s="102" t="s">
        <v>33</v>
      </c>
      <c r="J47" s="39" t="str">
        <f>E19</f>
        <v>Ing. Milan Babic</v>
      </c>
      <c r="K47" s="45"/>
    </row>
    <row r="48" spans="2:11" s="1" customFormat="1" ht="14.45" customHeight="1">
      <c r="B48" s="41"/>
      <c r="C48" s="36" t="s">
        <v>31</v>
      </c>
      <c r="D48" s="42"/>
      <c r="E48" s="42"/>
      <c r="F48" s="34" t="str">
        <f>IF(E16="","",E16)</f>
        <v/>
      </c>
      <c r="G48" s="42"/>
      <c r="H48" s="42"/>
      <c r="I48" s="301" t="s">
        <v>1620</v>
      </c>
      <c r="J48" s="300" t="s">
        <v>1621</v>
      </c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01"/>
      <c r="J49" s="42"/>
      <c r="K49" s="45"/>
    </row>
    <row r="50" spans="2:11" s="1" customFormat="1" ht="29.25" customHeight="1">
      <c r="B50" s="41"/>
      <c r="C50" s="125" t="s">
        <v>86</v>
      </c>
      <c r="D50" s="115"/>
      <c r="E50" s="115"/>
      <c r="F50" s="115"/>
      <c r="G50" s="115"/>
      <c r="H50" s="115"/>
      <c r="I50" s="126"/>
      <c r="J50" s="127" t="s">
        <v>87</v>
      </c>
      <c r="K50" s="128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01"/>
      <c r="J51" s="42"/>
      <c r="K51" s="45"/>
    </row>
    <row r="52" spans="2:47" s="1" customFormat="1" ht="29.25" customHeight="1">
      <c r="B52" s="41"/>
      <c r="C52" s="129" t="s">
        <v>88</v>
      </c>
      <c r="D52" s="42"/>
      <c r="E52" s="42"/>
      <c r="F52" s="42"/>
      <c r="G52" s="42"/>
      <c r="H52" s="42"/>
      <c r="I52" s="101"/>
      <c r="J52" s="111">
        <f>J97</f>
        <v>0</v>
      </c>
      <c r="K52" s="45"/>
      <c r="AU52" s="23" t="s">
        <v>89</v>
      </c>
    </row>
    <row r="53" spans="2:11" s="7" customFormat="1" ht="24.95" customHeight="1">
      <c r="B53" s="130"/>
      <c r="C53" s="131"/>
      <c r="D53" s="132" t="s">
        <v>90</v>
      </c>
      <c r="E53" s="133"/>
      <c r="F53" s="133"/>
      <c r="G53" s="133"/>
      <c r="H53" s="133"/>
      <c r="I53" s="134"/>
      <c r="J53" s="135">
        <f>J98</f>
        <v>0</v>
      </c>
      <c r="K53" s="136"/>
    </row>
    <row r="54" spans="2:11" s="7" customFormat="1" ht="24.95" customHeight="1">
      <c r="B54" s="130"/>
      <c r="C54" s="131"/>
      <c r="D54" s="132" t="s">
        <v>91</v>
      </c>
      <c r="E54" s="133"/>
      <c r="F54" s="133"/>
      <c r="G54" s="133"/>
      <c r="H54" s="133"/>
      <c r="I54" s="134"/>
      <c r="J54" s="135">
        <f>J129</f>
        <v>0</v>
      </c>
      <c r="K54" s="136"/>
    </row>
    <row r="55" spans="2:11" s="7" customFormat="1" ht="24.95" customHeight="1">
      <c r="B55" s="130"/>
      <c r="C55" s="131"/>
      <c r="D55" s="132" t="s">
        <v>92</v>
      </c>
      <c r="E55" s="133"/>
      <c r="F55" s="133"/>
      <c r="G55" s="133"/>
      <c r="H55" s="133"/>
      <c r="I55" s="134"/>
      <c r="J55" s="135">
        <f>J147</f>
        <v>0</v>
      </c>
      <c r="K55" s="136"/>
    </row>
    <row r="56" spans="2:11" s="7" customFormat="1" ht="24.95" customHeight="1">
      <c r="B56" s="130"/>
      <c r="C56" s="131"/>
      <c r="D56" s="132" t="s">
        <v>93</v>
      </c>
      <c r="E56" s="133"/>
      <c r="F56" s="133"/>
      <c r="G56" s="133"/>
      <c r="H56" s="133"/>
      <c r="I56" s="134"/>
      <c r="J56" s="135">
        <f>J152</f>
        <v>0</v>
      </c>
      <c r="K56" s="136"/>
    </row>
    <row r="57" spans="2:11" s="7" customFormat="1" ht="24.95" customHeight="1">
      <c r="B57" s="130"/>
      <c r="C57" s="131"/>
      <c r="D57" s="132" t="s">
        <v>94</v>
      </c>
      <c r="E57" s="133"/>
      <c r="F57" s="133"/>
      <c r="G57" s="133"/>
      <c r="H57" s="133"/>
      <c r="I57" s="134"/>
      <c r="J57" s="135">
        <f>J241</f>
        <v>0</v>
      </c>
      <c r="K57" s="136"/>
    </row>
    <row r="58" spans="2:11" s="7" customFormat="1" ht="24.95" customHeight="1">
      <c r="B58" s="130"/>
      <c r="C58" s="131"/>
      <c r="D58" s="132" t="s">
        <v>95</v>
      </c>
      <c r="E58" s="133"/>
      <c r="F58" s="133"/>
      <c r="G58" s="133"/>
      <c r="H58" s="133"/>
      <c r="I58" s="134"/>
      <c r="J58" s="135">
        <f>J310</f>
        <v>0</v>
      </c>
      <c r="K58" s="136"/>
    </row>
    <row r="59" spans="2:11" s="7" customFormat="1" ht="24.95" customHeight="1">
      <c r="B59" s="130"/>
      <c r="C59" s="131"/>
      <c r="D59" s="132" t="s">
        <v>96</v>
      </c>
      <c r="E59" s="133"/>
      <c r="F59" s="133"/>
      <c r="G59" s="133"/>
      <c r="H59" s="133"/>
      <c r="I59" s="134"/>
      <c r="J59" s="135">
        <f>J377</f>
        <v>0</v>
      </c>
      <c r="K59" s="136"/>
    </row>
    <row r="60" spans="2:11" s="7" customFormat="1" ht="24.95" customHeight="1">
      <c r="B60" s="130"/>
      <c r="C60" s="131"/>
      <c r="D60" s="132" t="s">
        <v>97</v>
      </c>
      <c r="E60" s="133"/>
      <c r="F60" s="133"/>
      <c r="G60" s="133"/>
      <c r="H60" s="133"/>
      <c r="I60" s="134"/>
      <c r="J60" s="135">
        <f>J390</f>
        <v>0</v>
      </c>
      <c r="K60" s="136"/>
    </row>
    <row r="61" spans="2:11" s="7" customFormat="1" ht="24.95" customHeight="1">
      <c r="B61" s="130"/>
      <c r="C61" s="131"/>
      <c r="D61" s="132" t="s">
        <v>98</v>
      </c>
      <c r="E61" s="133"/>
      <c r="F61" s="133"/>
      <c r="G61" s="133"/>
      <c r="H61" s="133"/>
      <c r="I61" s="134"/>
      <c r="J61" s="135">
        <f>J419</f>
        <v>0</v>
      </c>
      <c r="K61" s="136"/>
    </row>
    <row r="62" spans="2:11" s="7" customFormat="1" ht="24.95" customHeight="1">
      <c r="B62" s="130"/>
      <c r="C62" s="131"/>
      <c r="D62" s="132" t="s">
        <v>99</v>
      </c>
      <c r="E62" s="133"/>
      <c r="F62" s="133"/>
      <c r="G62" s="133"/>
      <c r="H62" s="133"/>
      <c r="I62" s="134"/>
      <c r="J62" s="135">
        <f>J438</f>
        <v>0</v>
      </c>
      <c r="K62" s="136"/>
    </row>
    <row r="63" spans="2:11" s="7" customFormat="1" ht="24.95" customHeight="1">
      <c r="B63" s="130"/>
      <c r="C63" s="131"/>
      <c r="D63" s="132" t="s">
        <v>100</v>
      </c>
      <c r="E63" s="133"/>
      <c r="F63" s="133"/>
      <c r="G63" s="133"/>
      <c r="H63" s="133"/>
      <c r="I63" s="134"/>
      <c r="J63" s="135">
        <f>J455</f>
        <v>0</v>
      </c>
      <c r="K63" s="136"/>
    </row>
    <row r="64" spans="2:11" s="7" customFormat="1" ht="24.95" customHeight="1">
      <c r="B64" s="130"/>
      <c r="C64" s="131"/>
      <c r="D64" s="132" t="s">
        <v>101</v>
      </c>
      <c r="E64" s="133"/>
      <c r="F64" s="133"/>
      <c r="G64" s="133"/>
      <c r="H64" s="133"/>
      <c r="I64" s="134"/>
      <c r="J64" s="135">
        <f>J483</f>
        <v>0</v>
      </c>
      <c r="K64" s="136"/>
    </row>
    <row r="65" spans="2:11" s="7" customFormat="1" ht="24.95" customHeight="1">
      <c r="B65" s="130"/>
      <c r="C65" s="131"/>
      <c r="D65" s="132" t="s">
        <v>102</v>
      </c>
      <c r="E65" s="133"/>
      <c r="F65" s="133"/>
      <c r="G65" s="133"/>
      <c r="H65" s="133"/>
      <c r="I65" s="134"/>
      <c r="J65" s="135">
        <f>J492</f>
        <v>0</v>
      </c>
      <c r="K65" s="136"/>
    </row>
    <row r="66" spans="2:11" s="7" customFormat="1" ht="24.95" customHeight="1">
      <c r="B66" s="130"/>
      <c r="C66" s="131"/>
      <c r="D66" s="132" t="s">
        <v>103</v>
      </c>
      <c r="E66" s="133"/>
      <c r="F66" s="133"/>
      <c r="G66" s="133"/>
      <c r="H66" s="133"/>
      <c r="I66" s="134"/>
      <c r="J66" s="135">
        <f>J497</f>
        <v>0</v>
      </c>
      <c r="K66" s="136"/>
    </row>
    <row r="67" spans="2:11" s="7" customFormat="1" ht="24.95" customHeight="1">
      <c r="B67" s="130"/>
      <c r="C67" s="131"/>
      <c r="D67" s="132" t="s">
        <v>104</v>
      </c>
      <c r="E67" s="133"/>
      <c r="F67" s="133"/>
      <c r="G67" s="133"/>
      <c r="H67" s="133"/>
      <c r="I67" s="134"/>
      <c r="J67" s="135">
        <f>J514</f>
        <v>0</v>
      </c>
      <c r="K67" s="136"/>
    </row>
    <row r="68" spans="2:11" s="7" customFormat="1" ht="24.95" customHeight="1">
      <c r="B68" s="130"/>
      <c r="C68" s="131"/>
      <c r="D68" s="132" t="s">
        <v>105</v>
      </c>
      <c r="E68" s="133"/>
      <c r="F68" s="133"/>
      <c r="G68" s="133"/>
      <c r="H68" s="133"/>
      <c r="I68" s="134"/>
      <c r="J68" s="135">
        <f>J525</f>
        <v>0</v>
      </c>
      <c r="K68" s="136"/>
    </row>
    <row r="69" spans="2:11" s="7" customFormat="1" ht="24.95" customHeight="1">
      <c r="B69" s="130"/>
      <c r="C69" s="131"/>
      <c r="D69" s="132" t="s">
        <v>106</v>
      </c>
      <c r="E69" s="133"/>
      <c r="F69" s="133"/>
      <c r="G69" s="133"/>
      <c r="H69" s="133"/>
      <c r="I69" s="134"/>
      <c r="J69" s="135">
        <f>J538</f>
        <v>0</v>
      </c>
      <c r="K69" s="136"/>
    </row>
    <row r="70" spans="2:11" s="7" customFormat="1" ht="24.95" customHeight="1">
      <c r="B70" s="130"/>
      <c r="C70" s="131"/>
      <c r="D70" s="132" t="s">
        <v>107</v>
      </c>
      <c r="E70" s="133"/>
      <c r="F70" s="133"/>
      <c r="G70" s="133"/>
      <c r="H70" s="133"/>
      <c r="I70" s="134"/>
      <c r="J70" s="135">
        <f>J560</f>
        <v>0</v>
      </c>
      <c r="K70" s="136"/>
    </row>
    <row r="71" spans="2:11" s="7" customFormat="1" ht="24.95" customHeight="1">
      <c r="B71" s="130"/>
      <c r="C71" s="131"/>
      <c r="D71" s="132" t="s">
        <v>108</v>
      </c>
      <c r="E71" s="133"/>
      <c r="F71" s="133"/>
      <c r="G71" s="133"/>
      <c r="H71" s="133"/>
      <c r="I71" s="134"/>
      <c r="J71" s="135">
        <f>J590</f>
        <v>0</v>
      </c>
      <c r="K71" s="136"/>
    </row>
    <row r="72" spans="2:11" s="7" customFormat="1" ht="24.95" customHeight="1">
      <c r="B72" s="130"/>
      <c r="C72" s="131"/>
      <c r="D72" s="132" t="s">
        <v>109</v>
      </c>
      <c r="E72" s="133"/>
      <c r="F72" s="133"/>
      <c r="G72" s="133"/>
      <c r="H72" s="133"/>
      <c r="I72" s="134"/>
      <c r="J72" s="135">
        <f>J612</f>
        <v>0</v>
      </c>
      <c r="K72" s="136"/>
    </row>
    <row r="73" spans="2:11" s="7" customFormat="1" ht="24.95" customHeight="1">
      <c r="B73" s="130"/>
      <c r="C73" s="131"/>
      <c r="D73" s="132" t="s">
        <v>110</v>
      </c>
      <c r="E73" s="133"/>
      <c r="F73" s="133"/>
      <c r="G73" s="133"/>
      <c r="H73" s="133"/>
      <c r="I73" s="134"/>
      <c r="J73" s="135">
        <f>J654</f>
        <v>0</v>
      </c>
      <c r="K73" s="136"/>
    </row>
    <row r="74" spans="2:11" s="8" customFormat="1" ht="19.9" customHeight="1">
      <c r="B74" s="137"/>
      <c r="C74" s="138"/>
      <c r="D74" s="139" t="s">
        <v>111</v>
      </c>
      <c r="E74" s="140"/>
      <c r="F74" s="140"/>
      <c r="G74" s="140"/>
      <c r="H74" s="140"/>
      <c r="I74" s="141"/>
      <c r="J74" s="142">
        <f>J655</f>
        <v>0</v>
      </c>
      <c r="K74" s="143"/>
    </row>
    <row r="75" spans="2:11" s="8" customFormat="1" ht="19.9" customHeight="1">
      <c r="B75" s="137"/>
      <c r="C75" s="138"/>
      <c r="D75" s="139" t="s">
        <v>112</v>
      </c>
      <c r="E75" s="140"/>
      <c r="F75" s="140"/>
      <c r="G75" s="140"/>
      <c r="H75" s="140"/>
      <c r="I75" s="141"/>
      <c r="J75" s="142">
        <f>J657</f>
        <v>0</v>
      </c>
      <c r="K75" s="143"/>
    </row>
    <row r="76" spans="2:11" s="8" customFormat="1" ht="19.9" customHeight="1">
      <c r="B76" s="137"/>
      <c r="C76" s="138"/>
      <c r="D76" s="139" t="s">
        <v>113</v>
      </c>
      <c r="E76" s="140"/>
      <c r="F76" s="140"/>
      <c r="G76" s="140"/>
      <c r="H76" s="140"/>
      <c r="I76" s="141"/>
      <c r="J76" s="142">
        <f>J660</f>
        <v>0</v>
      </c>
      <c r="K76" s="143"/>
    </row>
    <row r="77" spans="2:11" s="8" customFormat="1" ht="19.9" customHeight="1">
      <c r="B77" s="137"/>
      <c r="C77" s="138"/>
      <c r="D77" s="139" t="s">
        <v>114</v>
      </c>
      <c r="E77" s="140"/>
      <c r="F77" s="140"/>
      <c r="G77" s="140"/>
      <c r="H77" s="140"/>
      <c r="I77" s="141"/>
      <c r="J77" s="142">
        <f>J662</f>
        <v>0</v>
      </c>
      <c r="K77" s="143"/>
    </row>
    <row r="78" spans="2:11" s="8" customFormat="1" ht="19.9" customHeight="1">
      <c r="B78" s="137"/>
      <c r="C78" s="138"/>
      <c r="D78" s="139" t="s">
        <v>115</v>
      </c>
      <c r="E78" s="140"/>
      <c r="F78" s="140"/>
      <c r="G78" s="140"/>
      <c r="H78" s="140"/>
      <c r="I78" s="141"/>
      <c r="J78" s="142">
        <f>J664</f>
        <v>0</v>
      </c>
      <c r="K78" s="143"/>
    </row>
    <row r="79" spans="2:11" s="8" customFormat="1" ht="19.9" customHeight="1">
      <c r="B79" s="137"/>
      <c r="C79" s="138"/>
      <c r="D79" s="139" t="s">
        <v>116</v>
      </c>
      <c r="E79" s="140"/>
      <c r="F79" s="140"/>
      <c r="G79" s="140"/>
      <c r="H79" s="140"/>
      <c r="I79" s="141"/>
      <c r="J79" s="142">
        <f>J666</f>
        <v>0</v>
      </c>
      <c r="K79" s="143"/>
    </row>
    <row r="80" spans="2:11" s="1" customFormat="1" ht="21.75" customHeight="1">
      <c r="B80" s="41"/>
      <c r="C80" s="42"/>
      <c r="D80" s="42"/>
      <c r="E80" s="42"/>
      <c r="F80" s="42"/>
      <c r="G80" s="42"/>
      <c r="H80" s="42"/>
      <c r="I80" s="101"/>
      <c r="J80" s="42"/>
      <c r="K80" s="45"/>
    </row>
    <row r="81" spans="2:11" s="1" customFormat="1" ht="6.95" customHeight="1">
      <c r="B81" s="56"/>
      <c r="C81" s="57"/>
      <c r="D81" s="57"/>
      <c r="E81" s="57"/>
      <c r="F81" s="57"/>
      <c r="G81" s="57"/>
      <c r="H81" s="57"/>
      <c r="I81" s="122"/>
      <c r="J81" s="57"/>
      <c r="K81" s="58"/>
    </row>
    <row r="85" spans="2:12" s="1" customFormat="1" ht="6.95" customHeight="1">
      <c r="B85" s="59"/>
      <c r="C85" s="60"/>
      <c r="D85" s="60"/>
      <c r="E85" s="60"/>
      <c r="F85" s="60"/>
      <c r="G85" s="60"/>
      <c r="H85" s="60"/>
      <c r="I85" s="123"/>
      <c r="J85" s="60"/>
      <c r="K85" s="60"/>
      <c r="L85" s="41"/>
    </row>
    <row r="86" spans="2:12" s="1" customFormat="1" ht="36.95" customHeight="1">
      <c r="B86" s="41"/>
      <c r="C86" s="61" t="s">
        <v>117</v>
      </c>
      <c r="I86" s="144"/>
      <c r="L86" s="41"/>
    </row>
    <row r="87" spans="2:12" s="1" customFormat="1" ht="6.95" customHeight="1">
      <c r="B87" s="41"/>
      <c r="I87" s="144"/>
      <c r="L87" s="41"/>
    </row>
    <row r="88" spans="2:12" s="1" customFormat="1" ht="14.45" customHeight="1">
      <c r="B88" s="41"/>
      <c r="C88" s="63" t="s">
        <v>19</v>
      </c>
      <c r="I88" s="144"/>
      <c r="L88" s="41"/>
    </row>
    <row r="89" spans="2:12" s="1" customFormat="1" ht="17.25" customHeight="1">
      <c r="B89" s="41"/>
      <c r="E89" s="320" t="str">
        <f>E7</f>
        <v>MŠ K. H. Borovského 1527, Sokolov pč. 3158, stav. úpravy - prádelna, kuchyň, sklady</v>
      </c>
      <c r="F89" s="342"/>
      <c r="G89" s="342"/>
      <c r="H89" s="342"/>
      <c r="I89" s="144"/>
      <c r="L89" s="41"/>
    </row>
    <row r="90" spans="2:12" s="1" customFormat="1" ht="6.95" customHeight="1">
      <c r="B90" s="41"/>
      <c r="I90" s="144"/>
      <c r="L90" s="41"/>
    </row>
    <row r="91" spans="2:12" s="1" customFormat="1" ht="18" customHeight="1">
      <c r="B91" s="41"/>
      <c r="C91" s="63" t="s">
        <v>23</v>
      </c>
      <c r="F91" s="145" t="str">
        <f>F10</f>
        <v>Sokolov</v>
      </c>
      <c r="I91" s="146" t="s">
        <v>25</v>
      </c>
      <c r="J91" s="67" t="str">
        <f>IF(J10="","",J10)</f>
        <v>7. 12. 2018</v>
      </c>
      <c r="L91" s="41"/>
    </row>
    <row r="92" spans="2:12" s="1" customFormat="1" ht="6.95" customHeight="1">
      <c r="B92" s="41"/>
      <c r="I92" s="144"/>
      <c r="L92" s="41"/>
    </row>
    <row r="93" spans="2:12" s="1" customFormat="1" ht="15">
      <c r="B93" s="41"/>
      <c r="C93" s="63" t="s">
        <v>27</v>
      </c>
      <c r="F93" s="145" t="str">
        <f>E13</f>
        <v>Město Sokolov</v>
      </c>
      <c r="I93" s="146" t="s">
        <v>33</v>
      </c>
      <c r="J93" s="145" t="str">
        <f>E19</f>
        <v>Ing. Milan Babic</v>
      </c>
      <c r="L93" s="41"/>
    </row>
    <row r="94" spans="2:12" s="1" customFormat="1" ht="14.45" customHeight="1">
      <c r="B94" s="41"/>
      <c r="C94" s="63" t="s">
        <v>31</v>
      </c>
      <c r="F94" s="145" t="str">
        <f>IF(E16="","",E16)</f>
        <v/>
      </c>
      <c r="I94" s="144"/>
      <c r="L94" s="41"/>
    </row>
    <row r="95" spans="2:12" s="1" customFormat="1" ht="10.35" customHeight="1">
      <c r="B95" s="41"/>
      <c r="I95" s="144"/>
      <c r="L95" s="41"/>
    </row>
    <row r="96" spans="2:20" s="9" customFormat="1" ht="29.25" customHeight="1">
      <c r="B96" s="147"/>
      <c r="C96" s="148" t="s">
        <v>118</v>
      </c>
      <c r="D96" s="149" t="s">
        <v>56</v>
      </c>
      <c r="E96" s="149" t="s">
        <v>52</v>
      </c>
      <c r="F96" s="149" t="s">
        <v>119</v>
      </c>
      <c r="G96" s="149" t="s">
        <v>120</v>
      </c>
      <c r="H96" s="149" t="s">
        <v>121</v>
      </c>
      <c r="I96" s="150" t="s">
        <v>122</v>
      </c>
      <c r="J96" s="149" t="s">
        <v>87</v>
      </c>
      <c r="K96" s="151" t="s">
        <v>123</v>
      </c>
      <c r="L96" s="147"/>
      <c r="M96" s="73" t="s">
        <v>124</v>
      </c>
      <c r="N96" s="74" t="s">
        <v>41</v>
      </c>
      <c r="O96" s="74" t="s">
        <v>125</v>
      </c>
      <c r="P96" s="74" t="s">
        <v>126</v>
      </c>
      <c r="Q96" s="74" t="s">
        <v>127</v>
      </c>
      <c r="R96" s="74" t="s">
        <v>128</v>
      </c>
      <c r="S96" s="74" t="s">
        <v>129</v>
      </c>
      <c r="T96" s="75" t="s">
        <v>130</v>
      </c>
    </row>
    <row r="97" spans="2:63" s="1" customFormat="1" ht="29.25" customHeight="1">
      <c r="B97" s="41"/>
      <c r="C97" s="77" t="s">
        <v>88</v>
      </c>
      <c r="I97" s="144"/>
      <c r="J97" s="152">
        <f>BK97</f>
        <v>0</v>
      </c>
      <c r="L97" s="41"/>
      <c r="M97" s="76"/>
      <c r="N97" s="68"/>
      <c r="O97" s="68"/>
      <c r="P97" s="153">
        <f>P98+P129+P147+P152+P241+P310+P377+P390+P419+P438+P455+P483+P492+P497+P514+P525+P538+P560+P590+P612+P654</f>
        <v>0</v>
      </c>
      <c r="Q97" s="68"/>
      <c r="R97" s="153">
        <f>R98+R129+R147+R152+R241+R310+R377+R390+R419+R438+R455+R483+R492+R497+R514+R525+R538+R560+R590+R612+R654</f>
        <v>0</v>
      </c>
      <c r="S97" s="68"/>
      <c r="T97" s="154">
        <f>T98+T129+T147+T152+T241+T310+T377+T390+T419+T438+T455+T483+T492+T497+T514+T525+T538+T560+T590+T612+T654</f>
        <v>0</v>
      </c>
      <c r="AT97" s="23" t="s">
        <v>70</v>
      </c>
      <c r="AU97" s="23" t="s">
        <v>89</v>
      </c>
      <c r="BK97" s="155">
        <f>BK98+BK129+BK147+BK152+BK241+BK310+BK377+BK390+BK419+BK438+BK455+BK483+BK492+BK497+BK514+BK525+BK538+BK560+BK590+BK612+BK654</f>
        <v>0</v>
      </c>
    </row>
    <row r="98" spans="2:63" s="10" customFormat="1" ht="37.35" customHeight="1">
      <c r="B98" s="156"/>
      <c r="D98" s="157" t="s">
        <v>70</v>
      </c>
      <c r="E98" s="158" t="s">
        <v>131</v>
      </c>
      <c r="F98" s="158" t="s">
        <v>132</v>
      </c>
      <c r="I98" s="159"/>
      <c r="J98" s="160">
        <f>BK98</f>
        <v>0</v>
      </c>
      <c r="L98" s="156"/>
      <c r="M98" s="161"/>
      <c r="N98" s="162"/>
      <c r="O98" s="162"/>
      <c r="P98" s="163">
        <f>SUM(P99:P128)</f>
        <v>0</v>
      </c>
      <c r="Q98" s="162"/>
      <c r="R98" s="163">
        <f>SUM(R99:R128)</f>
        <v>0</v>
      </c>
      <c r="S98" s="162"/>
      <c r="T98" s="164">
        <f>SUM(T99:T128)</f>
        <v>0</v>
      </c>
      <c r="AR98" s="157" t="s">
        <v>76</v>
      </c>
      <c r="AT98" s="165" t="s">
        <v>70</v>
      </c>
      <c r="AU98" s="165" t="s">
        <v>71</v>
      </c>
      <c r="AY98" s="157" t="s">
        <v>133</v>
      </c>
      <c r="BK98" s="166">
        <f>SUM(BK99:BK128)</f>
        <v>0</v>
      </c>
    </row>
    <row r="99" spans="2:65" s="1" customFormat="1" ht="51" customHeight="1">
      <c r="B99" s="167"/>
      <c r="C99" s="168" t="s">
        <v>76</v>
      </c>
      <c r="D99" s="168" t="s">
        <v>134</v>
      </c>
      <c r="E99" s="169" t="s">
        <v>135</v>
      </c>
      <c r="F99" s="170" t="s">
        <v>136</v>
      </c>
      <c r="G99" s="171" t="s">
        <v>137</v>
      </c>
      <c r="H99" s="172">
        <v>2.67</v>
      </c>
      <c r="I99" s="173"/>
      <c r="J99" s="174">
        <f>ROUND(I99*H99,2)</f>
        <v>0</v>
      </c>
      <c r="K99" s="170" t="s">
        <v>5</v>
      </c>
      <c r="L99" s="41"/>
      <c r="M99" s="175" t="s">
        <v>5</v>
      </c>
      <c r="N99" s="176" t="s">
        <v>42</v>
      </c>
      <c r="O99" s="42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23" t="s">
        <v>138</v>
      </c>
      <c r="AT99" s="23" t="s">
        <v>134</v>
      </c>
      <c r="AU99" s="23" t="s">
        <v>76</v>
      </c>
      <c r="AY99" s="23" t="s">
        <v>133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23" t="s">
        <v>76</v>
      </c>
      <c r="BK99" s="179">
        <f>ROUND(I99*H99,2)</f>
        <v>0</v>
      </c>
      <c r="BL99" s="23" t="s">
        <v>138</v>
      </c>
      <c r="BM99" s="23" t="s">
        <v>139</v>
      </c>
    </row>
    <row r="100" spans="2:51" s="11" customFormat="1" ht="13.5">
      <c r="B100" s="180"/>
      <c r="D100" s="181" t="s">
        <v>140</v>
      </c>
      <c r="E100" s="182" t="s">
        <v>5</v>
      </c>
      <c r="F100" s="183" t="s">
        <v>141</v>
      </c>
      <c r="H100" s="182" t="s">
        <v>5</v>
      </c>
      <c r="I100" s="184"/>
      <c r="L100" s="180"/>
      <c r="M100" s="185"/>
      <c r="N100" s="186"/>
      <c r="O100" s="186"/>
      <c r="P100" s="186"/>
      <c r="Q100" s="186"/>
      <c r="R100" s="186"/>
      <c r="S100" s="186"/>
      <c r="T100" s="187"/>
      <c r="AT100" s="182" t="s">
        <v>140</v>
      </c>
      <c r="AU100" s="182" t="s">
        <v>76</v>
      </c>
      <c r="AV100" s="11" t="s">
        <v>76</v>
      </c>
      <c r="AW100" s="11" t="s">
        <v>35</v>
      </c>
      <c r="AX100" s="11" t="s">
        <v>71</v>
      </c>
      <c r="AY100" s="182" t="s">
        <v>133</v>
      </c>
    </row>
    <row r="101" spans="2:51" s="12" customFormat="1" ht="13.5">
      <c r="B101" s="188"/>
      <c r="D101" s="181" t="s">
        <v>140</v>
      </c>
      <c r="E101" s="189" t="s">
        <v>5</v>
      </c>
      <c r="F101" s="190" t="s">
        <v>142</v>
      </c>
      <c r="H101" s="191">
        <v>2.67</v>
      </c>
      <c r="I101" s="192"/>
      <c r="L101" s="188"/>
      <c r="M101" s="193"/>
      <c r="N101" s="194"/>
      <c r="O101" s="194"/>
      <c r="P101" s="194"/>
      <c r="Q101" s="194"/>
      <c r="R101" s="194"/>
      <c r="S101" s="194"/>
      <c r="T101" s="195"/>
      <c r="AT101" s="189" t="s">
        <v>140</v>
      </c>
      <c r="AU101" s="189" t="s">
        <v>76</v>
      </c>
      <c r="AV101" s="12" t="s">
        <v>83</v>
      </c>
      <c r="AW101" s="12" t="s">
        <v>35</v>
      </c>
      <c r="AX101" s="12" t="s">
        <v>71</v>
      </c>
      <c r="AY101" s="189" t="s">
        <v>133</v>
      </c>
    </row>
    <row r="102" spans="2:51" s="12" customFormat="1" ht="13.5">
      <c r="B102" s="188"/>
      <c r="D102" s="181" t="s">
        <v>140</v>
      </c>
      <c r="E102" s="189" t="s">
        <v>5</v>
      </c>
      <c r="F102" s="190" t="s">
        <v>5</v>
      </c>
      <c r="H102" s="191">
        <v>0</v>
      </c>
      <c r="I102" s="192"/>
      <c r="L102" s="188"/>
      <c r="M102" s="193"/>
      <c r="N102" s="194"/>
      <c r="O102" s="194"/>
      <c r="P102" s="194"/>
      <c r="Q102" s="194"/>
      <c r="R102" s="194"/>
      <c r="S102" s="194"/>
      <c r="T102" s="195"/>
      <c r="AT102" s="189" t="s">
        <v>140</v>
      </c>
      <c r="AU102" s="189" t="s">
        <v>76</v>
      </c>
      <c r="AV102" s="12" t="s">
        <v>83</v>
      </c>
      <c r="AW102" s="12" t="s">
        <v>6</v>
      </c>
      <c r="AX102" s="12" t="s">
        <v>71</v>
      </c>
      <c r="AY102" s="189" t="s">
        <v>133</v>
      </c>
    </row>
    <row r="103" spans="2:51" s="13" customFormat="1" ht="13.5">
      <c r="B103" s="196"/>
      <c r="D103" s="181" t="s">
        <v>140</v>
      </c>
      <c r="E103" s="197" t="s">
        <v>5</v>
      </c>
      <c r="F103" s="198" t="s">
        <v>143</v>
      </c>
      <c r="H103" s="199">
        <v>2.67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140</v>
      </c>
      <c r="AU103" s="197" t="s">
        <v>76</v>
      </c>
      <c r="AV103" s="13" t="s">
        <v>138</v>
      </c>
      <c r="AW103" s="13" t="s">
        <v>35</v>
      </c>
      <c r="AX103" s="13" t="s">
        <v>76</v>
      </c>
      <c r="AY103" s="197" t="s">
        <v>133</v>
      </c>
    </row>
    <row r="104" spans="2:65" s="1" customFormat="1" ht="63.75" customHeight="1">
      <c r="B104" s="167"/>
      <c r="C104" s="168" t="s">
        <v>83</v>
      </c>
      <c r="D104" s="168" t="s">
        <v>134</v>
      </c>
      <c r="E104" s="169" t="s">
        <v>144</v>
      </c>
      <c r="F104" s="170" t="s">
        <v>145</v>
      </c>
      <c r="G104" s="171" t="s">
        <v>137</v>
      </c>
      <c r="H104" s="172">
        <v>2.67</v>
      </c>
      <c r="I104" s="173"/>
      <c r="J104" s="174">
        <f>ROUND(I104*H104,2)</f>
        <v>0</v>
      </c>
      <c r="K104" s="170" t="s">
        <v>5</v>
      </c>
      <c r="L104" s="41"/>
      <c r="M104" s="175" t="s">
        <v>5</v>
      </c>
      <c r="N104" s="176" t="s">
        <v>42</v>
      </c>
      <c r="O104" s="42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23" t="s">
        <v>138</v>
      </c>
      <c r="AT104" s="23" t="s">
        <v>134</v>
      </c>
      <c r="AU104" s="23" t="s">
        <v>76</v>
      </c>
      <c r="AY104" s="23" t="s">
        <v>133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23" t="s">
        <v>76</v>
      </c>
      <c r="BK104" s="179">
        <f>ROUND(I104*H104,2)</f>
        <v>0</v>
      </c>
      <c r="BL104" s="23" t="s">
        <v>138</v>
      </c>
      <c r="BM104" s="23" t="s">
        <v>146</v>
      </c>
    </row>
    <row r="105" spans="2:65" s="1" customFormat="1" ht="63.75" customHeight="1">
      <c r="B105" s="167"/>
      <c r="C105" s="168" t="s">
        <v>147</v>
      </c>
      <c r="D105" s="168" t="s">
        <v>134</v>
      </c>
      <c r="E105" s="169" t="s">
        <v>148</v>
      </c>
      <c r="F105" s="170" t="s">
        <v>149</v>
      </c>
      <c r="G105" s="171" t="s">
        <v>137</v>
      </c>
      <c r="H105" s="172">
        <v>1.068</v>
      </c>
      <c r="I105" s="173"/>
      <c r="J105" s="174">
        <f>ROUND(I105*H105,2)</f>
        <v>0</v>
      </c>
      <c r="K105" s="170" t="s">
        <v>5</v>
      </c>
      <c r="L105" s="41"/>
      <c r="M105" s="175" t="s">
        <v>5</v>
      </c>
      <c r="N105" s="176" t="s">
        <v>42</v>
      </c>
      <c r="O105" s="42"/>
      <c r="P105" s="177">
        <f>O105*H105</f>
        <v>0</v>
      </c>
      <c r="Q105" s="177">
        <v>0</v>
      </c>
      <c r="R105" s="177">
        <f>Q105*H105</f>
        <v>0</v>
      </c>
      <c r="S105" s="177">
        <v>0</v>
      </c>
      <c r="T105" s="178">
        <f>S105*H105</f>
        <v>0</v>
      </c>
      <c r="AR105" s="23" t="s">
        <v>138</v>
      </c>
      <c r="AT105" s="23" t="s">
        <v>134</v>
      </c>
      <c r="AU105" s="23" t="s">
        <v>76</v>
      </c>
      <c r="AY105" s="23" t="s">
        <v>133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23" t="s">
        <v>76</v>
      </c>
      <c r="BK105" s="179">
        <f>ROUND(I105*H105,2)</f>
        <v>0</v>
      </c>
      <c r="BL105" s="23" t="s">
        <v>138</v>
      </c>
      <c r="BM105" s="23" t="s">
        <v>150</v>
      </c>
    </row>
    <row r="106" spans="2:65" s="1" customFormat="1" ht="76.5" customHeight="1">
      <c r="B106" s="167"/>
      <c r="C106" s="168" t="s">
        <v>138</v>
      </c>
      <c r="D106" s="168" t="s">
        <v>134</v>
      </c>
      <c r="E106" s="169" t="s">
        <v>151</v>
      </c>
      <c r="F106" s="170" t="s">
        <v>152</v>
      </c>
      <c r="G106" s="171" t="s">
        <v>137</v>
      </c>
      <c r="H106" s="172">
        <v>4.272</v>
      </c>
      <c r="I106" s="173"/>
      <c r="J106" s="174">
        <f>ROUND(I106*H106,2)</f>
        <v>0</v>
      </c>
      <c r="K106" s="170" t="s">
        <v>5</v>
      </c>
      <c r="L106" s="41"/>
      <c r="M106" s="175" t="s">
        <v>5</v>
      </c>
      <c r="N106" s="176" t="s">
        <v>42</v>
      </c>
      <c r="O106" s="42"/>
      <c r="P106" s="177">
        <f>O106*H106</f>
        <v>0</v>
      </c>
      <c r="Q106" s="177">
        <v>0</v>
      </c>
      <c r="R106" s="177">
        <f>Q106*H106</f>
        <v>0</v>
      </c>
      <c r="S106" s="177">
        <v>0</v>
      </c>
      <c r="T106" s="178">
        <f>S106*H106</f>
        <v>0</v>
      </c>
      <c r="AR106" s="23" t="s">
        <v>138</v>
      </c>
      <c r="AT106" s="23" t="s">
        <v>134</v>
      </c>
      <c r="AU106" s="23" t="s">
        <v>76</v>
      </c>
      <c r="AY106" s="23" t="s">
        <v>133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23" t="s">
        <v>76</v>
      </c>
      <c r="BK106" s="179">
        <f>ROUND(I106*H106,2)</f>
        <v>0</v>
      </c>
      <c r="BL106" s="23" t="s">
        <v>138</v>
      </c>
      <c r="BM106" s="23" t="s">
        <v>153</v>
      </c>
    </row>
    <row r="107" spans="2:51" s="12" customFormat="1" ht="13.5">
      <c r="B107" s="188"/>
      <c r="D107" s="181" t="s">
        <v>140</v>
      </c>
      <c r="E107" s="189" t="s">
        <v>5</v>
      </c>
      <c r="F107" s="190" t="s">
        <v>154</v>
      </c>
      <c r="H107" s="191">
        <v>4.272</v>
      </c>
      <c r="I107" s="192"/>
      <c r="L107" s="188"/>
      <c r="M107" s="193"/>
      <c r="N107" s="194"/>
      <c r="O107" s="194"/>
      <c r="P107" s="194"/>
      <c r="Q107" s="194"/>
      <c r="R107" s="194"/>
      <c r="S107" s="194"/>
      <c r="T107" s="195"/>
      <c r="AT107" s="189" t="s">
        <v>140</v>
      </c>
      <c r="AU107" s="189" t="s">
        <v>76</v>
      </c>
      <c r="AV107" s="12" t="s">
        <v>83</v>
      </c>
      <c r="AW107" s="12" t="s">
        <v>35</v>
      </c>
      <c r="AX107" s="12" t="s">
        <v>71</v>
      </c>
      <c r="AY107" s="189" t="s">
        <v>133</v>
      </c>
    </row>
    <row r="108" spans="2:51" s="12" customFormat="1" ht="13.5">
      <c r="B108" s="188"/>
      <c r="D108" s="181" t="s">
        <v>140</v>
      </c>
      <c r="E108" s="189" t="s">
        <v>5</v>
      </c>
      <c r="F108" s="190" t="s">
        <v>5</v>
      </c>
      <c r="H108" s="191">
        <v>0</v>
      </c>
      <c r="I108" s="192"/>
      <c r="L108" s="188"/>
      <c r="M108" s="193"/>
      <c r="N108" s="194"/>
      <c r="O108" s="194"/>
      <c r="P108" s="194"/>
      <c r="Q108" s="194"/>
      <c r="R108" s="194"/>
      <c r="S108" s="194"/>
      <c r="T108" s="195"/>
      <c r="AT108" s="189" t="s">
        <v>140</v>
      </c>
      <c r="AU108" s="189" t="s">
        <v>76</v>
      </c>
      <c r="AV108" s="12" t="s">
        <v>83</v>
      </c>
      <c r="AW108" s="12" t="s">
        <v>6</v>
      </c>
      <c r="AX108" s="12" t="s">
        <v>71</v>
      </c>
      <c r="AY108" s="189" t="s">
        <v>133</v>
      </c>
    </row>
    <row r="109" spans="2:51" s="13" customFormat="1" ht="13.5">
      <c r="B109" s="196"/>
      <c r="D109" s="181" t="s">
        <v>140</v>
      </c>
      <c r="E109" s="197" t="s">
        <v>5</v>
      </c>
      <c r="F109" s="198" t="s">
        <v>143</v>
      </c>
      <c r="H109" s="199">
        <v>4.272</v>
      </c>
      <c r="I109" s="200"/>
      <c r="L109" s="196"/>
      <c r="M109" s="201"/>
      <c r="N109" s="202"/>
      <c r="O109" s="202"/>
      <c r="P109" s="202"/>
      <c r="Q109" s="202"/>
      <c r="R109" s="202"/>
      <c r="S109" s="202"/>
      <c r="T109" s="203"/>
      <c r="AT109" s="197" t="s">
        <v>140</v>
      </c>
      <c r="AU109" s="197" t="s">
        <v>76</v>
      </c>
      <c r="AV109" s="13" t="s">
        <v>138</v>
      </c>
      <c r="AW109" s="13" t="s">
        <v>35</v>
      </c>
      <c r="AX109" s="13" t="s">
        <v>76</v>
      </c>
      <c r="AY109" s="197" t="s">
        <v>133</v>
      </c>
    </row>
    <row r="110" spans="2:65" s="1" customFormat="1" ht="51" customHeight="1">
      <c r="B110" s="167"/>
      <c r="C110" s="168" t="s">
        <v>155</v>
      </c>
      <c r="D110" s="168" t="s">
        <v>134</v>
      </c>
      <c r="E110" s="169" t="s">
        <v>156</v>
      </c>
      <c r="F110" s="170" t="s">
        <v>157</v>
      </c>
      <c r="G110" s="171" t="s">
        <v>137</v>
      </c>
      <c r="H110" s="172">
        <v>1.068</v>
      </c>
      <c r="I110" s="173"/>
      <c r="J110" s="174">
        <f>ROUND(I110*H110,2)</f>
        <v>0</v>
      </c>
      <c r="K110" s="170" t="s">
        <v>5</v>
      </c>
      <c r="L110" s="41"/>
      <c r="M110" s="175" t="s">
        <v>5</v>
      </c>
      <c r="N110" s="176" t="s">
        <v>42</v>
      </c>
      <c r="O110" s="42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23" t="s">
        <v>138</v>
      </c>
      <c r="AT110" s="23" t="s">
        <v>134</v>
      </c>
      <c r="AU110" s="23" t="s">
        <v>76</v>
      </c>
      <c r="AY110" s="23" t="s">
        <v>133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23" t="s">
        <v>76</v>
      </c>
      <c r="BK110" s="179">
        <f>ROUND(I110*H110,2)</f>
        <v>0</v>
      </c>
      <c r="BL110" s="23" t="s">
        <v>138</v>
      </c>
      <c r="BM110" s="23" t="s">
        <v>158</v>
      </c>
    </row>
    <row r="111" spans="2:65" s="1" customFormat="1" ht="63.75" customHeight="1">
      <c r="B111" s="167"/>
      <c r="C111" s="168" t="s">
        <v>159</v>
      </c>
      <c r="D111" s="168" t="s">
        <v>134</v>
      </c>
      <c r="E111" s="169" t="s">
        <v>160</v>
      </c>
      <c r="F111" s="170" t="s">
        <v>161</v>
      </c>
      <c r="G111" s="171" t="s">
        <v>137</v>
      </c>
      <c r="H111" s="172">
        <v>1.068</v>
      </c>
      <c r="I111" s="173"/>
      <c r="J111" s="174">
        <f>ROUND(I111*H111,2)</f>
        <v>0</v>
      </c>
      <c r="K111" s="170" t="s">
        <v>5</v>
      </c>
      <c r="L111" s="41"/>
      <c r="M111" s="175" t="s">
        <v>5</v>
      </c>
      <c r="N111" s="176" t="s">
        <v>42</v>
      </c>
      <c r="O111" s="42"/>
      <c r="P111" s="177">
        <f>O111*H111</f>
        <v>0</v>
      </c>
      <c r="Q111" s="177">
        <v>0</v>
      </c>
      <c r="R111" s="177">
        <f>Q111*H111</f>
        <v>0</v>
      </c>
      <c r="S111" s="177">
        <v>0</v>
      </c>
      <c r="T111" s="178">
        <f>S111*H111</f>
        <v>0</v>
      </c>
      <c r="AR111" s="23" t="s">
        <v>138</v>
      </c>
      <c r="AT111" s="23" t="s">
        <v>134</v>
      </c>
      <c r="AU111" s="23" t="s">
        <v>76</v>
      </c>
      <c r="AY111" s="23" t="s">
        <v>133</v>
      </c>
      <c r="BE111" s="179">
        <f>IF(N111="základní",J111,0)</f>
        <v>0</v>
      </c>
      <c r="BF111" s="179">
        <f>IF(N111="snížená",J111,0)</f>
        <v>0</v>
      </c>
      <c r="BG111" s="179">
        <f>IF(N111="zákl. přenesená",J111,0)</f>
        <v>0</v>
      </c>
      <c r="BH111" s="179">
        <f>IF(N111="sníž. přenesená",J111,0)</f>
        <v>0</v>
      </c>
      <c r="BI111" s="179">
        <f>IF(N111="nulová",J111,0)</f>
        <v>0</v>
      </c>
      <c r="BJ111" s="23" t="s">
        <v>76</v>
      </c>
      <c r="BK111" s="179">
        <f>ROUND(I111*H111,2)</f>
        <v>0</v>
      </c>
      <c r="BL111" s="23" t="s">
        <v>138</v>
      </c>
      <c r="BM111" s="23" t="s">
        <v>162</v>
      </c>
    </row>
    <row r="112" spans="2:65" s="1" customFormat="1" ht="25.5" customHeight="1">
      <c r="B112" s="167"/>
      <c r="C112" s="168" t="s">
        <v>163</v>
      </c>
      <c r="D112" s="168" t="s">
        <v>134</v>
      </c>
      <c r="E112" s="169" t="s">
        <v>164</v>
      </c>
      <c r="F112" s="170" t="s">
        <v>165</v>
      </c>
      <c r="G112" s="171" t="s">
        <v>137</v>
      </c>
      <c r="H112" s="172">
        <v>1.068</v>
      </c>
      <c r="I112" s="173"/>
      <c r="J112" s="174">
        <f>ROUND(I112*H112,2)</f>
        <v>0</v>
      </c>
      <c r="K112" s="170" t="s">
        <v>5</v>
      </c>
      <c r="L112" s="41"/>
      <c r="M112" s="175" t="s">
        <v>5</v>
      </c>
      <c r="N112" s="176" t="s">
        <v>42</v>
      </c>
      <c r="O112" s="42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23" t="s">
        <v>138</v>
      </c>
      <c r="AT112" s="23" t="s">
        <v>134</v>
      </c>
      <c r="AU112" s="23" t="s">
        <v>76</v>
      </c>
      <c r="AY112" s="23" t="s">
        <v>133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23" t="s">
        <v>76</v>
      </c>
      <c r="BK112" s="179">
        <f>ROUND(I112*H112,2)</f>
        <v>0</v>
      </c>
      <c r="BL112" s="23" t="s">
        <v>138</v>
      </c>
      <c r="BM112" s="23" t="s">
        <v>166</v>
      </c>
    </row>
    <row r="113" spans="2:65" s="1" customFormat="1" ht="25.5" customHeight="1">
      <c r="B113" s="167"/>
      <c r="C113" s="168" t="s">
        <v>167</v>
      </c>
      <c r="D113" s="168" t="s">
        <v>134</v>
      </c>
      <c r="E113" s="169" t="s">
        <v>168</v>
      </c>
      <c r="F113" s="170" t="s">
        <v>169</v>
      </c>
      <c r="G113" s="171" t="s">
        <v>170</v>
      </c>
      <c r="H113" s="172">
        <v>1.709</v>
      </c>
      <c r="I113" s="173"/>
      <c r="J113" s="174">
        <f>ROUND(I113*H113,2)</f>
        <v>0</v>
      </c>
      <c r="K113" s="170" t="s">
        <v>5</v>
      </c>
      <c r="L113" s="41"/>
      <c r="M113" s="175" t="s">
        <v>5</v>
      </c>
      <c r="N113" s="176" t="s">
        <v>42</v>
      </c>
      <c r="O113" s="42"/>
      <c r="P113" s="177">
        <f>O113*H113</f>
        <v>0</v>
      </c>
      <c r="Q113" s="177">
        <v>0</v>
      </c>
      <c r="R113" s="177">
        <f>Q113*H113</f>
        <v>0</v>
      </c>
      <c r="S113" s="177">
        <v>0</v>
      </c>
      <c r="T113" s="178">
        <f>S113*H113</f>
        <v>0</v>
      </c>
      <c r="AR113" s="23" t="s">
        <v>138</v>
      </c>
      <c r="AT113" s="23" t="s">
        <v>134</v>
      </c>
      <c r="AU113" s="23" t="s">
        <v>76</v>
      </c>
      <c r="AY113" s="23" t="s">
        <v>133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3" t="s">
        <v>76</v>
      </c>
      <c r="BK113" s="179">
        <f>ROUND(I113*H113,2)</f>
        <v>0</v>
      </c>
      <c r="BL113" s="23" t="s">
        <v>138</v>
      </c>
      <c r="BM113" s="23" t="s">
        <v>171</v>
      </c>
    </row>
    <row r="114" spans="2:51" s="12" customFormat="1" ht="13.5">
      <c r="B114" s="188"/>
      <c r="D114" s="181" t="s">
        <v>140</v>
      </c>
      <c r="E114" s="189" t="s">
        <v>5</v>
      </c>
      <c r="F114" s="190" t="s">
        <v>172</v>
      </c>
      <c r="H114" s="191">
        <v>1.709</v>
      </c>
      <c r="I114" s="192"/>
      <c r="L114" s="188"/>
      <c r="M114" s="193"/>
      <c r="N114" s="194"/>
      <c r="O114" s="194"/>
      <c r="P114" s="194"/>
      <c r="Q114" s="194"/>
      <c r="R114" s="194"/>
      <c r="S114" s="194"/>
      <c r="T114" s="195"/>
      <c r="AT114" s="189" t="s">
        <v>140</v>
      </c>
      <c r="AU114" s="189" t="s">
        <v>76</v>
      </c>
      <c r="AV114" s="12" t="s">
        <v>83</v>
      </c>
      <c r="AW114" s="12" t="s">
        <v>35</v>
      </c>
      <c r="AX114" s="12" t="s">
        <v>71</v>
      </c>
      <c r="AY114" s="189" t="s">
        <v>133</v>
      </c>
    </row>
    <row r="115" spans="2:51" s="12" customFormat="1" ht="13.5">
      <c r="B115" s="188"/>
      <c r="D115" s="181" t="s">
        <v>140</v>
      </c>
      <c r="E115" s="189" t="s">
        <v>5</v>
      </c>
      <c r="F115" s="190" t="s">
        <v>5</v>
      </c>
      <c r="H115" s="191">
        <v>0</v>
      </c>
      <c r="I115" s="192"/>
      <c r="L115" s="188"/>
      <c r="M115" s="193"/>
      <c r="N115" s="194"/>
      <c r="O115" s="194"/>
      <c r="P115" s="194"/>
      <c r="Q115" s="194"/>
      <c r="R115" s="194"/>
      <c r="S115" s="194"/>
      <c r="T115" s="195"/>
      <c r="AT115" s="189" t="s">
        <v>140</v>
      </c>
      <c r="AU115" s="189" t="s">
        <v>76</v>
      </c>
      <c r="AV115" s="12" t="s">
        <v>83</v>
      </c>
      <c r="AW115" s="12" t="s">
        <v>6</v>
      </c>
      <c r="AX115" s="12" t="s">
        <v>71</v>
      </c>
      <c r="AY115" s="189" t="s">
        <v>133</v>
      </c>
    </row>
    <row r="116" spans="2:51" s="13" customFormat="1" ht="13.5">
      <c r="B116" s="196"/>
      <c r="D116" s="181" t="s">
        <v>140</v>
      </c>
      <c r="E116" s="197" t="s">
        <v>5</v>
      </c>
      <c r="F116" s="198" t="s">
        <v>143</v>
      </c>
      <c r="H116" s="199">
        <v>1.709</v>
      </c>
      <c r="I116" s="200"/>
      <c r="L116" s="196"/>
      <c r="M116" s="201"/>
      <c r="N116" s="202"/>
      <c r="O116" s="202"/>
      <c r="P116" s="202"/>
      <c r="Q116" s="202"/>
      <c r="R116" s="202"/>
      <c r="S116" s="202"/>
      <c r="T116" s="203"/>
      <c r="AT116" s="197" t="s">
        <v>140</v>
      </c>
      <c r="AU116" s="197" t="s">
        <v>76</v>
      </c>
      <c r="AV116" s="13" t="s">
        <v>138</v>
      </c>
      <c r="AW116" s="13" t="s">
        <v>35</v>
      </c>
      <c r="AX116" s="13" t="s">
        <v>76</v>
      </c>
      <c r="AY116" s="197" t="s">
        <v>133</v>
      </c>
    </row>
    <row r="117" spans="2:65" s="1" customFormat="1" ht="51" customHeight="1">
      <c r="B117" s="167"/>
      <c r="C117" s="168" t="s">
        <v>173</v>
      </c>
      <c r="D117" s="168" t="s">
        <v>134</v>
      </c>
      <c r="E117" s="169" t="s">
        <v>174</v>
      </c>
      <c r="F117" s="170" t="s">
        <v>175</v>
      </c>
      <c r="G117" s="171" t="s">
        <v>137</v>
      </c>
      <c r="H117" s="172">
        <v>1.602</v>
      </c>
      <c r="I117" s="173"/>
      <c r="J117" s="174">
        <f>ROUND(I117*H117,2)</f>
        <v>0</v>
      </c>
      <c r="K117" s="170" t="s">
        <v>5</v>
      </c>
      <c r="L117" s="41"/>
      <c r="M117" s="175" t="s">
        <v>5</v>
      </c>
      <c r="N117" s="176" t="s">
        <v>42</v>
      </c>
      <c r="O117" s="42"/>
      <c r="P117" s="177">
        <f>O117*H117</f>
        <v>0</v>
      </c>
      <c r="Q117" s="177">
        <v>0</v>
      </c>
      <c r="R117" s="177">
        <f>Q117*H117</f>
        <v>0</v>
      </c>
      <c r="S117" s="177">
        <v>0</v>
      </c>
      <c r="T117" s="178">
        <f>S117*H117</f>
        <v>0</v>
      </c>
      <c r="AR117" s="23" t="s">
        <v>138</v>
      </c>
      <c r="AT117" s="23" t="s">
        <v>134</v>
      </c>
      <c r="AU117" s="23" t="s">
        <v>76</v>
      </c>
      <c r="AY117" s="23" t="s">
        <v>133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3" t="s">
        <v>76</v>
      </c>
      <c r="BK117" s="179">
        <f>ROUND(I117*H117,2)</f>
        <v>0</v>
      </c>
      <c r="BL117" s="23" t="s">
        <v>138</v>
      </c>
      <c r="BM117" s="23" t="s">
        <v>176</v>
      </c>
    </row>
    <row r="118" spans="2:51" s="12" customFormat="1" ht="13.5">
      <c r="B118" s="188"/>
      <c r="D118" s="181" t="s">
        <v>140</v>
      </c>
      <c r="E118" s="189" t="s">
        <v>5</v>
      </c>
      <c r="F118" s="190" t="s">
        <v>177</v>
      </c>
      <c r="H118" s="191">
        <v>1.602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89" t="s">
        <v>140</v>
      </c>
      <c r="AU118" s="189" t="s">
        <v>76</v>
      </c>
      <c r="AV118" s="12" t="s">
        <v>83</v>
      </c>
      <c r="AW118" s="12" t="s">
        <v>35</v>
      </c>
      <c r="AX118" s="12" t="s">
        <v>71</v>
      </c>
      <c r="AY118" s="189" t="s">
        <v>133</v>
      </c>
    </row>
    <row r="119" spans="2:51" s="12" customFormat="1" ht="13.5">
      <c r="B119" s="188"/>
      <c r="D119" s="181" t="s">
        <v>140</v>
      </c>
      <c r="E119" s="189" t="s">
        <v>5</v>
      </c>
      <c r="F119" s="190" t="s">
        <v>5</v>
      </c>
      <c r="H119" s="191">
        <v>0</v>
      </c>
      <c r="I119" s="192"/>
      <c r="L119" s="188"/>
      <c r="M119" s="193"/>
      <c r="N119" s="194"/>
      <c r="O119" s="194"/>
      <c r="P119" s="194"/>
      <c r="Q119" s="194"/>
      <c r="R119" s="194"/>
      <c r="S119" s="194"/>
      <c r="T119" s="195"/>
      <c r="AT119" s="189" t="s">
        <v>140</v>
      </c>
      <c r="AU119" s="189" t="s">
        <v>76</v>
      </c>
      <c r="AV119" s="12" t="s">
        <v>83</v>
      </c>
      <c r="AW119" s="12" t="s">
        <v>6</v>
      </c>
      <c r="AX119" s="12" t="s">
        <v>71</v>
      </c>
      <c r="AY119" s="189" t="s">
        <v>133</v>
      </c>
    </row>
    <row r="120" spans="2:51" s="13" customFormat="1" ht="13.5">
      <c r="B120" s="196"/>
      <c r="D120" s="181" t="s">
        <v>140</v>
      </c>
      <c r="E120" s="197" t="s">
        <v>5</v>
      </c>
      <c r="F120" s="198" t="s">
        <v>143</v>
      </c>
      <c r="H120" s="199">
        <v>1.602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140</v>
      </c>
      <c r="AU120" s="197" t="s">
        <v>76</v>
      </c>
      <c r="AV120" s="13" t="s">
        <v>138</v>
      </c>
      <c r="AW120" s="13" t="s">
        <v>35</v>
      </c>
      <c r="AX120" s="13" t="s">
        <v>76</v>
      </c>
      <c r="AY120" s="197" t="s">
        <v>133</v>
      </c>
    </row>
    <row r="121" spans="2:65" s="1" customFormat="1" ht="76.5" customHeight="1">
      <c r="B121" s="167"/>
      <c r="C121" s="168" t="s">
        <v>178</v>
      </c>
      <c r="D121" s="168" t="s">
        <v>134</v>
      </c>
      <c r="E121" s="169" t="s">
        <v>179</v>
      </c>
      <c r="F121" s="170" t="s">
        <v>180</v>
      </c>
      <c r="G121" s="171" t="s">
        <v>137</v>
      </c>
      <c r="H121" s="172">
        <v>0.801</v>
      </c>
      <c r="I121" s="173"/>
      <c r="J121" s="174">
        <f>ROUND(I121*H121,2)</f>
        <v>0</v>
      </c>
      <c r="K121" s="170" t="s">
        <v>5</v>
      </c>
      <c r="L121" s="41"/>
      <c r="M121" s="175" t="s">
        <v>5</v>
      </c>
      <c r="N121" s="176" t="s">
        <v>42</v>
      </c>
      <c r="O121" s="42"/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23" t="s">
        <v>138</v>
      </c>
      <c r="AT121" s="23" t="s">
        <v>134</v>
      </c>
      <c r="AU121" s="23" t="s">
        <v>76</v>
      </c>
      <c r="AY121" s="23" t="s">
        <v>133</v>
      </c>
      <c r="BE121" s="179">
        <f>IF(N121="základní",J121,0)</f>
        <v>0</v>
      </c>
      <c r="BF121" s="179">
        <f>IF(N121="snížená",J121,0)</f>
        <v>0</v>
      </c>
      <c r="BG121" s="179">
        <f>IF(N121="zákl. přenesená",J121,0)</f>
        <v>0</v>
      </c>
      <c r="BH121" s="179">
        <f>IF(N121="sníž. přenesená",J121,0)</f>
        <v>0</v>
      </c>
      <c r="BI121" s="179">
        <f>IF(N121="nulová",J121,0)</f>
        <v>0</v>
      </c>
      <c r="BJ121" s="23" t="s">
        <v>76</v>
      </c>
      <c r="BK121" s="179">
        <f>ROUND(I121*H121,2)</f>
        <v>0</v>
      </c>
      <c r="BL121" s="23" t="s">
        <v>138</v>
      </c>
      <c r="BM121" s="23" t="s">
        <v>181</v>
      </c>
    </row>
    <row r="122" spans="2:51" s="12" customFormat="1" ht="13.5">
      <c r="B122" s="188"/>
      <c r="D122" s="181" t="s">
        <v>140</v>
      </c>
      <c r="E122" s="189" t="s">
        <v>5</v>
      </c>
      <c r="F122" s="190" t="s">
        <v>182</v>
      </c>
      <c r="H122" s="191">
        <v>0.801</v>
      </c>
      <c r="I122" s="192"/>
      <c r="L122" s="188"/>
      <c r="M122" s="193"/>
      <c r="N122" s="194"/>
      <c r="O122" s="194"/>
      <c r="P122" s="194"/>
      <c r="Q122" s="194"/>
      <c r="R122" s="194"/>
      <c r="S122" s="194"/>
      <c r="T122" s="195"/>
      <c r="AT122" s="189" t="s">
        <v>140</v>
      </c>
      <c r="AU122" s="189" t="s">
        <v>76</v>
      </c>
      <c r="AV122" s="12" t="s">
        <v>83</v>
      </c>
      <c r="AW122" s="12" t="s">
        <v>35</v>
      </c>
      <c r="AX122" s="12" t="s">
        <v>71</v>
      </c>
      <c r="AY122" s="189" t="s">
        <v>133</v>
      </c>
    </row>
    <row r="123" spans="2:51" s="12" customFormat="1" ht="13.5">
      <c r="B123" s="188"/>
      <c r="D123" s="181" t="s">
        <v>140</v>
      </c>
      <c r="E123" s="189" t="s">
        <v>5</v>
      </c>
      <c r="F123" s="190" t="s">
        <v>5</v>
      </c>
      <c r="H123" s="191">
        <v>0</v>
      </c>
      <c r="I123" s="192"/>
      <c r="L123" s="188"/>
      <c r="M123" s="193"/>
      <c r="N123" s="194"/>
      <c r="O123" s="194"/>
      <c r="P123" s="194"/>
      <c r="Q123" s="194"/>
      <c r="R123" s="194"/>
      <c r="S123" s="194"/>
      <c r="T123" s="195"/>
      <c r="AT123" s="189" t="s">
        <v>140</v>
      </c>
      <c r="AU123" s="189" t="s">
        <v>76</v>
      </c>
      <c r="AV123" s="12" t="s">
        <v>83</v>
      </c>
      <c r="AW123" s="12" t="s">
        <v>6</v>
      </c>
      <c r="AX123" s="12" t="s">
        <v>71</v>
      </c>
      <c r="AY123" s="189" t="s">
        <v>133</v>
      </c>
    </row>
    <row r="124" spans="2:51" s="13" customFormat="1" ht="13.5">
      <c r="B124" s="196"/>
      <c r="D124" s="181" t="s">
        <v>140</v>
      </c>
      <c r="E124" s="197" t="s">
        <v>5</v>
      </c>
      <c r="F124" s="198" t="s">
        <v>143</v>
      </c>
      <c r="H124" s="199">
        <v>0.801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140</v>
      </c>
      <c r="AU124" s="197" t="s">
        <v>76</v>
      </c>
      <c r="AV124" s="13" t="s">
        <v>138</v>
      </c>
      <c r="AW124" s="13" t="s">
        <v>35</v>
      </c>
      <c r="AX124" s="13" t="s">
        <v>76</v>
      </c>
      <c r="AY124" s="197" t="s">
        <v>133</v>
      </c>
    </row>
    <row r="125" spans="2:65" s="1" customFormat="1" ht="16.5" customHeight="1">
      <c r="B125" s="167"/>
      <c r="C125" s="204" t="s">
        <v>183</v>
      </c>
      <c r="D125" s="204" t="s">
        <v>184</v>
      </c>
      <c r="E125" s="205" t="s">
        <v>185</v>
      </c>
      <c r="F125" s="206" t="s">
        <v>186</v>
      </c>
      <c r="G125" s="207" t="s">
        <v>170</v>
      </c>
      <c r="H125" s="208">
        <v>1.442</v>
      </c>
      <c r="I125" s="209"/>
      <c r="J125" s="210">
        <f>ROUND(I125*H125,2)</f>
        <v>0</v>
      </c>
      <c r="K125" s="206" t="s">
        <v>5</v>
      </c>
      <c r="L125" s="211"/>
      <c r="M125" s="212" t="s">
        <v>5</v>
      </c>
      <c r="N125" s="213" t="s">
        <v>42</v>
      </c>
      <c r="O125" s="42"/>
      <c r="P125" s="177">
        <f>O125*H125</f>
        <v>0</v>
      </c>
      <c r="Q125" s="177">
        <v>0</v>
      </c>
      <c r="R125" s="177">
        <f>Q125*H125</f>
        <v>0</v>
      </c>
      <c r="S125" s="177">
        <v>0</v>
      </c>
      <c r="T125" s="178">
        <f>S125*H125</f>
        <v>0</v>
      </c>
      <c r="AR125" s="23" t="s">
        <v>167</v>
      </c>
      <c r="AT125" s="23" t="s">
        <v>184</v>
      </c>
      <c r="AU125" s="23" t="s">
        <v>76</v>
      </c>
      <c r="AY125" s="23" t="s">
        <v>133</v>
      </c>
      <c r="BE125" s="179">
        <f>IF(N125="základní",J125,0)</f>
        <v>0</v>
      </c>
      <c r="BF125" s="179">
        <f>IF(N125="snížená",J125,0)</f>
        <v>0</v>
      </c>
      <c r="BG125" s="179">
        <f>IF(N125="zákl. přenesená",J125,0)</f>
        <v>0</v>
      </c>
      <c r="BH125" s="179">
        <f>IF(N125="sníž. přenesená",J125,0)</f>
        <v>0</v>
      </c>
      <c r="BI125" s="179">
        <f>IF(N125="nulová",J125,0)</f>
        <v>0</v>
      </c>
      <c r="BJ125" s="23" t="s">
        <v>76</v>
      </c>
      <c r="BK125" s="179">
        <f>ROUND(I125*H125,2)</f>
        <v>0</v>
      </c>
      <c r="BL125" s="23" t="s">
        <v>138</v>
      </c>
      <c r="BM125" s="23" t="s">
        <v>187</v>
      </c>
    </row>
    <row r="126" spans="2:51" s="12" customFormat="1" ht="13.5">
      <c r="B126" s="188"/>
      <c r="D126" s="181" t="s">
        <v>140</v>
      </c>
      <c r="E126" s="189" t="s">
        <v>5</v>
      </c>
      <c r="F126" s="190" t="s">
        <v>188</v>
      </c>
      <c r="H126" s="191">
        <v>1.442</v>
      </c>
      <c r="I126" s="192"/>
      <c r="L126" s="188"/>
      <c r="M126" s="193"/>
      <c r="N126" s="194"/>
      <c r="O126" s="194"/>
      <c r="P126" s="194"/>
      <c r="Q126" s="194"/>
      <c r="R126" s="194"/>
      <c r="S126" s="194"/>
      <c r="T126" s="195"/>
      <c r="AT126" s="189" t="s">
        <v>140</v>
      </c>
      <c r="AU126" s="189" t="s">
        <v>76</v>
      </c>
      <c r="AV126" s="12" t="s">
        <v>83</v>
      </c>
      <c r="AW126" s="12" t="s">
        <v>35</v>
      </c>
      <c r="AX126" s="12" t="s">
        <v>71</v>
      </c>
      <c r="AY126" s="189" t="s">
        <v>133</v>
      </c>
    </row>
    <row r="127" spans="2:51" s="12" customFormat="1" ht="13.5">
      <c r="B127" s="188"/>
      <c r="D127" s="181" t="s">
        <v>140</v>
      </c>
      <c r="E127" s="189" t="s">
        <v>5</v>
      </c>
      <c r="F127" s="190" t="s">
        <v>5</v>
      </c>
      <c r="H127" s="191">
        <v>0</v>
      </c>
      <c r="I127" s="192"/>
      <c r="L127" s="188"/>
      <c r="M127" s="193"/>
      <c r="N127" s="194"/>
      <c r="O127" s="194"/>
      <c r="P127" s="194"/>
      <c r="Q127" s="194"/>
      <c r="R127" s="194"/>
      <c r="S127" s="194"/>
      <c r="T127" s="195"/>
      <c r="AT127" s="189" t="s">
        <v>140</v>
      </c>
      <c r="AU127" s="189" t="s">
        <v>76</v>
      </c>
      <c r="AV127" s="12" t="s">
        <v>83</v>
      </c>
      <c r="AW127" s="12" t="s">
        <v>6</v>
      </c>
      <c r="AX127" s="12" t="s">
        <v>71</v>
      </c>
      <c r="AY127" s="189" t="s">
        <v>133</v>
      </c>
    </row>
    <row r="128" spans="2:51" s="13" customFormat="1" ht="13.5">
      <c r="B128" s="196"/>
      <c r="D128" s="181" t="s">
        <v>140</v>
      </c>
      <c r="E128" s="197" t="s">
        <v>5</v>
      </c>
      <c r="F128" s="198" t="s">
        <v>143</v>
      </c>
      <c r="H128" s="199">
        <v>1.442</v>
      </c>
      <c r="I128" s="200"/>
      <c r="L128" s="196"/>
      <c r="M128" s="201"/>
      <c r="N128" s="202"/>
      <c r="O128" s="202"/>
      <c r="P128" s="202"/>
      <c r="Q128" s="202"/>
      <c r="R128" s="202"/>
      <c r="S128" s="202"/>
      <c r="T128" s="203"/>
      <c r="AT128" s="197" t="s">
        <v>140</v>
      </c>
      <c r="AU128" s="197" t="s">
        <v>76</v>
      </c>
      <c r="AV128" s="13" t="s">
        <v>138</v>
      </c>
      <c r="AW128" s="13" t="s">
        <v>35</v>
      </c>
      <c r="AX128" s="13" t="s">
        <v>76</v>
      </c>
      <c r="AY128" s="197" t="s">
        <v>133</v>
      </c>
    </row>
    <row r="129" spans="2:63" s="10" customFormat="1" ht="37.35" customHeight="1">
      <c r="B129" s="156"/>
      <c r="D129" s="157" t="s">
        <v>70</v>
      </c>
      <c r="E129" s="158" t="s">
        <v>189</v>
      </c>
      <c r="F129" s="158" t="s">
        <v>190</v>
      </c>
      <c r="I129" s="159"/>
      <c r="J129" s="160">
        <f>BK129</f>
        <v>0</v>
      </c>
      <c r="L129" s="156"/>
      <c r="M129" s="161"/>
      <c r="N129" s="162"/>
      <c r="O129" s="162"/>
      <c r="P129" s="163">
        <f>SUM(P130:P146)</f>
        <v>0</v>
      </c>
      <c r="Q129" s="162"/>
      <c r="R129" s="163">
        <f>SUM(R130:R146)</f>
        <v>0</v>
      </c>
      <c r="S129" s="162"/>
      <c r="T129" s="164">
        <f>SUM(T130:T146)</f>
        <v>0</v>
      </c>
      <c r="AR129" s="157" t="s">
        <v>76</v>
      </c>
      <c r="AT129" s="165" t="s">
        <v>70</v>
      </c>
      <c r="AU129" s="165" t="s">
        <v>71</v>
      </c>
      <c r="AY129" s="157" t="s">
        <v>133</v>
      </c>
      <c r="BK129" s="166">
        <f>SUM(BK130:BK146)</f>
        <v>0</v>
      </c>
    </row>
    <row r="130" spans="2:65" s="1" customFormat="1" ht="51" customHeight="1">
      <c r="B130" s="167"/>
      <c r="C130" s="168" t="s">
        <v>191</v>
      </c>
      <c r="D130" s="168" t="s">
        <v>134</v>
      </c>
      <c r="E130" s="169" t="s">
        <v>192</v>
      </c>
      <c r="F130" s="170" t="s">
        <v>193</v>
      </c>
      <c r="G130" s="171" t="s">
        <v>194</v>
      </c>
      <c r="H130" s="172">
        <v>30.187</v>
      </c>
      <c r="I130" s="173"/>
      <c r="J130" s="174">
        <f>ROUND(I130*H130,2)</f>
        <v>0</v>
      </c>
      <c r="K130" s="170" t="s">
        <v>5</v>
      </c>
      <c r="L130" s="41"/>
      <c r="M130" s="175" t="s">
        <v>5</v>
      </c>
      <c r="N130" s="176" t="s">
        <v>42</v>
      </c>
      <c r="O130" s="42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AR130" s="23" t="s">
        <v>138</v>
      </c>
      <c r="AT130" s="23" t="s">
        <v>134</v>
      </c>
      <c r="AU130" s="23" t="s">
        <v>76</v>
      </c>
      <c r="AY130" s="23" t="s">
        <v>133</v>
      </c>
      <c r="BE130" s="179">
        <f>IF(N130="základní",J130,0)</f>
        <v>0</v>
      </c>
      <c r="BF130" s="179">
        <f>IF(N130="snížená",J130,0)</f>
        <v>0</v>
      </c>
      <c r="BG130" s="179">
        <f>IF(N130="zákl. přenesená",J130,0)</f>
        <v>0</v>
      </c>
      <c r="BH130" s="179">
        <f>IF(N130="sníž. přenesená",J130,0)</f>
        <v>0</v>
      </c>
      <c r="BI130" s="179">
        <f>IF(N130="nulová",J130,0)</f>
        <v>0</v>
      </c>
      <c r="BJ130" s="23" t="s">
        <v>76</v>
      </c>
      <c r="BK130" s="179">
        <f>ROUND(I130*H130,2)</f>
        <v>0</v>
      </c>
      <c r="BL130" s="23" t="s">
        <v>138</v>
      </c>
      <c r="BM130" s="23" t="s">
        <v>195</v>
      </c>
    </row>
    <row r="131" spans="2:51" s="11" customFormat="1" ht="13.5">
      <c r="B131" s="180"/>
      <c r="D131" s="181" t="s">
        <v>140</v>
      </c>
      <c r="E131" s="182" t="s">
        <v>5</v>
      </c>
      <c r="F131" s="183" t="s">
        <v>196</v>
      </c>
      <c r="H131" s="182" t="s">
        <v>5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2" t="s">
        <v>140</v>
      </c>
      <c r="AU131" s="182" t="s">
        <v>76</v>
      </c>
      <c r="AV131" s="11" t="s">
        <v>76</v>
      </c>
      <c r="AW131" s="11" t="s">
        <v>35</v>
      </c>
      <c r="AX131" s="11" t="s">
        <v>71</v>
      </c>
      <c r="AY131" s="182" t="s">
        <v>133</v>
      </c>
    </row>
    <row r="132" spans="2:51" s="12" customFormat="1" ht="13.5">
      <c r="B132" s="188"/>
      <c r="D132" s="181" t="s">
        <v>140</v>
      </c>
      <c r="E132" s="189" t="s">
        <v>5</v>
      </c>
      <c r="F132" s="190" t="s">
        <v>197</v>
      </c>
      <c r="H132" s="191">
        <v>26.97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89" t="s">
        <v>140</v>
      </c>
      <c r="AU132" s="189" t="s">
        <v>76</v>
      </c>
      <c r="AV132" s="12" t="s">
        <v>83</v>
      </c>
      <c r="AW132" s="12" t="s">
        <v>35</v>
      </c>
      <c r="AX132" s="12" t="s">
        <v>71</v>
      </c>
      <c r="AY132" s="189" t="s">
        <v>133</v>
      </c>
    </row>
    <row r="133" spans="2:51" s="11" customFormat="1" ht="13.5">
      <c r="B133" s="180"/>
      <c r="D133" s="181" t="s">
        <v>140</v>
      </c>
      <c r="E133" s="182" t="s">
        <v>5</v>
      </c>
      <c r="F133" s="183" t="s">
        <v>198</v>
      </c>
      <c r="H133" s="182" t="s">
        <v>5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2" t="s">
        <v>140</v>
      </c>
      <c r="AU133" s="182" t="s">
        <v>76</v>
      </c>
      <c r="AV133" s="11" t="s">
        <v>76</v>
      </c>
      <c r="AW133" s="11" t="s">
        <v>35</v>
      </c>
      <c r="AX133" s="11" t="s">
        <v>71</v>
      </c>
      <c r="AY133" s="182" t="s">
        <v>133</v>
      </c>
    </row>
    <row r="134" spans="2:51" s="12" customFormat="1" ht="13.5">
      <c r="B134" s="188"/>
      <c r="D134" s="181" t="s">
        <v>140</v>
      </c>
      <c r="E134" s="189" t="s">
        <v>5</v>
      </c>
      <c r="F134" s="190" t="s">
        <v>199</v>
      </c>
      <c r="H134" s="191">
        <v>3.217</v>
      </c>
      <c r="I134" s="192"/>
      <c r="L134" s="188"/>
      <c r="M134" s="193"/>
      <c r="N134" s="194"/>
      <c r="O134" s="194"/>
      <c r="P134" s="194"/>
      <c r="Q134" s="194"/>
      <c r="R134" s="194"/>
      <c r="S134" s="194"/>
      <c r="T134" s="195"/>
      <c r="AT134" s="189" t="s">
        <v>140</v>
      </c>
      <c r="AU134" s="189" t="s">
        <v>76</v>
      </c>
      <c r="AV134" s="12" t="s">
        <v>83</v>
      </c>
      <c r="AW134" s="12" t="s">
        <v>35</v>
      </c>
      <c r="AX134" s="12" t="s">
        <v>71</v>
      </c>
      <c r="AY134" s="189" t="s">
        <v>133</v>
      </c>
    </row>
    <row r="135" spans="2:51" s="12" customFormat="1" ht="13.5">
      <c r="B135" s="188"/>
      <c r="D135" s="181" t="s">
        <v>140</v>
      </c>
      <c r="E135" s="189" t="s">
        <v>5</v>
      </c>
      <c r="F135" s="190" t="s">
        <v>5</v>
      </c>
      <c r="H135" s="191">
        <v>0</v>
      </c>
      <c r="I135" s="192"/>
      <c r="L135" s="188"/>
      <c r="M135" s="193"/>
      <c r="N135" s="194"/>
      <c r="O135" s="194"/>
      <c r="P135" s="194"/>
      <c r="Q135" s="194"/>
      <c r="R135" s="194"/>
      <c r="S135" s="194"/>
      <c r="T135" s="195"/>
      <c r="AT135" s="189" t="s">
        <v>140</v>
      </c>
      <c r="AU135" s="189" t="s">
        <v>76</v>
      </c>
      <c r="AV135" s="12" t="s">
        <v>83</v>
      </c>
      <c r="AW135" s="12" t="s">
        <v>6</v>
      </c>
      <c r="AX135" s="12" t="s">
        <v>71</v>
      </c>
      <c r="AY135" s="189" t="s">
        <v>133</v>
      </c>
    </row>
    <row r="136" spans="2:51" s="13" customFormat="1" ht="13.5">
      <c r="B136" s="196"/>
      <c r="D136" s="181" t="s">
        <v>140</v>
      </c>
      <c r="E136" s="197" t="s">
        <v>5</v>
      </c>
      <c r="F136" s="198" t="s">
        <v>143</v>
      </c>
      <c r="H136" s="199">
        <v>30.187</v>
      </c>
      <c r="I136" s="200"/>
      <c r="L136" s="196"/>
      <c r="M136" s="201"/>
      <c r="N136" s="202"/>
      <c r="O136" s="202"/>
      <c r="P136" s="202"/>
      <c r="Q136" s="202"/>
      <c r="R136" s="202"/>
      <c r="S136" s="202"/>
      <c r="T136" s="203"/>
      <c r="AT136" s="197" t="s">
        <v>140</v>
      </c>
      <c r="AU136" s="197" t="s">
        <v>76</v>
      </c>
      <c r="AV136" s="13" t="s">
        <v>138</v>
      </c>
      <c r="AW136" s="13" t="s">
        <v>35</v>
      </c>
      <c r="AX136" s="13" t="s">
        <v>76</v>
      </c>
      <c r="AY136" s="197" t="s">
        <v>133</v>
      </c>
    </row>
    <row r="137" spans="2:65" s="1" customFormat="1" ht="16.5" customHeight="1">
      <c r="B137" s="167"/>
      <c r="C137" s="168" t="s">
        <v>200</v>
      </c>
      <c r="D137" s="168" t="s">
        <v>134</v>
      </c>
      <c r="E137" s="169" t="s">
        <v>201</v>
      </c>
      <c r="F137" s="170" t="s">
        <v>202</v>
      </c>
      <c r="G137" s="171" t="s">
        <v>203</v>
      </c>
      <c r="H137" s="172">
        <v>40</v>
      </c>
      <c r="I137" s="173"/>
      <c r="J137" s="174">
        <f>ROUND(I137*H137,2)</f>
        <v>0</v>
      </c>
      <c r="K137" s="170" t="s">
        <v>5</v>
      </c>
      <c r="L137" s="41"/>
      <c r="M137" s="175" t="s">
        <v>5</v>
      </c>
      <c r="N137" s="176" t="s">
        <v>42</v>
      </c>
      <c r="O137" s="42"/>
      <c r="P137" s="177">
        <f>O137*H137</f>
        <v>0</v>
      </c>
      <c r="Q137" s="177">
        <v>0</v>
      </c>
      <c r="R137" s="177">
        <f>Q137*H137</f>
        <v>0</v>
      </c>
      <c r="S137" s="177">
        <v>0</v>
      </c>
      <c r="T137" s="178">
        <f>S137*H137</f>
        <v>0</v>
      </c>
      <c r="AR137" s="23" t="s">
        <v>138</v>
      </c>
      <c r="AT137" s="23" t="s">
        <v>134</v>
      </c>
      <c r="AU137" s="23" t="s">
        <v>76</v>
      </c>
      <c r="AY137" s="23" t="s">
        <v>133</v>
      </c>
      <c r="BE137" s="179">
        <f>IF(N137="základní",J137,0)</f>
        <v>0</v>
      </c>
      <c r="BF137" s="179">
        <f>IF(N137="snížená",J137,0)</f>
        <v>0</v>
      </c>
      <c r="BG137" s="179">
        <f>IF(N137="zákl. přenesená",J137,0)</f>
        <v>0</v>
      </c>
      <c r="BH137" s="179">
        <f>IF(N137="sníž. přenesená",J137,0)</f>
        <v>0</v>
      </c>
      <c r="BI137" s="179">
        <f>IF(N137="nulová",J137,0)</f>
        <v>0</v>
      </c>
      <c r="BJ137" s="23" t="s">
        <v>76</v>
      </c>
      <c r="BK137" s="179">
        <f>ROUND(I137*H137,2)</f>
        <v>0</v>
      </c>
      <c r="BL137" s="23" t="s">
        <v>138</v>
      </c>
      <c r="BM137" s="23" t="s">
        <v>204</v>
      </c>
    </row>
    <row r="138" spans="2:65" s="1" customFormat="1" ht="16.5" customHeight="1">
      <c r="B138" s="167"/>
      <c r="C138" s="168" t="s">
        <v>205</v>
      </c>
      <c r="D138" s="168" t="s">
        <v>134</v>
      </c>
      <c r="E138" s="169" t="s">
        <v>206</v>
      </c>
      <c r="F138" s="170" t="s">
        <v>207</v>
      </c>
      <c r="G138" s="171" t="s">
        <v>203</v>
      </c>
      <c r="H138" s="172">
        <v>2</v>
      </c>
      <c r="I138" s="173"/>
      <c r="J138" s="174">
        <f>ROUND(I138*H138,2)</f>
        <v>0</v>
      </c>
      <c r="K138" s="170" t="s">
        <v>5</v>
      </c>
      <c r="L138" s="41"/>
      <c r="M138" s="175" t="s">
        <v>5</v>
      </c>
      <c r="N138" s="176" t="s">
        <v>42</v>
      </c>
      <c r="O138" s="42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AR138" s="23" t="s">
        <v>138</v>
      </c>
      <c r="AT138" s="23" t="s">
        <v>134</v>
      </c>
      <c r="AU138" s="23" t="s">
        <v>76</v>
      </c>
      <c r="AY138" s="23" t="s">
        <v>133</v>
      </c>
      <c r="BE138" s="179">
        <f>IF(N138="základní",J138,0)</f>
        <v>0</v>
      </c>
      <c r="BF138" s="179">
        <f>IF(N138="snížená",J138,0)</f>
        <v>0</v>
      </c>
      <c r="BG138" s="179">
        <f>IF(N138="zákl. přenesená",J138,0)</f>
        <v>0</v>
      </c>
      <c r="BH138" s="179">
        <f>IF(N138="sníž. přenesená",J138,0)</f>
        <v>0</v>
      </c>
      <c r="BI138" s="179">
        <f>IF(N138="nulová",J138,0)</f>
        <v>0</v>
      </c>
      <c r="BJ138" s="23" t="s">
        <v>76</v>
      </c>
      <c r="BK138" s="179">
        <f>ROUND(I138*H138,2)</f>
        <v>0</v>
      </c>
      <c r="BL138" s="23" t="s">
        <v>138</v>
      </c>
      <c r="BM138" s="23" t="s">
        <v>208</v>
      </c>
    </row>
    <row r="139" spans="2:65" s="1" customFormat="1" ht="51" customHeight="1">
      <c r="B139" s="167"/>
      <c r="C139" s="168" t="s">
        <v>11</v>
      </c>
      <c r="D139" s="168" t="s">
        <v>134</v>
      </c>
      <c r="E139" s="169" t="s">
        <v>209</v>
      </c>
      <c r="F139" s="170" t="s">
        <v>210</v>
      </c>
      <c r="G139" s="171" t="s">
        <v>194</v>
      </c>
      <c r="H139" s="172">
        <v>1.8</v>
      </c>
      <c r="I139" s="173"/>
      <c r="J139" s="174">
        <f>ROUND(I139*H139,2)</f>
        <v>0</v>
      </c>
      <c r="K139" s="170" t="s">
        <v>5</v>
      </c>
      <c r="L139" s="41"/>
      <c r="M139" s="175" t="s">
        <v>5</v>
      </c>
      <c r="N139" s="176" t="s">
        <v>42</v>
      </c>
      <c r="O139" s="42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23" t="s">
        <v>138</v>
      </c>
      <c r="AT139" s="23" t="s">
        <v>134</v>
      </c>
      <c r="AU139" s="23" t="s">
        <v>76</v>
      </c>
      <c r="AY139" s="23" t="s">
        <v>133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23" t="s">
        <v>76</v>
      </c>
      <c r="BK139" s="179">
        <f>ROUND(I139*H139,2)</f>
        <v>0</v>
      </c>
      <c r="BL139" s="23" t="s">
        <v>138</v>
      </c>
      <c r="BM139" s="23" t="s">
        <v>211</v>
      </c>
    </row>
    <row r="140" spans="2:51" s="12" customFormat="1" ht="13.5">
      <c r="B140" s="188"/>
      <c r="D140" s="181" t="s">
        <v>140</v>
      </c>
      <c r="E140" s="189" t="s">
        <v>5</v>
      </c>
      <c r="F140" s="190" t="s">
        <v>212</v>
      </c>
      <c r="H140" s="191">
        <v>1.8</v>
      </c>
      <c r="I140" s="192"/>
      <c r="L140" s="188"/>
      <c r="M140" s="193"/>
      <c r="N140" s="194"/>
      <c r="O140" s="194"/>
      <c r="P140" s="194"/>
      <c r="Q140" s="194"/>
      <c r="R140" s="194"/>
      <c r="S140" s="194"/>
      <c r="T140" s="195"/>
      <c r="AT140" s="189" t="s">
        <v>140</v>
      </c>
      <c r="AU140" s="189" t="s">
        <v>76</v>
      </c>
      <c r="AV140" s="12" t="s">
        <v>83</v>
      </c>
      <c r="AW140" s="12" t="s">
        <v>35</v>
      </c>
      <c r="AX140" s="12" t="s">
        <v>71</v>
      </c>
      <c r="AY140" s="189" t="s">
        <v>133</v>
      </c>
    </row>
    <row r="141" spans="2:51" s="12" customFormat="1" ht="13.5">
      <c r="B141" s="188"/>
      <c r="D141" s="181" t="s">
        <v>140</v>
      </c>
      <c r="E141" s="189" t="s">
        <v>5</v>
      </c>
      <c r="F141" s="190" t="s">
        <v>5</v>
      </c>
      <c r="H141" s="191">
        <v>0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89" t="s">
        <v>140</v>
      </c>
      <c r="AU141" s="189" t="s">
        <v>76</v>
      </c>
      <c r="AV141" s="12" t="s">
        <v>83</v>
      </c>
      <c r="AW141" s="12" t="s">
        <v>6</v>
      </c>
      <c r="AX141" s="12" t="s">
        <v>71</v>
      </c>
      <c r="AY141" s="189" t="s">
        <v>133</v>
      </c>
    </row>
    <row r="142" spans="2:51" s="13" customFormat="1" ht="13.5">
      <c r="B142" s="196"/>
      <c r="D142" s="181" t="s">
        <v>140</v>
      </c>
      <c r="E142" s="197" t="s">
        <v>5</v>
      </c>
      <c r="F142" s="198" t="s">
        <v>143</v>
      </c>
      <c r="H142" s="199">
        <v>1.8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140</v>
      </c>
      <c r="AU142" s="197" t="s">
        <v>76</v>
      </c>
      <c r="AV142" s="13" t="s">
        <v>138</v>
      </c>
      <c r="AW142" s="13" t="s">
        <v>35</v>
      </c>
      <c r="AX142" s="13" t="s">
        <v>76</v>
      </c>
      <c r="AY142" s="197" t="s">
        <v>133</v>
      </c>
    </row>
    <row r="143" spans="2:65" s="1" customFormat="1" ht="38.25" customHeight="1">
      <c r="B143" s="167"/>
      <c r="C143" s="168" t="s">
        <v>213</v>
      </c>
      <c r="D143" s="168" t="s">
        <v>134</v>
      </c>
      <c r="E143" s="169" t="s">
        <v>214</v>
      </c>
      <c r="F143" s="170" t="s">
        <v>215</v>
      </c>
      <c r="G143" s="171" t="s">
        <v>216</v>
      </c>
      <c r="H143" s="172">
        <v>4</v>
      </c>
      <c r="I143" s="173"/>
      <c r="J143" s="174">
        <f>ROUND(I143*H143,2)</f>
        <v>0</v>
      </c>
      <c r="K143" s="170" t="s">
        <v>5</v>
      </c>
      <c r="L143" s="41"/>
      <c r="M143" s="175" t="s">
        <v>5</v>
      </c>
      <c r="N143" s="176" t="s">
        <v>42</v>
      </c>
      <c r="O143" s="42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AR143" s="23" t="s">
        <v>138</v>
      </c>
      <c r="AT143" s="23" t="s">
        <v>134</v>
      </c>
      <c r="AU143" s="23" t="s">
        <v>76</v>
      </c>
      <c r="AY143" s="23" t="s">
        <v>133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23" t="s">
        <v>76</v>
      </c>
      <c r="BK143" s="179">
        <f>ROUND(I143*H143,2)</f>
        <v>0</v>
      </c>
      <c r="BL143" s="23" t="s">
        <v>138</v>
      </c>
      <c r="BM143" s="23" t="s">
        <v>217</v>
      </c>
    </row>
    <row r="144" spans="2:51" s="12" customFormat="1" ht="13.5">
      <c r="B144" s="188"/>
      <c r="D144" s="181" t="s">
        <v>140</v>
      </c>
      <c r="E144" s="189" t="s">
        <v>5</v>
      </c>
      <c r="F144" s="190" t="s">
        <v>218</v>
      </c>
      <c r="H144" s="191">
        <v>4</v>
      </c>
      <c r="I144" s="192"/>
      <c r="L144" s="188"/>
      <c r="M144" s="193"/>
      <c r="N144" s="194"/>
      <c r="O144" s="194"/>
      <c r="P144" s="194"/>
      <c r="Q144" s="194"/>
      <c r="R144" s="194"/>
      <c r="S144" s="194"/>
      <c r="T144" s="195"/>
      <c r="AT144" s="189" t="s">
        <v>140</v>
      </c>
      <c r="AU144" s="189" t="s">
        <v>76</v>
      </c>
      <c r="AV144" s="12" t="s">
        <v>83</v>
      </c>
      <c r="AW144" s="12" t="s">
        <v>35</v>
      </c>
      <c r="AX144" s="12" t="s">
        <v>71</v>
      </c>
      <c r="AY144" s="189" t="s">
        <v>133</v>
      </c>
    </row>
    <row r="145" spans="2:51" s="12" customFormat="1" ht="13.5">
      <c r="B145" s="188"/>
      <c r="D145" s="181" t="s">
        <v>140</v>
      </c>
      <c r="E145" s="189" t="s">
        <v>5</v>
      </c>
      <c r="F145" s="190" t="s">
        <v>5</v>
      </c>
      <c r="H145" s="191">
        <v>0</v>
      </c>
      <c r="I145" s="192"/>
      <c r="L145" s="188"/>
      <c r="M145" s="193"/>
      <c r="N145" s="194"/>
      <c r="O145" s="194"/>
      <c r="P145" s="194"/>
      <c r="Q145" s="194"/>
      <c r="R145" s="194"/>
      <c r="S145" s="194"/>
      <c r="T145" s="195"/>
      <c r="AT145" s="189" t="s">
        <v>140</v>
      </c>
      <c r="AU145" s="189" t="s">
        <v>76</v>
      </c>
      <c r="AV145" s="12" t="s">
        <v>83</v>
      </c>
      <c r="AW145" s="12" t="s">
        <v>6</v>
      </c>
      <c r="AX145" s="12" t="s">
        <v>71</v>
      </c>
      <c r="AY145" s="189" t="s">
        <v>133</v>
      </c>
    </row>
    <row r="146" spans="2:51" s="13" customFormat="1" ht="13.5">
      <c r="B146" s="196"/>
      <c r="D146" s="181" t="s">
        <v>140</v>
      </c>
      <c r="E146" s="197" t="s">
        <v>5</v>
      </c>
      <c r="F146" s="198" t="s">
        <v>143</v>
      </c>
      <c r="H146" s="199">
        <v>4</v>
      </c>
      <c r="I146" s="200"/>
      <c r="L146" s="196"/>
      <c r="M146" s="201"/>
      <c r="N146" s="202"/>
      <c r="O146" s="202"/>
      <c r="P146" s="202"/>
      <c r="Q146" s="202"/>
      <c r="R146" s="202"/>
      <c r="S146" s="202"/>
      <c r="T146" s="203"/>
      <c r="AT146" s="197" t="s">
        <v>140</v>
      </c>
      <c r="AU146" s="197" t="s">
        <v>76</v>
      </c>
      <c r="AV146" s="13" t="s">
        <v>138</v>
      </c>
      <c r="AW146" s="13" t="s">
        <v>35</v>
      </c>
      <c r="AX146" s="13" t="s">
        <v>76</v>
      </c>
      <c r="AY146" s="197" t="s">
        <v>133</v>
      </c>
    </row>
    <row r="147" spans="2:63" s="10" customFormat="1" ht="37.35" customHeight="1">
      <c r="B147" s="156"/>
      <c r="D147" s="157" t="s">
        <v>70</v>
      </c>
      <c r="E147" s="158" t="s">
        <v>219</v>
      </c>
      <c r="F147" s="158" t="s">
        <v>220</v>
      </c>
      <c r="I147" s="159"/>
      <c r="J147" s="160">
        <f>BK147</f>
        <v>0</v>
      </c>
      <c r="L147" s="156"/>
      <c r="M147" s="161"/>
      <c r="N147" s="162"/>
      <c r="O147" s="162"/>
      <c r="P147" s="163">
        <f>SUM(P148:P151)</f>
        <v>0</v>
      </c>
      <c r="Q147" s="162"/>
      <c r="R147" s="163">
        <f>SUM(R148:R151)</f>
        <v>0</v>
      </c>
      <c r="S147" s="162"/>
      <c r="T147" s="164">
        <f>SUM(T148:T151)</f>
        <v>0</v>
      </c>
      <c r="AR147" s="157" t="s">
        <v>76</v>
      </c>
      <c r="AT147" s="165" t="s">
        <v>70</v>
      </c>
      <c r="AU147" s="165" t="s">
        <v>71</v>
      </c>
      <c r="AY147" s="157" t="s">
        <v>133</v>
      </c>
      <c r="BK147" s="166">
        <f>SUM(BK148:BK151)</f>
        <v>0</v>
      </c>
    </row>
    <row r="148" spans="2:65" s="1" customFormat="1" ht="38.25" customHeight="1">
      <c r="B148" s="167"/>
      <c r="C148" s="168" t="s">
        <v>221</v>
      </c>
      <c r="D148" s="168" t="s">
        <v>134</v>
      </c>
      <c r="E148" s="169" t="s">
        <v>222</v>
      </c>
      <c r="F148" s="170" t="s">
        <v>223</v>
      </c>
      <c r="G148" s="171" t="s">
        <v>137</v>
      </c>
      <c r="H148" s="172">
        <v>0.267</v>
      </c>
      <c r="I148" s="173"/>
      <c r="J148" s="174">
        <f>ROUND(I148*H148,2)</f>
        <v>0</v>
      </c>
      <c r="K148" s="170" t="s">
        <v>5</v>
      </c>
      <c r="L148" s="41"/>
      <c r="M148" s="175" t="s">
        <v>5</v>
      </c>
      <c r="N148" s="176" t="s">
        <v>42</v>
      </c>
      <c r="O148" s="42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AR148" s="23" t="s">
        <v>138</v>
      </c>
      <c r="AT148" s="23" t="s">
        <v>134</v>
      </c>
      <c r="AU148" s="23" t="s">
        <v>76</v>
      </c>
      <c r="AY148" s="23" t="s">
        <v>133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23" t="s">
        <v>76</v>
      </c>
      <c r="BK148" s="179">
        <f>ROUND(I148*H148,2)</f>
        <v>0</v>
      </c>
      <c r="BL148" s="23" t="s">
        <v>138</v>
      </c>
      <c r="BM148" s="23" t="s">
        <v>224</v>
      </c>
    </row>
    <row r="149" spans="2:51" s="12" customFormat="1" ht="13.5">
      <c r="B149" s="188"/>
      <c r="D149" s="181" t="s">
        <v>140</v>
      </c>
      <c r="E149" s="189" t="s">
        <v>5</v>
      </c>
      <c r="F149" s="190" t="s">
        <v>225</v>
      </c>
      <c r="H149" s="191">
        <v>0.267</v>
      </c>
      <c r="I149" s="192"/>
      <c r="L149" s="188"/>
      <c r="M149" s="193"/>
      <c r="N149" s="194"/>
      <c r="O149" s="194"/>
      <c r="P149" s="194"/>
      <c r="Q149" s="194"/>
      <c r="R149" s="194"/>
      <c r="S149" s="194"/>
      <c r="T149" s="195"/>
      <c r="AT149" s="189" t="s">
        <v>140</v>
      </c>
      <c r="AU149" s="189" t="s">
        <v>76</v>
      </c>
      <c r="AV149" s="12" t="s">
        <v>83</v>
      </c>
      <c r="AW149" s="12" t="s">
        <v>35</v>
      </c>
      <c r="AX149" s="12" t="s">
        <v>71</v>
      </c>
      <c r="AY149" s="189" t="s">
        <v>133</v>
      </c>
    </row>
    <row r="150" spans="2:51" s="12" customFormat="1" ht="13.5">
      <c r="B150" s="188"/>
      <c r="D150" s="181" t="s">
        <v>140</v>
      </c>
      <c r="E150" s="189" t="s">
        <v>5</v>
      </c>
      <c r="F150" s="190" t="s">
        <v>5</v>
      </c>
      <c r="H150" s="191">
        <v>0</v>
      </c>
      <c r="I150" s="192"/>
      <c r="L150" s="188"/>
      <c r="M150" s="193"/>
      <c r="N150" s="194"/>
      <c r="O150" s="194"/>
      <c r="P150" s="194"/>
      <c r="Q150" s="194"/>
      <c r="R150" s="194"/>
      <c r="S150" s="194"/>
      <c r="T150" s="195"/>
      <c r="AT150" s="189" t="s">
        <v>140</v>
      </c>
      <c r="AU150" s="189" t="s">
        <v>76</v>
      </c>
      <c r="AV150" s="12" t="s">
        <v>83</v>
      </c>
      <c r="AW150" s="12" t="s">
        <v>6</v>
      </c>
      <c r="AX150" s="12" t="s">
        <v>71</v>
      </c>
      <c r="AY150" s="189" t="s">
        <v>133</v>
      </c>
    </row>
    <row r="151" spans="2:51" s="13" customFormat="1" ht="13.5">
      <c r="B151" s="196"/>
      <c r="D151" s="181" t="s">
        <v>140</v>
      </c>
      <c r="E151" s="197" t="s">
        <v>5</v>
      </c>
      <c r="F151" s="198" t="s">
        <v>143</v>
      </c>
      <c r="H151" s="199">
        <v>0.267</v>
      </c>
      <c r="I151" s="200"/>
      <c r="L151" s="196"/>
      <c r="M151" s="201"/>
      <c r="N151" s="202"/>
      <c r="O151" s="202"/>
      <c r="P151" s="202"/>
      <c r="Q151" s="202"/>
      <c r="R151" s="202"/>
      <c r="S151" s="202"/>
      <c r="T151" s="203"/>
      <c r="AT151" s="197" t="s">
        <v>140</v>
      </c>
      <c r="AU151" s="197" t="s">
        <v>76</v>
      </c>
      <c r="AV151" s="13" t="s">
        <v>138</v>
      </c>
      <c r="AW151" s="13" t="s">
        <v>35</v>
      </c>
      <c r="AX151" s="13" t="s">
        <v>76</v>
      </c>
      <c r="AY151" s="197" t="s">
        <v>133</v>
      </c>
    </row>
    <row r="152" spans="2:63" s="10" customFormat="1" ht="37.35" customHeight="1">
      <c r="B152" s="156"/>
      <c r="D152" s="157" t="s">
        <v>70</v>
      </c>
      <c r="E152" s="158" t="s">
        <v>226</v>
      </c>
      <c r="F152" s="158" t="s">
        <v>227</v>
      </c>
      <c r="I152" s="159"/>
      <c r="J152" s="160">
        <f>BK152</f>
        <v>0</v>
      </c>
      <c r="L152" s="156"/>
      <c r="M152" s="161"/>
      <c r="N152" s="162"/>
      <c r="O152" s="162"/>
      <c r="P152" s="163">
        <f>SUM(P153:P240)</f>
        <v>0</v>
      </c>
      <c r="Q152" s="162"/>
      <c r="R152" s="163">
        <f>SUM(R153:R240)</f>
        <v>0</v>
      </c>
      <c r="S152" s="162"/>
      <c r="T152" s="164">
        <f>SUM(T153:T240)</f>
        <v>0</v>
      </c>
      <c r="AR152" s="157" t="s">
        <v>76</v>
      </c>
      <c r="AT152" s="165" t="s">
        <v>70</v>
      </c>
      <c r="AU152" s="165" t="s">
        <v>71</v>
      </c>
      <c r="AY152" s="157" t="s">
        <v>133</v>
      </c>
      <c r="BK152" s="166">
        <f>SUM(BK153:BK240)</f>
        <v>0</v>
      </c>
    </row>
    <row r="153" spans="2:65" s="1" customFormat="1" ht="51" customHeight="1">
      <c r="B153" s="167"/>
      <c r="C153" s="168" t="s">
        <v>228</v>
      </c>
      <c r="D153" s="168" t="s">
        <v>134</v>
      </c>
      <c r="E153" s="169" t="s">
        <v>229</v>
      </c>
      <c r="F153" s="170" t="s">
        <v>230</v>
      </c>
      <c r="G153" s="171" t="s">
        <v>194</v>
      </c>
      <c r="H153" s="172">
        <v>3.18</v>
      </c>
      <c r="I153" s="173"/>
      <c r="J153" s="174">
        <f>ROUND(I153*H153,2)</f>
        <v>0</v>
      </c>
      <c r="K153" s="170" t="s">
        <v>5</v>
      </c>
      <c r="L153" s="41"/>
      <c r="M153" s="175" t="s">
        <v>5</v>
      </c>
      <c r="N153" s="176" t="s">
        <v>42</v>
      </c>
      <c r="O153" s="42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AR153" s="23" t="s">
        <v>138</v>
      </c>
      <c r="AT153" s="23" t="s">
        <v>134</v>
      </c>
      <c r="AU153" s="23" t="s">
        <v>76</v>
      </c>
      <c r="AY153" s="23" t="s">
        <v>133</v>
      </c>
      <c r="BE153" s="179">
        <f>IF(N153="základní",J153,0)</f>
        <v>0</v>
      </c>
      <c r="BF153" s="179">
        <f>IF(N153="snížená",J153,0)</f>
        <v>0</v>
      </c>
      <c r="BG153" s="179">
        <f>IF(N153="zákl. přenesená",J153,0)</f>
        <v>0</v>
      </c>
      <c r="BH153" s="179">
        <f>IF(N153="sníž. přenesená",J153,0)</f>
        <v>0</v>
      </c>
      <c r="BI153" s="179">
        <f>IF(N153="nulová",J153,0)</f>
        <v>0</v>
      </c>
      <c r="BJ153" s="23" t="s">
        <v>76</v>
      </c>
      <c r="BK153" s="179">
        <f>ROUND(I153*H153,2)</f>
        <v>0</v>
      </c>
      <c r="BL153" s="23" t="s">
        <v>138</v>
      </c>
      <c r="BM153" s="23" t="s">
        <v>231</v>
      </c>
    </row>
    <row r="154" spans="2:51" s="12" customFormat="1" ht="13.5">
      <c r="B154" s="188"/>
      <c r="D154" s="181" t="s">
        <v>140</v>
      </c>
      <c r="E154" s="189" t="s">
        <v>5</v>
      </c>
      <c r="F154" s="190" t="s">
        <v>232</v>
      </c>
      <c r="H154" s="191">
        <v>0.54</v>
      </c>
      <c r="I154" s="192"/>
      <c r="L154" s="188"/>
      <c r="M154" s="193"/>
      <c r="N154" s="194"/>
      <c r="O154" s="194"/>
      <c r="P154" s="194"/>
      <c r="Q154" s="194"/>
      <c r="R154" s="194"/>
      <c r="S154" s="194"/>
      <c r="T154" s="195"/>
      <c r="AT154" s="189" t="s">
        <v>140</v>
      </c>
      <c r="AU154" s="189" t="s">
        <v>76</v>
      </c>
      <c r="AV154" s="12" t="s">
        <v>83</v>
      </c>
      <c r="AW154" s="12" t="s">
        <v>35</v>
      </c>
      <c r="AX154" s="12" t="s">
        <v>71</v>
      </c>
      <c r="AY154" s="189" t="s">
        <v>133</v>
      </c>
    </row>
    <row r="155" spans="2:51" s="12" customFormat="1" ht="13.5">
      <c r="B155" s="188"/>
      <c r="D155" s="181" t="s">
        <v>140</v>
      </c>
      <c r="E155" s="189" t="s">
        <v>5</v>
      </c>
      <c r="F155" s="190" t="s">
        <v>233</v>
      </c>
      <c r="H155" s="191">
        <v>2.64</v>
      </c>
      <c r="I155" s="192"/>
      <c r="L155" s="188"/>
      <c r="M155" s="193"/>
      <c r="N155" s="194"/>
      <c r="O155" s="194"/>
      <c r="P155" s="194"/>
      <c r="Q155" s="194"/>
      <c r="R155" s="194"/>
      <c r="S155" s="194"/>
      <c r="T155" s="195"/>
      <c r="AT155" s="189" t="s">
        <v>140</v>
      </c>
      <c r="AU155" s="189" t="s">
        <v>76</v>
      </c>
      <c r="AV155" s="12" t="s">
        <v>83</v>
      </c>
      <c r="AW155" s="12" t="s">
        <v>35</v>
      </c>
      <c r="AX155" s="12" t="s">
        <v>71</v>
      </c>
      <c r="AY155" s="189" t="s">
        <v>133</v>
      </c>
    </row>
    <row r="156" spans="2:51" s="12" customFormat="1" ht="13.5">
      <c r="B156" s="188"/>
      <c r="D156" s="181" t="s">
        <v>140</v>
      </c>
      <c r="E156" s="189" t="s">
        <v>5</v>
      </c>
      <c r="F156" s="190" t="s">
        <v>5</v>
      </c>
      <c r="H156" s="191">
        <v>0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89" t="s">
        <v>140</v>
      </c>
      <c r="AU156" s="189" t="s">
        <v>76</v>
      </c>
      <c r="AV156" s="12" t="s">
        <v>83</v>
      </c>
      <c r="AW156" s="12" t="s">
        <v>6</v>
      </c>
      <c r="AX156" s="12" t="s">
        <v>71</v>
      </c>
      <c r="AY156" s="189" t="s">
        <v>133</v>
      </c>
    </row>
    <row r="157" spans="2:51" s="13" customFormat="1" ht="13.5">
      <c r="B157" s="196"/>
      <c r="D157" s="181" t="s">
        <v>140</v>
      </c>
      <c r="E157" s="197" t="s">
        <v>5</v>
      </c>
      <c r="F157" s="198" t="s">
        <v>143</v>
      </c>
      <c r="H157" s="199">
        <v>3.18</v>
      </c>
      <c r="I157" s="200"/>
      <c r="L157" s="196"/>
      <c r="M157" s="201"/>
      <c r="N157" s="202"/>
      <c r="O157" s="202"/>
      <c r="P157" s="202"/>
      <c r="Q157" s="202"/>
      <c r="R157" s="202"/>
      <c r="S157" s="202"/>
      <c r="T157" s="203"/>
      <c r="AT157" s="197" t="s">
        <v>140</v>
      </c>
      <c r="AU157" s="197" t="s">
        <v>76</v>
      </c>
      <c r="AV157" s="13" t="s">
        <v>138</v>
      </c>
      <c r="AW157" s="13" t="s">
        <v>35</v>
      </c>
      <c r="AX157" s="13" t="s">
        <v>76</v>
      </c>
      <c r="AY157" s="197" t="s">
        <v>133</v>
      </c>
    </row>
    <row r="158" spans="2:65" s="1" customFormat="1" ht="51" customHeight="1">
      <c r="B158" s="167"/>
      <c r="C158" s="168" t="s">
        <v>234</v>
      </c>
      <c r="D158" s="168" t="s">
        <v>134</v>
      </c>
      <c r="E158" s="169" t="s">
        <v>235</v>
      </c>
      <c r="F158" s="170" t="s">
        <v>236</v>
      </c>
      <c r="G158" s="171" t="s">
        <v>194</v>
      </c>
      <c r="H158" s="172">
        <v>50</v>
      </c>
      <c r="I158" s="173"/>
      <c r="J158" s="174">
        <f>ROUND(I158*H158,2)</f>
        <v>0</v>
      </c>
      <c r="K158" s="170" t="s">
        <v>5</v>
      </c>
      <c r="L158" s="41"/>
      <c r="M158" s="175" t="s">
        <v>5</v>
      </c>
      <c r="N158" s="176" t="s">
        <v>42</v>
      </c>
      <c r="O158" s="42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AR158" s="23" t="s">
        <v>138</v>
      </c>
      <c r="AT158" s="23" t="s">
        <v>134</v>
      </c>
      <c r="AU158" s="23" t="s">
        <v>76</v>
      </c>
      <c r="AY158" s="23" t="s">
        <v>133</v>
      </c>
      <c r="BE158" s="179">
        <f>IF(N158="základní",J158,0)</f>
        <v>0</v>
      </c>
      <c r="BF158" s="179">
        <f>IF(N158="snížená",J158,0)</f>
        <v>0</v>
      </c>
      <c r="BG158" s="179">
        <f>IF(N158="zákl. přenesená",J158,0)</f>
        <v>0</v>
      </c>
      <c r="BH158" s="179">
        <f>IF(N158="sníž. přenesená",J158,0)</f>
        <v>0</v>
      </c>
      <c r="BI158" s="179">
        <f>IF(N158="nulová",J158,0)</f>
        <v>0</v>
      </c>
      <c r="BJ158" s="23" t="s">
        <v>76</v>
      </c>
      <c r="BK158" s="179">
        <f>ROUND(I158*H158,2)</f>
        <v>0</v>
      </c>
      <c r="BL158" s="23" t="s">
        <v>138</v>
      </c>
      <c r="BM158" s="23" t="s">
        <v>237</v>
      </c>
    </row>
    <row r="159" spans="2:65" s="1" customFormat="1" ht="63.75" customHeight="1">
      <c r="B159" s="167"/>
      <c r="C159" s="168" t="s">
        <v>238</v>
      </c>
      <c r="D159" s="168" t="s">
        <v>134</v>
      </c>
      <c r="E159" s="169" t="s">
        <v>239</v>
      </c>
      <c r="F159" s="170" t="s">
        <v>240</v>
      </c>
      <c r="G159" s="171" t="s">
        <v>194</v>
      </c>
      <c r="H159" s="172">
        <v>2.6</v>
      </c>
      <c r="I159" s="173"/>
      <c r="J159" s="174">
        <f>ROUND(I159*H159,2)</f>
        <v>0</v>
      </c>
      <c r="K159" s="170" t="s">
        <v>5</v>
      </c>
      <c r="L159" s="41"/>
      <c r="M159" s="175" t="s">
        <v>5</v>
      </c>
      <c r="N159" s="176" t="s">
        <v>42</v>
      </c>
      <c r="O159" s="42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23" t="s">
        <v>138</v>
      </c>
      <c r="AT159" s="23" t="s">
        <v>134</v>
      </c>
      <c r="AU159" s="23" t="s">
        <v>76</v>
      </c>
      <c r="AY159" s="23" t="s">
        <v>133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3" t="s">
        <v>76</v>
      </c>
      <c r="BK159" s="179">
        <f>ROUND(I159*H159,2)</f>
        <v>0</v>
      </c>
      <c r="BL159" s="23" t="s">
        <v>138</v>
      </c>
      <c r="BM159" s="23" t="s">
        <v>241</v>
      </c>
    </row>
    <row r="160" spans="2:51" s="12" customFormat="1" ht="13.5">
      <c r="B160" s="188"/>
      <c r="D160" s="181" t="s">
        <v>140</v>
      </c>
      <c r="E160" s="189" t="s">
        <v>5</v>
      </c>
      <c r="F160" s="190" t="s">
        <v>242</v>
      </c>
      <c r="H160" s="191">
        <v>2.6</v>
      </c>
      <c r="I160" s="192"/>
      <c r="L160" s="188"/>
      <c r="M160" s="193"/>
      <c r="N160" s="194"/>
      <c r="O160" s="194"/>
      <c r="P160" s="194"/>
      <c r="Q160" s="194"/>
      <c r="R160" s="194"/>
      <c r="S160" s="194"/>
      <c r="T160" s="195"/>
      <c r="AT160" s="189" t="s">
        <v>140</v>
      </c>
      <c r="AU160" s="189" t="s">
        <v>76</v>
      </c>
      <c r="AV160" s="12" t="s">
        <v>83</v>
      </c>
      <c r="AW160" s="12" t="s">
        <v>35</v>
      </c>
      <c r="AX160" s="12" t="s">
        <v>71</v>
      </c>
      <c r="AY160" s="189" t="s">
        <v>133</v>
      </c>
    </row>
    <row r="161" spans="2:51" s="12" customFormat="1" ht="13.5">
      <c r="B161" s="188"/>
      <c r="D161" s="181" t="s">
        <v>140</v>
      </c>
      <c r="E161" s="189" t="s">
        <v>5</v>
      </c>
      <c r="F161" s="190" t="s">
        <v>5</v>
      </c>
      <c r="H161" s="191">
        <v>0</v>
      </c>
      <c r="I161" s="192"/>
      <c r="L161" s="188"/>
      <c r="M161" s="193"/>
      <c r="N161" s="194"/>
      <c r="O161" s="194"/>
      <c r="P161" s="194"/>
      <c r="Q161" s="194"/>
      <c r="R161" s="194"/>
      <c r="S161" s="194"/>
      <c r="T161" s="195"/>
      <c r="AT161" s="189" t="s">
        <v>140</v>
      </c>
      <c r="AU161" s="189" t="s">
        <v>76</v>
      </c>
      <c r="AV161" s="12" t="s">
        <v>83</v>
      </c>
      <c r="AW161" s="12" t="s">
        <v>6</v>
      </c>
      <c r="AX161" s="12" t="s">
        <v>71</v>
      </c>
      <c r="AY161" s="189" t="s">
        <v>133</v>
      </c>
    </row>
    <row r="162" spans="2:51" s="13" customFormat="1" ht="13.5">
      <c r="B162" s="196"/>
      <c r="D162" s="181" t="s">
        <v>140</v>
      </c>
      <c r="E162" s="197" t="s">
        <v>5</v>
      </c>
      <c r="F162" s="198" t="s">
        <v>143</v>
      </c>
      <c r="H162" s="199">
        <v>2.6</v>
      </c>
      <c r="I162" s="200"/>
      <c r="L162" s="196"/>
      <c r="M162" s="201"/>
      <c r="N162" s="202"/>
      <c r="O162" s="202"/>
      <c r="P162" s="202"/>
      <c r="Q162" s="202"/>
      <c r="R162" s="202"/>
      <c r="S162" s="202"/>
      <c r="T162" s="203"/>
      <c r="AT162" s="197" t="s">
        <v>140</v>
      </c>
      <c r="AU162" s="197" t="s">
        <v>76</v>
      </c>
      <c r="AV162" s="13" t="s">
        <v>138</v>
      </c>
      <c r="AW162" s="13" t="s">
        <v>35</v>
      </c>
      <c r="AX162" s="13" t="s">
        <v>76</v>
      </c>
      <c r="AY162" s="197" t="s">
        <v>133</v>
      </c>
    </row>
    <row r="163" spans="2:65" s="1" customFormat="1" ht="63.75" customHeight="1">
      <c r="B163" s="167"/>
      <c r="C163" s="168" t="s">
        <v>10</v>
      </c>
      <c r="D163" s="168" t="s">
        <v>134</v>
      </c>
      <c r="E163" s="169" t="s">
        <v>243</v>
      </c>
      <c r="F163" s="170" t="s">
        <v>244</v>
      </c>
      <c r="G163" s="171" t="s">
        <v>194</v>
      </c>
      <c r="H163" s="172">
        <v>2.6</v>
      </c>
      <c r="I163" s="173"/>
      <c r="J163" s="174">
        <f>ROUND(I163*H163,2)</f>
        <v>0</v>
      </c>
      <c r="K163" s="170" t="s">
        <v>5</v>
      </c>
      <c r="L163" s="41"/>
      <c r="M163" s="175" t="s">
        <v>5</v>
      </c>
      <c r="N163" s="176" t="s">
        <v>42</v>
      </c>
      <c r="O163" s="42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AR163" s="23" t="s">
        <v>138</v>
      </c>
      <c r="AT163" s="23" t="s">
        <v>134</v>
      </c>
      <c r="AU163" s="23" t="s">
        <v>76</v>
      </c>
      <c r="AY163" s="23" t="s">
        <v>133</v>
      </c>
      <c r="BE163" s="179">
        <f>IF(N163="základní",J163,0)</f>
        <v>0</v>
      </c>
      <c r="BF163" s="179">
        <f>IF(N163="snížená",J163,0)</f>
        <v>0</v>
      </c>
      <c r="BG163" s="179">
        <f>IF(N163="zákl. přenesená",J163,0)</f>
        <v>0</v>
      </c>
      <c r="BH163" s="179">
        <f>IF(N163="sníž. přenesená",J163,0)</f>
        <v>0</v>
      </c>
      <c r="BI163" s="179">
        <f>IF(N163="nulová",J163,0)</f>
        <v>0</v>
      </c>
      <c r="BJ163" s="23" t="s">
        <v>76</v>
      </c>
      <c r="BK163" s="179">
        <f>ROUND(I163*H163,2)</f>
        <v>0</v>
      </c>
      <c r="BL163" s="23" t="s">
        <v>138</v>
      </c>
      <c r="BM163" s="23" t="s">
        <v>245</v>
      </c>
    </row>
    <row r="164" spans="2:51" s="12" customFormat="1" ht="13.5">
      <c r="B164" s="188"/>
      <c r="D164" s="181" t="s">
        <v>140</v>
      </c>
      <c r="E164" s="189" t="s">
        <v>5</v>
      </c>
      <c r="F164" s="190" t="s">
        <v>242</v>
      </c>
      <c r="H164" s="191">
        <v>2.6</v>
      </c>
      <c r="I164" s="192"/>
      <c r="L164" s="188"/>
      <c r="M164" s="193"/>
      <c r="N164" s="194"/>
      <c r="O164" s="194"/>
      <c r="P164" s="194"/>
      <c r="Q164" s="194"/>
      <c r="R164" s="194"/>
      <c r="S164" s="194"/>
      <c r="T164" s="195"/>
      <c r="AT164" s="189" t="s">
        <v>140</v>
      </c>
      <c r="AU164" s="189" t="s">
        <v>76</v>
      </c>
      <c r="AV164" s="12" t="s">
        <v>83</v>
      </c>
      <c r="AW164" s="12" t="s">
        <v>35</v>
      </c>
      <c r="AX164" s="12" t="s">
        <v>71</v>
      </c>
      <c r="AY164" s="189" t="s">
        <v>133</v>
      </c>
    </row>
    <row r="165" spans="2:51" s="12" customFormat="1" ht="13.5">
      <c r="B165" s="188"/>
      <c r="D165" s="181" t="s">
        <v>140</v>
      </c>
      <c r="E165" s="189" t="s">
        <v>5</v>
      </c>
      <c r="F165" s="190" t="s">
        <v>5</v>
      </c>
      <c r="H165" s="191">
        <v>0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89" t="s">
        <v>140</v>
      </c>
      <c r="AU165" s="189" t="s">
        <v>76</v>
      </c>
      <c r="AV165" s="12" t="s">
        <v>83</v>
      </c>
      <c r="AW165" s="12" t="s">
        <v>6</v>
      </c>
      <c r="AX165" s="12" t="s">
        <v>71</v>
      </c>
      <c r="AY165" s="189" t="s">
        <v>133</v>
      </c>
    </row>
    <row r="166" spans="2:51" s="13" customFormat="1" ht="13.5">
      <c r="B166" s="196"/>
      <c r="D166" s="181" t="s">
        <v>140</v>
      </c>
      <c r="E166" s="197" t="s">
        <v>5</v>
      </c>
      <c r="F166" s="198" t="s">
        <v>143</v>
      </c>
      <c r="H166" s="199">
        <v>2.6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140</v>
      </c>
      <c r="AU166" s="197" t="s">
        <v>76</v>
      </c>
      <c r="AV166" s="13" t="s">
        <v>138</v>
      </c>
      <c r="AW166" s="13" t="s">
        <v>35</v>
      </c>
      <c r="AX166" s="13" t="s">
        <v>76</v>
      </c>
      <c r="AY166" s="197" t="s">
        <v>133</v>
      </c>
    </row>
    <row r="167" spans="2:65" s="1" customFormat="1" ht="76.5" customHeight="1">
      <c r="B167" s="167"/>
      <c r="C167" s="168" t="s">
        <v>246</v>
      </c>
      <c r="D167" s="168" t="s">
        <v>134</v>
      </c>
      <c r="E167" s="169" t="s">
        <v>247</v>
      </c>
      <c r="F167" s="170" t="s">
        <v>248</v>
      </c>
      <c r="G167" s="171" t="s">
        <v>194</v>
      </c>
      <c r="H167" s="172">
        <v>2.442</v>
      </c>
      <c r="I167" s="173"/>
      <c r="J167" s="174">
        <f>ROUND(I167*H167,2)</f>
        <v>0</v>
      </c>
      <c r="K167" s="170" t="s">
        <v>5</v>
      </c>
      <c r="L167" s="41"/>
      <c r="M167" s="175" t="s">
        <v>5</v>
      </c>
      <c r="N167" s="176" t="s">
        <v>42</v>
      </c>
      <c r="O167" s="42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AR167" s="23" t="s">
        <v>138</v>
      </c>
      <c r="AT167" s="23" t="s">
        <v>134</v>
      </c>
      <c r="AU167" s="23" t="s">
        <v>76</v>
      </c>
      <c r="AY167" s="23" t="s">
        <v>133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23" t="s">
        <v>76</v>
      </c>
      <c r="BK167" s="179">
        <f>ROUND(I167*H167,2)</f>
        <v>0</v>
      </c>
      <c r="BL167" s="23" t="s">
        <v>138</v>
      </c>
      <c r="BM167" s="23" t="s">
        <v>249</v>
      </c>
    </row>
    <row r="168" spans="2:51" s="11" customFormat="1" ht="13.5">
      <c r="B168" s="180"/>
      <c r="D168" s="181" t="s">
        <v>140</v>
      </c>
      <c r="E168" s="182" t="s">
        <v>5</v>
      </c>
      <c r="F168" s="183" t="s">
        <v>250</v>
      </c>
      <c r="H168" s="182" t="s">
        <v>5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2" t="s">
        <v>140</v>
      </c>
      <c r="AU168" s="182" t="s">
        <v>76</v>
      </c>
      <c r="AV168" s="11" t="s">
        <v>76</v>
      </c>
      <c r="AW168" s="11" t="s">
        <v>35</v>
      </c>
      <c r="AX168" s="11" t="s">
        <v>71</v>
      </c>
      <c r="AY168" s="182" t="s">
        <v>133</v>
      </c>
    </row>
    <row r="169" spans="2:51" s="12" customFormat="1" ht="13.5">
      <c r="B169" s="188"/>
      <c r="D169" s="181" t="s">
        <v>140</v>
      </c>
      <c r="E169" s="189" t="s">
        <v>5</v>
      </c>
      <c r="F169" s="190" t="s">
        <v>251</v>
      </c>
      <c r="H169" s="191">
        <v>2.01</v>
      </c>
      <c r="I169" s="192"/>
      <c r="L169" s="188"/>
      <c r="M169" s="193"/>
      <c r="N169" s="194"/>
      <c r="O169" s="194"/>
      <c r="P169" s="194"/>
      <c r="Q169" s="194"/>
      <c r="R169" s="194"/>
      <c r="S169" s="194"/>
      <c r="T169" s="195"/>
      <c r="AT169" s="189" t="s">
        <v>140</v>
      </c>
      <c r="AU169" s="189" t="s">
        <v>76</v>
      </c>
      <c r="AV169" s="12" t="s">
        <v>83</v>
      </c>
      <c r="AW169" s="12" t="s">
        <v>35</v>
      </c>
      <c r="AX169" s="12" t="s">
        <v>71</v>
      </c>
      <c r="AY169" s="189" t="s">
        <v>133</v>
      </c>
    </row>
    <row r="170" spans="2:51" s="12" customFormat="1" ht="13.5">
      <c r="B170" s="188"/>
      <c r="D170" s="181" t="s">
        <v>140</v>
      </c>
      <c r="E170" s="189" t="s">
        <v>5</v>
      </c>
      <c r="F170" s="190" t="s">
        <v>252</v>
      </c>
      <c r="H170" s="191">
        <v>-0.72</v>
      </c>
      <c r="I170" s="192"/>
      <c r="L170" s="188"/>
      <c r="M170" s="193"/>
      <c r="N170" s="194"/>
      <c r="O170" s="194"/>
      <c r="P170" s="194"/>
      <c r="Q170" s="194"/>
      <c r="R170" s="194"/>
      <c r="S170" s="194"/>
      <c r="T170" s="195"/>
      <c r="AT170" s="189" t="s">
        <v>140</v>
      </c>
      <c r="AU170" s="189" t="s">
        <v>76</v>
      </c>
      <c r="AV170" s="12" t="s">
        <v>83</v>
      </c>
      <c r="AW170" s="12" t="s">
        <v>35</v>
      </c>
      <c r="AX170" s="12" t="s">
        <v>71</v>
      </c>
      <c r="AY170" s="189" t="s">
        <v>133</v>
      </c>
    </row>
    <row r="171" spans="2:51" s="12" customFormat="1" ht="13.5">
      <c r="B171" s="188"/>
      <c r="D171" s="181" t="s">
        <v>140</v>
      </c>
      <c r="E171" s="189" t="s">
        <v>5</v>
      </c>
      <c r="F171" s="190" t="s">
        <v>253</v>
      </c>
      <c r="H171" s="191">
        <v>1.152</v>
      </c>
      <c r="I171" s="192"/>
      <c r="L171" s="188"/>
      <c r="M171" s="193"/>
      <c r="N171" s="194"/>
      <c r="O171" s="194"/>
      <c r="P171" s="194"/>
      <c r="Q171" s="194"/>
      <c r="R171" s="194"/>
      <c r="S171" s="194"/>
      <c r="T171" s="195"/>
      <c r="AT171" s="189" t="s">
        <v>140</v>
      </c>
      <c r="AU171" s="189" t="s">
        <v>76</v>
      </c>
      <c r="AV171" s="12" t="s">
        <v>83</v>
      </c>
      <c r="AW171" s="12" t="s">
        <v>35</v>
      </c>
      <c r="AX171" s="12" t="s">
        <v>71</v>
      </c>
      <c r="AY171" s="189" t="s">
        <v>133</v>
      </c>
    </row>
    <row r="172" spans="2:51" s="12" customFormat="1" ht="13.5">
      <c r="B172" s="188"/>
      <c r="D172" s="181" t="s">
        <v>140</v>
      </c>
      <c r="E172" s="189" t="s">
        <v>5</v>
      </c>
      <c r="F172" s="190" t="s">
        <v>5</v>
      </c>
      <c r="H172" s="191">
        <v>0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89" t="s">
        <v>140</v>
      </c>
      <c r="AU172" s="189" t="s">
        <v>76</v>
      </c>
      <c r="AV172" s="12" t="s">
        <v>83</v>
      </c>
      <c r="AW172" s="12" t="s">
        <v>6</v>
      </c>
      <c r="AX172" s="12" t="s">
        <v>71</v>
      </c>
      <c r="AY172" s="189" t="s">
        <v>133</v>
      </c>
    </row>
    <row r="173" spans="2:51" s="13" customFormat="1" ht="13.5">
      <c r="B173" s="196"/>
      <c r="D173" s="181" t="s">
        <v>140</v>
      </c>
      <c r="E173" s="197" t="s">
        <v>5</v>
      </c>
      <c r="F173" s="198" t="s">
        <v>143</v>
      </c>
      <c r="H173" s="199">
        <v>2.442</v>
      </c>
      <c r="I173" s="200"/>
      <c r="L173" s="196"/>
      <c r="M173" s="201"/>
      <c r="N173" s="202"/>
      <c r="O173" s="202"/>
      <c r="P173" s="202"/>
      <c r="Q173" s="202"/>
      <c r="R173" s="202"/>
      <c r="S173" s="202"/>
      <c r="T173" s="203"/>
      <c r="AT173" s="197" t="s">
        <v>140</v>
      </c>
      <c r="AU173" s="197" t="s">
        <v>76</v>
      </c>
      <c r="AV173" s="13" t="s">
        <v>138</v>
      </c>
      <c r="AW173" s="13" t="s">
        <v>35</v>
      </c>
      <c r="AX173" s="13" t="s">
        <v>76</v>
      </c>
      <c r="AY173" s="197" t="s">
        <v>133</v>
      </c>
    </row>
    <row r="174" spans="2:65" s="1" customFormat="1" ht="89.25" customHeight="1">
      <c r="B174" s="167"/>
      <c r="C174" s="168" t="s">
        <v>254</v>
      </c>
      <c r="D174" s="168" t="s">
        <v>134</v>
      </c>
      <c r="E174" s="169" t="s">
        <v>255</v>
      </c>
      <c r="F174" s="170" t="s">
        <v>256</v>
      </c>
      <c r="G174" s="171" t="s">
        <v>194</v>
      </c>
      <c r="H174" s="172">
        <v>5.444</v>
      </c>
      <c r="I174" s="173"/>
      <c r="J174" s="174">
        <f>ROUND(I174*H174,2)</f>
        <v>0</v>
      </c>
      <c r="K174" s="170" t="s">
        <v>5</v>
      </c>
      <c r="L174" s="41"/>
      <c r="M174" s="175" t="s">
        <v>5</v>
      </c>
      <c r="N174" s="176" t="s">
        <v>42</v>
      </c>
      <c r="O174" s="42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AR174" s="23" t="s">
        <v>138</v>
      </c>
      <c r="AT174" s="23" t="s">
        <v>134</v>
      </c>
      <c r="AU174" s="23" t="s">
        <v>76</v>
      </c>
      <c r="AY174" s="23" t="s">
        <v>133</v>
      </c>
      <c r="BE174" s="179">
        <f>IF(N174="základní",J174,0)</f>
        <v>0</v>
      </c>
      <c r="BF174" s="179">
        <f>IF(N174="snížená",J174,0)</f>
        <v>0</v>
      </c>
      <c r="BG174" s="179">
        <f>IF(N174="zákl. přenesená",J174,0)</f>
        <v>0</v>
      </c>
      <c r="BH174" s="179">
        <f>IF(N174="sníž. přenesená",J174,0)</f>
        <v>0</v>
      </c>
      <c r="BI174" s="179">
        <f>IF(N174="nulová",J174,0)</f>
        <v>0</v>
      </c>
      <c r="BJ174" s="23" t="s">
        <v>76</v>
      </c>
      <c r="BK174" s="179">
        <f>ROUND(I174*H174,2)</f>
        <v>0</v>
      </c>
      <c r="BL174" s="23" t="s">
        <v>138</v>
      </c>
      <c r="BM174" s="23" t="s">
        <v>257</v>
      </c>
    </row>
    <row r="175" spans="2:51" s="11" customFormat="1" ht="13.5">
      <c r="B175" s="180"/>
      <c r="D175" s="181" t="s">
        <v>140</v>
      </c>
      <c r="E175" s="182" t="s">
        <v>5</v>
      </c>
      <c r="F175" s="183" t="s">
        <v>258</v>
      </c>
      <c r="H175" s="182" t="s">
        <v>5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2" t="s">
        <v>140</v>
      </c>
      <c r="AU175" s="182" t="s">
        <v>76</v>
      </c>
      <c r="AV175" s="11" t="s">
        <v>76</v>
      </c>
      <c r="AW175" s="11" t="s">
        <v>35</v>
      </c>
      <c r="AX175" s="11" t="s">
        <v>71</v>
      </c>
      <c r="AY175" s="182" t="s">
        <v>133</v>
      </c>
    </row>
    <row r="176" spans="2:51" s="12" customFormat="1" ht="13.5">
      <c r="B176" s="188"/>
      <c r="D176" s="181" t="s">
        <v>140</v>
      </c>
      <c r="E176" s="189" t="s">
        <v>5</v>
      </c>
      <c r="F176" s="190" t="s">
        <v>259</v>
      </c>
      <c r="H176" s="191">
        <v>2.365</v>
      </c>
      <c r="I176" s="192"/>
      <c r="L176" s="188"/>
      <c r="M176" s="193"/>
      <c r="N176" s="194"/>
      <c r="O176" s="194"/>
      <c r="P176" s="194"/>
      <c r="Q176" s="194"/>
      <c r="R176" s="194"/>
      <c r="S176" s="194"/>
      <c r="T176" s="195"/>
      <c r="AT176" s="189" t="s">
        <v>140</v>
      </c>
      <c r="AU176" s="189" t="s">
        <v>76</v>
      </c>
      <c r="AV176" s="12" t="s">
        <v>83</v>
      </c>
      <c r="AW176" s="12" t="s">
        <v>35</v>
      </c>
      <c r="AX176" s="12" t="s">
        <v>71</v>
      </c>
      <c r="AY176" s="189" t="s">
        <v>133</v>
      </c>
    </row>
    <row r="177" spans="2:51" s="12" customFormat="1" ht="13.5">
      <c r="B177" s="188"/>
      <c r="D177" s="181" t="s">
        <v>140</v>
      </c>
      <c r="E177" s="189" t="s">
        <v>5</v>
      </c>
      <c r="F177" s="190" t="s">
        <v>260</v>
      </c>
      <c r="H177" s="191">
        <v>0.715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89" t="s">
        <v>140</v>
      </c>
      <c r="AU177" s="189" t="s">
        <v>76</v>
      </c>
      <c r="AV177" s="12" t="s">
        <v>83</v>
      </c>
      <c r="AW177" s="12" t="s">
        <v>35</v>
      </c>
      <c r="AX177" s="12" t="s">
        <v>71</v>
      </c>
      <c r="AY177" s="189" t="s">
        <v>133</v>
      </c>
    </row>
    <row r="178" spans="2:51" s="11" customFormat="1" ht="13.5">
      <c r="B178" s="180"/>
      <c r="D178" s="181" t="s">
        <v>140</v>
      </c>
      <c r="E178" s="182" t="s">
        <v>5</v>
      </c>
      <c r="F178" s="183" t="s">
        <v>261</v>
      </c>
      <c r="H178" s="182" t="s">
        <v>5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2" t="s">
        <v>140</v>
      </c>
      <c r="AU178" s="182" t="s">
        <v>76</v>
      </c>
      <c r="AV178" s="11" t="s">
        <v>76</v>
      </c>
      <c r="AW178" s="11" t="s">
        <v>35</v>
      </c>
      <c r="AX178" s="11" t="s">
        <v>71</v>
      </c>
      <c r="AY178" s="182" t="s">
        <v>133</v>
      </c>
    </row>
    <row r="179" spans="2:51" s="12" customFormat="1" ht="13.5">
      <c r="B179" s="188"/>
      <c r="D179" s="181" t="s">
        <v>140</v>
      </c>
      <c r="E179" s="189" t="s">
        <v>5</v>
      </c>
      <c r="F179" s="190" t="s">
        <v>262</v>
      </c>
      <c r="H179" s="191">
        <v>1.876</v>
      </c>
      <c r="I179" s="192"/>
      <c r="L179" s="188"/>
      <c r="M179" s="193"/>
      <c r="N179" s="194"/>
      <c r="O179" s="194"/>
      <c r="P179" s="194"/>
      <c r="Q179" s="194"/>
      <c r="R179" s="194"/>
      <c r="S179" s="194"/>
      <c r="T179" s="195"/>
      <c r="AT179" s="189" t="s">
        <v>140</v>
      </c>
      <c r="AU179" s="189" t="s">
        <v>76</v>
      </c>
      <c r="AV179" s="12" t="s">
        <v>83</v>
      </c>
      <c r="AW179" s="12" t="s">
        <v>35</v>
      </c>
      <c r="AX179" s="12" t="s">
        <v>71</v>
      </c>
      <c r="AY179" s="189" t="s">
        <v>133</v>
      </c>
    </row>
    <row r="180" spans="2:51" s="12" customFormat="1" ht="13.5">
      <c r="B180" s="188"/>
      <c r="D180" s="181" t="s">
        <v>140</v>
      </c>
      <c r="E180" s="189" t="s">
        <v>5</v>
      </c>
      <c r="F180" s="190" t="s">
        <v>263</v>
      </c>
      <c r="H180" s="191">
        <v>-0.6</v>
      </c>
      <c r="I180" s="192"/>
      <c r="L180" s="188"/>
      <c r="M180" s="193"/>
      <c r="N180" s="194"/>
      <c r="O180" s="194"/>
      <c r="P180" s="194"/>
      <c r="Q180" s="194"/>
      <c r="R180" s="194"/>
      <c r="S180" s="194"/>
      <c r="T180" s="195"/>
      <c r="AT180" s="189" t="s">
        <v>140</v>
      </c>
      <c r="AU180" s="189" t="s">
        <v>76</v>
      </c>
      <c r="AV180" s="12" t="s">
        <v>83</v>
      </c>
      <c r="AW180" s="12" t="s">
        <v>35</v>
      </c>
      <c r="AX180" s="12" t="s">
        <v>71</v>
      </c>
      <c r="AY180" s="189" t="s">
        <v>133</v>
      </c>
    </row>
    <row r="181" spans="2:51" s="12" customFormat="1" ht="13.5">
      <c r="B181" s="188"/>
      <c r="D181" s="181" t="s">
        <v>140</v>
      </c>
      <c r="E181" s="189" t="s">
        <v>5</v>
      </c>
      <c r="F181" s="190" t="s">
        <v>264</v>
      </c>
      <c r="H181" s="191">
        <v>1.088</v>
      </c>
      <c r="I181" s="192"/>
      <c r="L181" s="188"/>
      <c r="M181" s="193"/>
      <c r="N181" s="194"/>
      <c r="O181" s="194"/>
      <c r="P181" s="194"/>
      <c r="Q181" s="194"/>
      <c r="R181" s="194"/>
      <c r="S181" s="194"/>
      <c r="T181" s="195"/>
      <c r="AT181" s="189" t="s">
        <v>140</v>
      </c>
      <c r="AU181" s="189" t="s">
        <v>76</v>
      </c>
      <c r="AV181" s="12" t="s">
        <v>83</v>
      </c>
      <c r="AW181" s="12" t="s">
        <v>35</v>
      </c>
      <c r="AX181" s="12" t="s">
        <v>71</v>
      </c>
      <c r="AY181" s="189" t="s">
        <v>133</v>
      </c>
    </row>
    <row r="182" spans="2:51" s="12" customFormat="1" ht="13.5">
      <c r="B182" s="188"/>
      <c r="D182" s="181" t="s">
        <v>140</v>
      </c>
      <c r="E182" s="189" t="s">
        <v>5</v>
      </c>
      <c r="F182" s="190" t="s">
        <v>5</v>
      </c>
      <c r="H182" s="191">
        <v>0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89" t="s">
        <v>140</v>
      </c>
      <c r="AU182" s="189" t="s">
        <v>76</v>
      </c>
      <c r="AV182" s="12" t="s">
        <v>83</v>
      </c>
      <c r="AW182" s="12" t="s">
        <v>6</v>
      </c>
      <c r="AX182" s="12" t="s">
        <v>71</v>
      </c>
      <c r="AY182" s="189" t="s">
        <v>133</v>
      </c>
    </row>
    <row r="183" spans="2:51" s="13" customFormat="1" ht="13.5">
      <c r="B183" s="196"/>
      <c r="D183" s="181" t="s">
        <v>140</v>
      </c>
      <c r="E183" s="197" t="s">
        <v>5</v>
      </c>
      <c r="F183" s="198" t="s">
        <v>143</v>
      </c>
      <c r="H183" s="199">
        <v>5.444</v>
      </c>
      <c r="I183" s="200"/>
      <c r="L183" s="196"/>
      <c r="M183" s="201"/>
      <c r="N183" s="202"/>
      <c r="O183" s="202"/>
      <c r="P183" s="202"/>
      <c r="Q183" s="202"/>
      <c r="R183" s="202"/>
      <c r="S183" s="202"/>
      <c r="T183" s="203"/>
      <c r="AT183" s="197" t="s">
        <v>140</v>
      </c>
      <c r="AU183" s="197" t="s">
        <v>76</v>
      </c>
      <c r="AV183" s="13" t="s">
        <v>138</v>
      </c>
      <c r="AW183" s="13" t="s">
        <v>35</v>
      </c>
      <c r="AX183" s="13" t="s">
        <v>76</v>
      </c>
      <c r="AY183" s="197" t="s">
        <v>133</v>
      </c>
    </row>
    <row r="184" spans="2:65" s="1" customFormat="1" ht="63.75" customHeight="1">
      <c r="B184" s="167"/>
      <c r="C184" s="168" t="s">
        <v>265</v>
      </c>
      <c r="D184" s="168" t="s">
        <v>134</v>
      </c>
      <c r="E184" s="169" t="s">
        <v>266</v>
      </c>
      <c r="F184" s="170" t="s">
        <v>267</v>
      </c>
      <c r="G184" s="171" t="s">
        <v>194</v>
      </c>
      <c r="H184" s="172">
        <v>32.551</v>
      </c>
      <c r="I184" s="173"/>
      <c r="J184" s="174">
        <f>ROUND(I184*H184,2)</f>
        <v>0</v>
      </c>
      <c r="K184" s="170" t="s">
        <v>5</v>
      </c>
      <c r="L184" s="41"/>
      <c r="M184" s="175" t="s">
        <v>5</v>
      </c>
      <c r="N184" s="176" t="s">
        <v>42</v>
      </c>
      <c r="O184" s="42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AR184" s="23" t="s">
        <v>138</v>
      </c>
      <c r="AT184" s="23" t="s">
        <v>134</v>
      </c>
      <c r="AU184" s="23" t="s">
        <v>76</v>
      </c>
      <c r="AY184" s="23" t="s">
        <v>133</v>
      </c>
      <c r="BE184" s="179">
        <f>IF(N184="základní",J184,0)</f>
        <v>0</v>
      </c>
      <c r="BF184" s="179">
        <f>IF(N184="snížená",J184,0)</f>
        <v>0</v>
      </c>
      <c r="BG184" s="179">
        <f>IF(N184="zákl. přenesená",J184,0)</f>
        <v>0</v>
      </c>
      <c r="BH184" s="179">
        <f>IF(N184="sníž. přenesená",J184,0)</f>
        <v>0</v>
      </c>
      <c r="BI184" s="179">
        <f>IF(N184="nulová",J184,0)</f>
        <v>0</v>
      </c>
      <c r="BJ184" s="23" t="s">
        <v>76</v>
      </c>
      <c r="BK184" s="179">
        <f>ROUND(I184*H184,2)</f>
        <v>0</v>
      </c>
      <c r="BL184" s="23" t="s">
        <v>138</v>
      </c>
      <c r="BM184" s="23" t="s">
        <v>268</v>
      </c>
    </row>
    <row r="185" spans="2:51" s="12" customFormat="1" ht="13.5">
      <c r="B185" s="188"/>
      <c r="D185" s="181" t="s">
        <v>140</v>
      </c>
      <c r="E185" s="189" t="s">
        <v>5</v>
      </c>
      <c r="F185" s="190" t="s">
        <v>269</v>
      </c>
      <c r="H185" s="191">
        <v>30.186</v>
      </c>
      <c r="I185" s="192"/>
      <c r="L185" s="188"/>
      <c r="M185" s="193"/>
      <c r="N185" s="194"/>
      <c r="O185" s="194"/>
      <c r="P185" s="194"/>
      <c r="Q185" s="194"/>
      <c r="R185" s="194"/>
      <c r="S185" s="194"/>
      <c r="T185" s="195"/>
      <c r="AT185" s="189" t="s">
        <v>140</v>
      </c>
      <c r="AU185" s="189" t="s">
        <v>76</v>
      </c>
      <c r="AV185" s="12" t="s">
        <v>83</v>
      </c>
      <c r="AW185" s="12" t="s">
        <v>35</v>
      </c>
      <c r="AX185" s="12" t="s">
        <v>71</v>
      </c>
      <c r="AY185" s="189" t="s">
        <v>133</v>
      </c>
    </row>
    <row r="186" spans="2:51" s="11" customFormat="1" ht="13.5">
      <c r="B186" s="180"/>
      <c r="D186" s="181" t="s">
        <v>140</v>
      </c>
      <c r="E186" s="182" t="s">
        <v>5</v>
      </c>
      <c r="F186" s="183" t="s">
        <v>258</v>
      </c>
      <c r="H186" s="182" t="s">
        <v>5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2" t="s">
        <v>140</v>
      </c>
      <c r="AU186" s="182" t="s">
        <v>76</v>
      </c>
      <c r="AV186" s="11" t="s">
        <v>76</v>
      </c>
      <c r="AW186" s="11" t="s">
        <v>35</v>
      </c>
      <c r="AX186" s="11" t="s">
        <v>71</v>
      </c>
      <c r="AY186" s="182" t="s">
        <v>133</v>
      </c>
    </row>
    <row r="187" spans="2:51" s="12" customFormat="1" ht="13.5">
      <c r="B187" s="188"/>
      <c r="D187" s="181" t="s">
        <v>140</v>
      </c>
      <c r="E187" s="189" t="s">
        <v>5</v>
      </c>
      <c r="F187" s="190" t="s">
        <v>259</v>
      </c>
      <c r="H187" s="191">
        <v>2.365</v>
      </c>
      <c r="I187" s="192"/>
      <c r="L187" s="188"/>
      <c r="M187" s="193"/>
      <c r="N187" s="194"/>
      <c r="O187" s="194"/>
      <c r="P187" s="194"/>
      <c r="Q187" s="194"/>
      <c r="R187" s="194"/>
      <c r="S187" s="194"/>
      <c r="T187" s="195"/>
      <c r="AT187" s="189" t="s">
        <v>140</v>
      </c>
      <c r="AU187" s="189" t="s">
        <v>76</v>
      </c>
      <c r="AV187" s="12" t="s">
        <v>83</v>
      </c>
      <c r="AW187" s="12" t="s">
        <v>35</v>
      </c>
      <c r="AX187" s="12" t="s">
        <v>71</v>
      </c>
      <c r="AY187" s="189" t="s">
        <v>133</v>
      </c>
    </row>
    <row r="188" spans="2:51" s="12" customFormat="1" ht="13.5">
      <c r="B188" s="188"/>
      <c r="D188" s="181" t="s">
        <v>140</v>
      </c>
      <c r="E188" s="189" t="s">
        <v>5</v>
      </c>
      <c r="F188" s="190" t="s">
        <v>5</v>
      </c>
      <c r="H188" s="191">
        <v>0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89" t="s">
        <v>140</v>
      </c>
      <c r="AU188" s="189" t="s">
        <v>76</v>
      </c>
      <c r="AV188" s="12" t="s">
        <v>83</v>
      </c>
      <c r="AW188" s="12" t="s">
        <v>6</v>
      </c>
      <c r="AX188" s="12" t="s">
        <v>71</v>
      </c>
      <c r="AY188" s="189" t="s">
        <v>133</v>
      </c>
    </row>
    <row r="189" spans="2:51" s="13" customFormat="1" ht="13.5">
      <c r="B189" s="196"/>
      <c r="D189" s="181" t="s">
        <v>140</v>
      </c>
      <c r="E189" s="197" t="s">
        <v>5</v>
      </c>
      <c r="F189" s="198" t="s">
        <v>143</v>
      </c>
      <c r="H189" s="199">
        <v>32.551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140</v>
      </c>
      <c r="AU189" s="197" t="s">
        <v>76</v>
      </c>
      <c r="AV189" s="13" t="s">
        <v>138</v>
      </c>
      <c r="AW189" s="13" t="s">
        <v>35</v>
      </c>
      <c r="AX189" s="13" t="s">
        <v>76</v>
      </c>
      <c r="AY189" s="197" t="s">
        <v>133</v>
      </c>
    </row>
    <row r="190" spans="2:65" s="1" customFormat="1" ht="51" customHeight="1">
      <c r="B190" s="167"/>
      <c r="C190" s="168" t="s">
        <v>270</v>
      </c>
      <c r="D190" s="168" t="s">
        <v>134</v>
      </c>
      <c r="E190" s="169" t="s">
        <v>271</v>
      </c>
      <c r="F190" s="170" t="s">
        <v>272</v>
      </c>
      <c r="G190" s="171" t="s">
        <v>216</v>
      </c>
      <c r="H190" s="172">
        <v>22.48</v>
      </c>
      <c r="I190" s="173"/>
      <c r="J190" s="174">
        <f>ROUND(I190*H190,2)</f>
        <v>0</v>
      </c>
      <c r="K190" s="170" t="s">
        <v>5</v>
      </c>
      <c r="L190" s="41"/>
      <c r="M190" s="175" t="s">
        <v>5</v>
      </c>
      <c r="N190" s="176" t="s">
        <v>42</v>
      </c>
      <c r="O190" s="42"/>
      <c r="P190" s="177">
        <f>O190*H190</f>
        <v>0</v>
      </c>
      <c r="Q190" s="177">
        <v>0</v>
      </c>
      <c r="R190" s="177">
        <f>Q190*H190</f>
        <v>0</v>
      </c>
      <c r="S190" s="177">
        <v>0</v>
      </c>
      <c r="T190" s="178">
        <f>S190*H190</f>
        <v>0</v>
      </c>
      <c r="AR190" s="23" t="s">
        <v>138</v>
      </c>
      <c r="AT190" s="23" t="s">
        <v>134</v>
      </c>
      <c r="AU190" s="23" t="s">
        <v>76</v>
      </c>
      <c r="AY190" s="23" t="s">
        <v>133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3" t="s">
        <v>76</v>
      </c>
      <c r="BK190" s="179">
        <f>ROUND(I190*H190,2)</f>
        <v>0</v>
      </c>
      <c r="BL190" s="23" t="s">
        <v>138</v>
      </c>
      <c r="BM190" s="23" t="s">
        <v>273</v>
      </c>
    </row>
    <row r="191" spans="2:51" s="12" customFormat="1" ht="13.5">
      <c r="B191" s="188"/>
      <c r="D191" s="181" t="s">
        <v>140</v>
      </c>
      <c r="E191" s="189" t="s">
        <v>5</v>
      </c>
      <c r="F191" s="190" t="s">
        <v>274</v>
      </c>
      <c r="H191" s="191">
        <v>4.5</v>
      </c>
      <c r="I191" s="192"/>
      <c r="L191" s="188"/>
      <c r="M191" s="193"/>
      <c r="N191" s="194"/>
      <c r="O191" s="194"/>
      <c r="P191" s="194"/>
      <c r="Q191" s="194"/>
      <c r="R191" s="194"/>
      <c r="S191" s="194"/>
      <c r="T191" s="195"/>
      <c r="AT191" s="189" t="s">
        <v>140</v>
      </c>
      <c r="AU191" s="189" t="s">
        <v>76</v>
      </c>
      <c r="AV191" s="12" t="s">
        <v>83</v>
      </c>
      <c r="AW191" s="12" t="s">
        <v>35</v>
      </c>
      <c r="AX191" s="12" t="s">
        <v>71</v>
      </c>
      <c r="AY191" s="189" t="s">
        <v>133</v>
      </c>
    </row>
    <row r="192" spans="2:51" s="12" customFormat="1" ht="13.5">
      <c r="B192" s="188"/>
      <c r="D192" s="181" t="s">
        <v>140</v>
      </c>
      <c r="E192" s="189" t="s">
        <v>5</v>
      </c>
      <c r="F192" s="190" t="s">
        <v>275</v>
      </c>
      <c r="H192" s="191">
        <v>17.98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89" t="s">
        <v>140</v>
      </c>
      <c r="AU192" s="189" t="s">
        <v>76</v>
      </c>
      <c r="AV192" s="12" t="s">
        <v>83</v>
      </c>
      <c r="AW192" s="12" t="s">
        <v>35</v>
      </c>
      <c r="AX192" s="12" t="s">
        <v>71</v>
      </c>
      <c r="AY192" s="189" t="s">
        <v>133</v>
      </c>
    </row>
    <row r="193" spans="2:51" s="13" customFormat="1" ht="13.5">
      <c r="B193" s="196"/>
      <c r="D193" s="181" t="s">
        <v>140</v>
      </c>
      <c r="E193" s="197" t="s">
        <v>5</v>
      </c>
      <c r="F193" s="198" t="s">
        <v>143</v>
      </c>
      <c r="H193" s="199">
        <v>22.48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140</v>
      </c>
      <c r="AU193" s="197" t="s">
        <v>76</v>
      </c>
      <c r="AV193" s="13" t="s">
        <v>138</v>
      </c>
      <c r="AW193" s="13" t="s">
        <v>35</v>
      </c>
      <c r="AX193" s="13" t="s">
        <v>76</v>
      </c>
      <c r="AY193" s="197" t="s">
        <v>133</v>
      </c>
    </row>
    <row r="194" spans="2:65" s="1" customFormat="1" ht="16.5" customHeight="1">
      <c r="B194" s="167"/>
      <c r="C194" s="204" t="s">
        <v>276</v>
      </c>
      <c r="D194" s="204" t="s">
        <v>184</v>
      </c>
      <c r="E194" s="205" t="s">
        <v>277</v>
      </c>
      <c r="F194" s="206" t="s">
        <v>278</v>
      </c>
      <c r="G194" s="207" t="s">
        <v>279</v>
      </c>
      <c r="H194" s="208">
        <v>25.852</v>
      </c>
      <c r="I194" s="209"/>
      <c r="J194" s="210">
        <f>ROUND(I194*H194,2)</f>
        <v>0</v>
      </c>
      <c r="K194" s="206" t="s">
        <v>5</v>
      </c>
      <c r="L194" s="211"/>
      <c r="M194" s="212" t="s">
        <v>5</v>
      </c>
      <c r="N194" s="213" t="s">
        <v>42</v>
      </c>
      <c r="O194" s="42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AR194" s="23" t="s">
        <v>167</v>
      </c>
      <c r="AT194" s="23" t="s">
        <v>184</v>
      </c>
      <c r="AU194" s="23" t="s">
        <v>76</v>
      </c>
      <c r="AY194" s="23" t="s">
        <v>133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23" t="s">
        <v>76</v>
      </c>
      <c r="BK194" s="179">
        <f>ROUND(I194*H194,2)</f>
        <v>0</v>
      </c>
      <c r="BL194" s="23" t="s">
        <v>138</v>
      </c>
      <c r="BM194" s="23" t="s">
        <v>280</v>
      </c>
    </row>
    <row r="195" spans="2:65" s="1" customFormat="1" ht="51" customHeight="1">
      <c r="B195" s="167"/>
      <c r="C195" s="168" t="s">
        <v>281</v>
      </c>
      <c r="D195" s="168" t="s">
        <v>134</v>
      </c>
      <c r="E195" s="169" t="s">
        <v>282</v>
      </c>
      <c r="F195" s="170" t="s">
        <v>283</v>
      </c>
      <c r="G195" s="171" t="s">
        <v>194</v>
      </c>
      <c r="H195" s="172">
        <v>42.12</v>
      </c>
      <c r="I195" s="173"/>
      <c r="J195" s="174">
        <f>ROUND(I195*H195,2)</f>
        <v>0</v>
      </c>
      <c r="K195" s="170" t="s">
        <v>5</v>
      </c>
      <c r="L195" s="41"/>
      <c r="M195" s="175" t="s">
        <v>5</v>
      </c>
      <c r="N195" s="176" t="s">
        <v>42</v>
      </c>
      <c r="O195" s="42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AR195" s="23" t="s">
        <v>138</v>
      </c>
      <c r="AT195" s="23" t="s">
        <v>134</v>
      </c>
      <c r="AU195" s="23" t="s">
        <v>76</v>
      </c>
      <c r="AY195" s="23" t="s">
        <v>133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23" t="s">
        <v>76</v>
      </c>
      <c r="BK195" s="179">
        <f>ROUND(I195*H195,2)</f>
        <v>0</v>
      </c>
      <c r="BL195" s="23" t="s">
        <v>138</v>
      </c>
      <c r="BM195" s="23" t="s">
        <v>284</v>
      </c>
    </row>
    <row r="196" spans="2:65" s="1" customFormat="1" ht="51" customHeight="1">
      <c r="B196" s="167"/>
      <c r="C196" s="168" t="s">
        <v>285</v>
      </c>
      <c r="D196" s="168" t="s">
        <v>134</v>
      </c>
      <c r="E196" s="169" t="s">
        <v>286</v>
      </c>
      <c r="F196" s="170" t="s">
        <v>287</v>
      </c>
      <c r="G196" s="171" t="s">
        <v>194</v>
      </c>
      <c r="H196" s="172">
        <v>54.44</v>
      </c>
      <c r="I196" s="173"/>
      <c r="J196" s="174">
        <f>ROUND(I196*H196,2)</f>
        <v>0</v>
      </c>
      <c r="K196" s="170" t="s">
        <v>5</v>
      </c>
      <c r="L196" s="41"/>
      <c r="M196" s="175" t="s">
        <v>5</v>
      </c>
      <c r="N196" s="176" t="s">
        <v>42</v>
      </c>
      <c r="O196" s="42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AR196" s="23" t="s">
        <v>138</v>
      </c>
      <c r="AT196" s="23" t="s">
        <v>134</v>
      </c>
      <c r="AU196" s="23" t="s">
        <v>76</v>
      </c>
      <c r="AY196" s="23" t="s">
        <v>133</v>
      </c>
      <c r="BE196" s="179">
        <f>IF(N196="základní",J196,0)</f>
        <v>0</v>
      </c>
      <c r="BF196" s="179">
        <f>IF(N196="snížená",J196,0)</f>
        <v>0</v>
      </c>
      <c r="BG196" s="179">
        <f>IF(N196="zákl. přenesená",J196,0)</f>
        <v>0</v>
      </c>
      <c r="BH196" s="179">
        <f>IF(N196="sníž. přenesená",J196,0)</f>
        <v>0</v>
      </c>
      <c r="BI196" s="179">
        <f>IF(N196="nulová",J196,0)</f>
        <v>0</v>
      </c>
      <c r="BJ196" s="23" t="s">
        <v>76</v>
      </c>
      <c r="BK196" s="179">
        <f>ROUND(I196*H196,2)</f>
        <v>0</v>
      </c>
      <c r="BL196" s="23" t="s">
        <v>138</v>
      </c>
      <c r="BM196" s="23" t="s">
        <v>288</v>
      </c>
    </row>
    <row r="197" spans="2:51" s="12" customFormat="1" ht="13.5">
      <c r="B197" s="188"/>
      <c r="D197" s="181" t="s">
        <v>140</v>
      </c>
      <c r="E197" s="189" t="s">
        <v>5</v>
      </c>
      <c r="F197" s="190" t="s">
        <v>289</v>
      </c>
      <c r="H197" s="191">
        <v>54.44</v>
      </c>
      <c r="I197" s="192"/>
      <c r="L197" s="188"/>
      <c r="M197" s="193"/>
      <c r="N197" s="194"/>
      <c r="O197" s="194"/>
      <c r="P197" s="194"/>
      <c r="Q197" s="194"/>
      <c r="R197" s="194"/>
      <c r="S197" s="194"/>
      <c r="T197" s="195"/>
      <c r="AT197" s="189" t="s">
        <v>140</v>
      </c>
      <c r="AU197" s="189" t="s">
        <v>76</v>
      </c>
      <c r="AV197" s="12" t="s">
        <v>83</v>
      </c>
      <c r="AW197" s="12" t="s">
        <v>35</v>
      </c>
      <c r="AX197" s="12" t="s">
        <v>71</v>
      </c>
      <c r="AY197" s="189" t="s">
        <v>133</v>
      </c>
    </row>
    <row r="198" spans="2:51" s="12" customFormat="1" ht="13.5">
      <c r="B198" s="188"/>
      <c r="D198" s="181" t="s">
        <v>140</v>
      </c>
      <c r="E198" s="189" t="s">
        <v>5</v>
      </c>
      <c r="F198" s="190" t="s">
        <v>5</v>
      </c>
      <c r="H198" s="191">
        <v>0</v>
      </c>
      <c r="I198" s="192"/>
      <c r="L198" s="188"/>
      <c r="M198" s="193"/>
      <c r="N198" s="194"/>
      <c r="O198" s="194"/>
      <c r="P198" s="194"/>
      <c r="Q198" s="194"/>
      <c r="R198" s="194"/>
      <c r="S198" s="194"/>
      <c r="T198" s="195"/>
      <c r="AT198" s="189" t="s">
        <v>140</v>
      </c>
      <c r="AU198" s="189" t="s">
        <v>76</v>
      </c>
      <c r="AV198" s="12" t="s">
        <v>83</v>
      </c>
      <c r="AW198" s="12" t="s">
        <v>6</v>
      </c>
      <c r="AX198" s="12" t="s">
        <v>71</v>
      </c>
      <c r="AY198" s="189" t="s">
        <v>133</v>
      </c>
    </row>
    <row r="199" spans="2:51" s="13" customFormat="1" ht="13.5">
      <c r="B199" s="196"/>
      <c r="D199" s="181" t="s">
        <v>140</v>
      </c>
      <c r="E199" s="197" t="s">
        <v>5</v>
      </c>
      <c r="F199" s="198" t="s">
        <v>143</v>
      </c>
      <c r="H199" s="199">
        <v>54.44</v>
      </c>
      <c r="I199" s="200"/>
      <c r="L199" s="196"/>
      <c r="M199" s="201"/>
      <c r="N199" s="202"/>
      <c r="O199" s="202"/>
      <c r="P199" s="202"/>
      <c r="Q199" s="202"/>
      <c r="R199" s="202"/>
      <c r="S199" s="202"/>
      <c r="T199" s="203"/>
      <c r="AT199" s="197" t="s">
        <v>140</v>
      </c>
      <c r="AU199" s="197" t="s">
        <v>76</v>
      </c>
      <c r="AV199" s="13" t="s">
        <v>138</v>
      </c>
      <c r="AW199" s="13" t="s">
        <v>35</v>
      </c>
      <c r="AX199" s="13" t="s">
        <v>76</v>
      </c>
      <c r="AY199" s="197" t="s">
        <v>133</v>
      </c>
    </row>
    <row r="200" spans="2:65" s="1" customFormat="1" ht="51" customHeight="1">
      <c r="B200" s="167"/>
      <c r="C200" s="168" t="s">
        <v>290</v>
      </c>
      <c r="D200" s="168" t="s">
        <v>134</v>
      </c>
      <c r="E200" s="169" t="s">
        <v>291</v>
      </c>
      <c r="F200" s="170" t="s">
        <v>292</v>
      </c>
      <c r="G200" s="171" t="s">
        <v>194</v>
      </c>
      <c r="H200" s="172">
        <v>78.019</v>
      </c>
      <c r="I200" s="173"/>
      <c r="J200" s="174">
        <f>ROUND(I200*H200,2)</f>
        <v>0</v>
      </c>
      <c r="K200" s="170" t="s">
        <v>5</v>
      </c>
      <c r="L200" s="41"/>
      <c r="M200" s="175" t="s">
        <v>5</v>
      </c>
      <c r="N200" s="176" t="s">
        <v>42</v>
      </c>
      <c r="O200" s="42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AR200" s="23" t="s">
        <v>138</v>
      </c>
      <c r="AT200" s="23" t="s">
        <v>134</v>
      </c>
      <c r="AU200" s="23" t="s">
        <v>76</v>
      </c>
      <c r="AY200" s="23" t="s">
        <v>133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3" t="s">
        <v>76</v>
      </c>
      <c r="BK200" s="179">
        <f>ROUND(I200*H200,2)</f>
        <v>0</v>
      </c>
      <c r="BL200" s="23" t="s">
        <v>138</v>
      </c>
      <c r="BM200" s="23" t="s">
        <v>293</v>
      </c>
    </row>
    <row r="201" spans="2:51" s="11" customFormat="1" ht="13.5">
      <c r="B201" s="180"/>
      <c r="D201" s="181" t="s">
        <v>140</v>
      </c>
      <c r="E201" s="182" t="s">
        <v>5</v>
      </c>
      <c r="F201" s="183" t="s">
        <v>294</v>
      </c>
      <c r="H201" s="182" t="s">
        <v>5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2" t="s">
        <v>140</v>
      </c>
      <c r="AU201" s="182" t="s">
        <v>76</v>
      </c>
      <c r="AV201" s="11" t="s">
        <v>76</v>
      </c>
      <c r="AW201" s="11" t="s">
        <v>35</v>
      </c>
      <c r="AX201" s="11" t="s">
        <v>71</v>
      </c>
      <c r="AY201" s="182" t="s">
        <v>133</v>
      </c>
    </row>
    <row r="202" spans="2:51" s="12" customFormat="1" ht="13.5">
      <c r="B202" s="188"/>
      <c r="D202" s="181" t="s">
        <v>140</v>
      </c>
      <c r="E202" s="189" t="s">
        <v>5</v>
      </c>
      <c r="F202" s="190" t="s">
        <v>295</v>
      </c>
      <c r="H202" s="191">
        <v>5.645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89" t="s">
        <v>140</v>
      </c>
      <c r="AU202" s="189" t="s">
        <v>76</v>
      </c>
      <c r="AV202" s="12" t="s">
        <v>83</v>
      </c>
      <c r="AW202" s="12" t="s">
        <v>35</v>
      </c>
      <c r="AX202" s="12" t="s">
        <v>71</v>
      </c>
      <c r="AY202" s="189" t="s">
        <v>133</v>
      </c>
    </row>
    <row r="203" spans="2:51" s="12" customFormat="1" ht="13.5">
      <c r="B203" s="188"/>
      <c r="D203" s="181" t="s">
        <v>140</v>
      </c>
      <c r="E203" s="189" t="s">
        <v>5</v>
      </c>
      <c r="F203" s="190" t="s">
        <v>296</v>
      </c>
      <c r="H203" s="191">
        <v>5.08</v>
      </c>
      <c r="I203" s="192"/>
      <c r="L203" s="188"/>
      <c r="M203" s="193"/>
      <c r="N203" s="194"/>
      <c r="O203" s="194"/>
      <c r="P203" s="194"/>
      <c r="Q203" s="194"/>
      <c r="R203" s="194"/>
      <c r="S203" s="194"/>
      <c r="T203" s="195"/>
      <c r="AT203" s="189" t="s">
        <v>140</v>
      </c>
      <c r="AU203" s="189" t="s">
        <v>76</v>
      </c>
      <c r="AV203" s="12" t="s">
        <v>83</v>
      </c>
      <c r="AW203" s="12" t="s">
        <v>35</v>
      </c>
      <c r="AX203" s="12" t="s">
        <v>71</v>
      </c>
      <c r="AY203" s="189" t="s">
        <v>133</v>
      </c>
    </row>
    <row r="204" spans="2:51" s="12" customFormat="1" ht="13.5">
      <c r="B204" s="188"/>
      <c r="D204" s="181" t="s">
        <v>140</v>
      </c>
      <c r="E204" s="189" t="s">
        <v>5</v>
      </c>
      <c r="F204" s="190" t="s">
        <v>297</v>
      </c>
      <c r="H204" s="191">
        <v>-1.576</v>
      </c>
      <c r="I204" s="192"/>
      <c r="L204" s="188"/>
      <c r="M204" s="193"/>
      <c r="N204" s="194"/>
      <c r="O204" s="194"/>
      <c r="P204" s="194"/>
      <c r="Q204" s="194"/>
      <c r="R204" s="194"/>
      <c r="S204" s="194"/>
      <c r="T204" s="195"/>
      <c r="AT204" s="189" t="s">
        <v>140</v>
      </c>
      <c r="AU204" s="189" t="s">
        <v>76</v>
      </c>
      <c r="AV204" s="12" t="s">
        <v>83</v>
      </c>
      <c r="AW204" s="12" t="s">
        <v>35</v>
      </c>
      <c r="AX204" s="12" t="s">
        <v>71</v>
      </c>
      <c r="AY204" s="189" t="s">
        <v>133</v>
      </c>
    </row>
    <row r="205" spans="2:51" s="12" customFormat="1" ht="13.5">
      <c r="B205" s="188"/>
      <c r="D205" s="181" t="s">
        <v>140</v>
      </c>
      <c r="E205" s="189" t="s">
        <v>5</v>
      </c>
      <c r="F205" s="190" t="s">
        <v>298</v>
      </c>
      <c r="H205" s="191">
        <v>37.68</v>
      </c>
      <c r="I205" s="192"/>
      <c r="L205" s="188"/>
      <c r="M205" s="193"/>
      <c r="N205" s="194"/>
      <c r="O205" s="194"/>
      <c r="P205" s="194"/>
      <c r="Q205" s="194"/>
      <c r="R205" s="194"/>
      <c r="S205" s="194"/>
      <c r="T205" s="195"/>
      <c r="AT205" s="189" t="s">
        <v>140</v>
      </c>
      <c r="AU205" s="189" t="s">
        <v>76</v>
      </c>
      <c r="AV205" s="12" t="s">
        <v>83</v>
      </c>
      <c r="AW205" s="12" t="s">
        <v>35</v>
      </c>
      <c r="AX205" s="12" t="s">
        <v>71</v>
      </c>
      <c r="AY205" s="189" t="s">
        <v>133</v>
      </c>
    </row>
    <row r="206" spans="2:51" s="12" customFormat="1" ht="13.5">
      <c r="B206" s="188"/>
      <c r="D206" s="181" t="s">
        <v>140</v>
      </c>
      <c r="E206" s="189" t="s">
        <v>5</v>
      </c>
      <c r="F206" s="190" t="s">
        <v>299</v>
      </c>
      <c r="H206" s="191">
        <v>-3.152</v>
      </c>
      <c r="I206" s="192"/>
      <c r="L206" s="188"/>
      <c r="M206" s="193"/>
      <c r="N206" s="194"/>
      <c r="O206" s="194"/>
      <c r="P206" s="194"/>
      <c r="Q206" s="194"/>
      <c r="R206" s="194"/>
      <c r="S206" s="194"/>
      <c r="T206" s="195"/>
      <c r="AT206" s="189" t="s">
        <v>140</v>
      </c>
      <c r="AU206" s="189" t="s">
        <v>76</v>
      </c>
      <c r="AV206" s="12" t="s">
        <v>83</v>
      </c>
      <c r="AW206" s="12" t="s">
        <v>35</v>
      </c>
      <c r="AX206" s="12" t="s">
        <v>71</v>
      </c>
      <c r="AY206" s="189" t="s">
        <v>133</v>
      </c>
    </row>
    <row r="207" spans="2:51" s="12" customFormat="1" ht="13.5">
      <c r="B207" s="188"/>
      <c r="D207" s="181" t="s">
        <v>140</v>
      </c>
      <c r="E207" s="189" t="s">
        <v>5</v>
      </c>
      <c r="F207" s="190" t="s">
        <v>252</v>
      </c>
      <c r="H207" s="191">
        <v>-0.72</v>
      </c>
      <c r="I207" s="192"/>
      <c r="L207" s="188"/>
      <c r="M207" s="193"/>
      <c r="N207" s="194"/>
      <c r="O207" s="194"/>
      <c r="P207" s="194"/>
      <c r="Q207" s="194"/>
      <c r="R207" s="194"/>
      <c r="S207" s="194"/>
      <c r="T207" s="195"/>
      <c r="AT207" s="189" t="s">
        <v>140</v>
      </c>
      <c r="AU207" s="189" t="s">
        <v>76</v>
      </c>
      <c r="AV207" s="12" t="s">
        <v>83</v>
      </c>
      <c r="AW207" s="12" t="s">
        <v>35</v>
      </c>
      <c r="AX207" s="12" t="s">
        <v>71</v>
      </c>
      <c r="AY207" s="189" t="s">
        <v>133</v>
      </c>
    </row>
    <row r="208" spans="2:51" s="12" customFormat="1" ht="13.5">
      <c r="B208" s="188"/>
      <c r="D208" s="181" t="s">
        <v>140</v>
      </c>
      <c r="E208" s="189" t="s">
        <v>5</v>
      </c>
      <c r="F208" s="190" t="s">
        <v>300</v>
      </c>
      <c r="H208" s="191">
        <v>0.768</v>
      </c>
      <c r="I208" s="192"/>
      <c r="L208" s="188"/>
      <c r="M208" s="193"/>
      <c r="N208" s="194"/>
      <c r="O208" s="194"/>
      <c r="P208" s="194"/>
      <c r="Q208" s="194"/>
      <c r="R208" s="194"/>
      <c r="S208" s="194"/>
      <c r="T208" s="195"/>
      <c r="AT208" s="189" t="s">
        <v>140</v>
      </c>
      <c r="AU208" s="189" t="s">
        <v>76</v>
      </c>
      <c r="AV208" s="12" t="s">
        <v>83</v>
      </c>
      <c r="AW208" s="12" t="s">
        <v>35</v>
      </c>
      <c r="AX208" s="12" t="s">
        <v>71</v>
      </c>
      <c r="AY208" s="189" t="s">
        <v>133</v>
      </c>
    </row>
    <row r="209" spans="2:51" s="12" customFormat="1" ht="13.5">
      <c r="B209" s="188"/>
      <c r="D209" s="181" t="s">
        <v>140</v>
      </c>
      <c r="E209" s="189" t="s">
        <v>5</v>
      </c>
      <c r="F209" s="190" t="s">
        <v>301</v>
      </c>
      <c r="H209" s="191">
        <v>1.87</v>
      </c>
      <c r="I209" s="192"/>
      <c r="L209" s="188"/>
      <c r="M209" s="193"/>
      <c r="N209" s="194"/>
      <c r="O209" s="194"/>
      <c r="P209" s="194"/>
      <c r="Q209" s="194"/>
      <c r="R209" s="194"/>
      <c r="S209" s="194"/>
      <c r="T209" s="195"/>
      <c r="AT209" s="189" t="s">
        <v>140</v>
      </c>
      <c r="AU209" s="189" t="s">
        <v>76</v>
      </c>
      <c r="AV209" s="12" t="s">
        <v>83</v>
      </c>
      <c r="AW209" s="12" t="s">
        <v>35</v>
      </c>
      <c r="AX209" s="12" t="s">
        <v>71</v>
      </c>
      <c r="AY209" s="189" t="s">
        <v>133</v>
      </c>
    </row>
    <row r="210" spans="2:51" s="12" customFormat="1" ht="13.5">
      <c r="B210" s="188"/>
      <c r="D210" s="181" t="s">
        <v>140</v>
      </c>
      <c r="E210" s="189" t="s">
        <v>5</v>
      </c>
      <c r="F210" s="190" t="s">
        <v>302</v>
      </c>
      <c r="H210" s="191">
        <v>15.72</v>
      </c>
      <c r="I210" s="192"/>
      <c r="L210" s="188"/>
      <c r="M210" s="193"/>
      <c r="N210" s="194"/>
      <c r="O210" s="194"/>
      <c r="P210" s="194"/>
      <c r="Q210" s="194"/>
      <c r="R210" s="194"/>
      <c r="S210" s="194"/>
      <c r="T210" s="195"/>
      <c r="AT210" s="189" t="s">
        <v>140</v>
      </c>
      <c r="AU210" s="189" t="s">
        <v>76</v>
      </c>
      <c r="AV210" s="12" t="s">
        <v>83</v>
      </c>
      <c r="AW210" s="12" t="s">
        <v>35</v>
      </c>
      <c r="AX210" s="12" t="s">
        <v>71</v>
      </c>
      <c r="AY210" s="189" t="s">
        <v>133</v>
      </c>
    </row>
    <row r="211" spans="2:51" s="12" customFormat="1" ht="13.5">
      <c r="B211" s="188"/>
      <c r="D211" s="181" t="s">
        <v>140</v>
      </c>
      <c r="E211" s="189" t="s">
        <v>5</v>
      </c>
      <c r="F211" s="190" t="s">
        <v>299</v>
      </c>
      <c r="H211" s="191">
        <v>-3.152</v>
      </c>
      <c r="I211" s="192"/>
      <c r="L211" s="188"/>
      <c r="M211" s="193"/>
      <c r="N211" s="194"/>
      <c r="O211" s="194"/>
      <c r="P211" s="194"/>
      <c r="Q211" s="194"/>
      <c r="R211" s="194"/>
      <c r="S211" s="194"/>
      <c r="T211" s="195"/>
      <c r="AT211" s="189" t="s">
        <v>140</v>
      </c>
      <c r="AU211" s="189" t="s">
        <v>76</v>
      </c>
      <c r="AV211" s="12" t="s">
        <v>83</v>
      </c>
      <c r="AW211" s="12" t="s">
        <v>35</v>
      </c>
      <c r="AX211" s="12" t="s">
        <v>71</v>
      </c>
      <c r="AY211" s="189" t="s">
        <v>133</v>
      </c>
    </row>
    <row r="212" spans="2:51" s="12" customFormat="1" ht="13.5">
      <c r="B212" s="188"/>
      <c r="D212" s="181" t="s">
        <v>140</v>
      </c>
      <c r="E212" s="189" t="s">
        <v>5</v>
      </c>
      <c r="F212" s="190" t="s">
        <v>303</v>
      </c>
      <c r="H212" s="191">
        <v>-0.48</v>
      </c>
      <c r="I212" s="192"/>
      <c r="L212" s="188"/>
      <c r="M212" s="193"/>
      <c r="N212" s="194"/>
      <c r="O212" s="194"/>
      <c r="P212" s="194"/>
      <c r="Q212" s="194"/>
      <c r="R212" s="194"/>
      <c r="S212" s="194"/>
      <c r="T212" s="195"/>
      <c r="AT212" s="189" t="s">
        <v>140</v>
      </c>
      <c r="AU212" s="189" t="s">
        <v>76</v>
      </c>
      <c r="AV212" s="12" t="s">
        <v>83</v>
      </c>
      <c r="AW212" s="12" t="s">
        <v>35</v>
      </c>
      <c r="AX212" s="12" t="s">
        <v>71</v>
      </c>
      <c r="AY212" s="189" t="s">
        <v>133</v>
      </c>
    </row>
    <row r="213" spans="2:51" s="12" customFormat="1" ht="13.5">
      <c r="B213" s="188"/>
      <c r="D213" s="181" t="s">
        <v>140</v>
      </c>
      <c r="E213" s="189" t="s">
        <v>5</v>
      </c>
      <c r="F213" s="190" t="s">
        <v>304</v>
      </c>
      <c r="H213" s="191">
        <v>0.768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89" t="s">
        <v>140</v>
      </c>
      <c r="AU213" s="189" t="s">
        <v>76</v>
      </c>
      <c r="AV213" s="12" t="s">
        <v>83</v>
      </c>
      <c r="AW213" s="12" t="s">
        <v>35</v>
      </c>
      <c r="AX213" s="12" t="s">
        <v>71</v>
      </c>
      <c r="AY213" s="189" t="s">
        <v>133</v>
      </c>
    </row>
    <row r="214" spans="2:51" s="12" customFormat="1" ht="13.5">
      <c r="B214" s="188"/>
      <c r="D214" s="181" t="s">
        <v>140</v>
      </c>
      <c r="E214" s="189" t="s">
        <v>5</v>
      </c>
      <c r="F214" s="190" t="s">
        <v>305</v>
      </c>
      <c r="H214" s="191">
        <v>21</v>
      </c>
      <c r="I214" s="192"/>
      <c r="L214" s="188"/>
      <c r="M214" s="193"/>
      <c r="N214" s="194"/>
      <c r="O214" s="194"/>
      <c r="P214" s="194"/>
      <c r="Q214" s="194"/>
      <c r="R214" s="194"/>
      <c r="S214" s="194"/>
      <c r="T214" s="195"/>
      <c r="AT214" s="189" t="s">
        <v>140</v>
      </c>
      <c r="AU214" s="189" t="s">
        <v>76</v>
      </c>
      <c r="AV214" s="12" t="s">
        <v>83</v>
      </c>
      <c r="AW214" s="12" t="s">
        <v>35</v>
      </c>
      <c r="AX214" s="12" t="s">
        <v>71</v>
      </c>
      <c r="AY214" s="189" t="s">
        <v>133</v>
      </c>
    </row>
    <row r="215" spans="2:51" s="12" customFormat="1" ht="13.5">
      <c r="B215" s="188"/>
      <c r="D215" s="181" t="s">
        <v>140</v>
      </c>
      <c r="E215" s="189" t="s">
        <v>5</v>
      </c>
      <c r="F215" s="190" t="s">
        <v>297</v>
      </c>
      <c r="H215" s="191">
        <v>-1.576</v>
      </c>
      <c r="I215" s="192"/>
      <c r="L215" s="188"/>
      <c r="M215" s="193"/>
      <c r="N215" s="194"/>
      <c r="O215" s="194"/>
      <c r="P215" s="194"/>
      <c r="Q215" s="194"/>
      <c r="R215" s="194"/>
      <c r="S215" s="194"/>
      <c r="T215" s="195"/>
      <c r="AT215" s="189" t="s">
        <v>140</v>
      </c>
      <c r="AU215" s="189" t="s">
        <v>76</v>
      </c>
      <c r="AV215" s="12" t="s">
        <v>83</v>
      </c>
      <c r="AW215" s="12" t="s">
        <v>35</v>
      </c>
      <c r="AX215" s="12" t="s">
        <v>71</v>
      </c>
      <c r="AY215" s="189" t="s">
        <v>133</v>
      </c>
    </row>
    <row r="216" spans="2:51" s="12" customFormat="1" ht="13.5">
      <c r="B216" s="188"/>
      <c r="D216" s="181" t="s">
        <v>140</v>
      </c>
      <c r="E216" s="189" t="s">
        <v>5</v>
      </c>
      <c r="F216" s="190" t="s">
        <v>306</v>
      </c>
      <c r="H216" s="191">
        <v>-0.24</v>
      </c>
      <c r="I216" s="192"/>
      <c r="L216" s="188"/>
      <c r="M216" s="193"/>
      <c r="N216" s="194"/>
      <c r="O216" s="194"/>
      <c r="P216" s="194"/>
      <c r="Q216" s="194"/>
      <c r="R216" s="194"/>
      <c r="S216" s="194"/>
      <c r="T216" s="195"/>
      <c r="AT216" s="189" t="s">
        <v>140</v>
      </c>
      <c r="AU216" s="189" t="s">
        <v>76</v>
      </c>
      <c r="AV216" s="12" t="s">
        <v>83</v>
      </c>
      <c r="AW216" s="12" t="s">
        <v>35</v>
      </c>
      <c r="AX216" s="12" t="s">
        <v>71</v>
      </c>
      <c r="AY216" s="189" t="s">
        <v>133</v>
      </c>
    </row>
    <row r="217" spans="2:51" s="12" customFormat="1" ht="13.5">
      <c r="B217" s="188"/>
      <c r="D217" s="181" t="s">
        <v>140</v>
      </c>
      <c r="E217" s="189" t="s">
        <v>5</v>
      </c>
      <c r="F217" s="190" t="s">
        <v>307</v>
      </c>
      <c r="H217" s="191">
        <v>0.384</v>
      </c>
      <c r="I217" s="192"/>
      <c r="L217" s="188"/>
      <c r="M217" s="193"/>
      <c r="N217" s="194"/>
      <c r="O217" s="194"/>
      <c r="P217" s="194"/>
      <c r="Q217" s="194"/>
      <c r="R217" s="194"/>
      <c r="S217" s="194"/>
      <c r="T217" s="195"/>
      <c r="AT217" s="189" t="s">
        <v>140</v>
      </c>
      <c r="AU217" s="189" t="s">
        <v>76</v>
      </c>
      <c r="AV217" s="12" t="s">
        <v>83</v>
      </c>
      <c r="AW217" s="12" t="s">
        <v>35</v>
      </c>
      <c r="AX217" s="12" t="s">
        <v>71</v>
      </c>
      <c r="AY217" s="189" t="s">
        <v>133</v>
      </c>
    </row>
    <row r="218" spans="2:51" s="13" customFormat="1" ht="13.5">
      <c r="B218" s="196"/>
      <c r="D218" s="181" t="s">
        <v>140</v>
      </c>
      <c r="E218" s="197" t="s">
        <v>5</v>
      </c>
      <c r="F218" s="198" t="s">
        <v>143</v>
      </c>
      <c r="H218" s="199">
        <v>78.019</v>
      </c>
      <c r="I218" s="200"/>
      <c r="L218" s="196"/>
      <c r="M218" s="201"/>
      <c r="N218" s="202"/>
      <c r="O218" s="202"/>
      <c r="P218" s="202"/>
      <c r="Q218" s="202"/>
      <c r="R218" s="202"/>
      <c r="S218" s="202"/>
      <c r="T218" s="203"/>
      <c r="AT218" s="197" t="s">
        <v>140</v>
      </c>
      <c r="AU218" s="197" t="s">
        <v>76</v>
      </c>
      <c r="AV218" s="13" t="s">
        <v>138</v>
      </c>
      <c r="AW218" s="13" t="s">
        <v>35</v>
      </c>
      <c r="AX218" s="13" t="s">
        <v>76</v>
      </c>
      <c r="AY218" s="197" t="s">
        <v>133</v>
      </c>
    </row>
    <row r="219" spans="2:65" s="1" customFormat="1" ht="51" customHeight="1">
      <c r="B219" s="167"/>
      <c r="C219" s="168" t="s">
        <v>308</v>
      </c>
      <c r="D219" s="168" t="s">
        <v>134</v>
      </c>
      <c r="E219" s="169" t="s">
        <v>309</v>
      </c>
      <c r="F219" s="170" t="s">
        <v>310</v>
      </c>
      <c r="G219" s="171" t="s">
        <v>137</v>
      </c>
      <c r="H219" s="172">
        <v>2.61</v>
      </c>
      <c r="I219" s="173"/>
      <c r="J219" s="174">
        <f>ROUND(I219*H219,2)</f>
        <v>0</v>
      </c>
      <c r="K219" s="170" t="s">
        <v>5</v>
      </c>
      <c r="L219" s="41"/>
      <c r="M219" s="175" t="s">
        <v>5</v>
      </c>
      <c r="N219" s="176" t="s">
        <v>42</v>
      </c>
      <c r="O219" s="42"/>
      <c r="P219" s="177">
        <f>O219*H219</f>
        <v>0</v>
      </c>
      <c r="Q219" s="177">
        <v>0</v>
      </c>
      <c r="R219" s="177">
        <f>Q219*H219</f>
        <v>0</v>
      </c>
      <c r="S219" s="177">
        <v>0</v>
      </c>
      <c r="T219" s="178">
        <f>S219*H219</f>
        <v>0</v>
      </c>
      <c r="AR219" s="23" t="s">
        <v>138</v>
      </c>
      <c r="AT219" s="23" t="s">
        <v>134</v>
      </c>
      <c r="AU219" s="23" t="s">
        <v>76</v>
      </c>
      <c r="AY219" s="23" t="s">
        <v>133</v>
      </c>
      <c r="BE219" s="179">
        <f>IF(N219="základní",J219,0)</f>
        <v>0</v>
      </c>
      <c r="BF219" s="179">
        <f>IF(N219="snížená",J219,0)</f>
        <v>0</v>
      </c>
      <c r="BG219" s="179">
        <f>IF(N219="zákl. přenesená",J219,0)</f>
        <v>0</v>
      </c>
      <c r="BH219" s="179">
        <f>IF(N219="sníž. přenesená",J219,0)</f>
        <v>0</v>
      </c>
      <c r="BI219" s="179">
        <f>IF(N219="nulová",J219,0)</f>
        <v>0</v>
      </c>
      <c r="BJ219" s="23" t="s">
        <v>76</v>
      </c>
      <c r="BK219" s="179">
        <f>ROUND(I219*H219,2)</f>
        <v>0</v>
      </c>
      <c r="BL219" s="23" t="s">
        <v>138</v>
      </c>
      <c r="BM219" s="23" t="s">
        <v>311</v>
      </c>
    </row>
    <row r="220" spans="2:65" s="1" customFormat="1" ht="51" customHeight="1">
      <c r="B220" s="167"/>
      <c r="C220" s="168" t="s">
        <v>312</v>
      </c>
      <c r="D220" s="168" t="s">
        <v>134</v>
      </c>
      <c r="E220" s="169" t="s">
        <v>313</v>
      </c>
      <c r="F220" s="170" t="s">
        <v>314</v>
      </c>
      <c r="G220" s="171" t="s">
        <v>137</v>
      </c>
      <c r="H220" s="172">
        <v>2.61</v>
      </c>
      <c r="I220" s="173"/>
      <c r="J220" s="174">
        <f>ROUND(I220*H220,2)</f>
        <v>0</v>
      </c>
      <c r="K220" s="170" t="s">
        <v>5</v>
      </c>
      <c r="L220" s="41"/>
      <c r="M220" s="175" t="s">
        <v>5</v>
      </c>
      <c r="N220" s="176" t="s">
        <v>42</v>
      </c>
      <c r="O220" s="42"/>
      <c r="P220" s="177">
        <f>O220*H220</f>
        <v>0</v>
      </c>
      <c r="Q220" s="177">
        <v>0</v>
      </c>
      <c r="R220" s="177">
        <f>Q220*H220</f>
        <v>0</v>
      </c>
      <c r="S220" s="177">
        <v>0</v>
      </c>
      <c r="T220" s="178">
        <f>S220*H220</f>
        <v>0</v>
      </c>
      <c r="AR220" s="23" t="s">
        <v>138</v>
      </c>
      <c r="AT220" s="23" t="s">
        <v>134</v>
      </c>
      <c r="AU220" s="23" t="s">
        <v>76</v>
      </c>
      <c r="AY220" s="23" t="s">
        <v>133</v>
      </c>
      <c r="BE220" s="179">
        <f>IF(N220="základní",J220,0)</f>
        <v>0</v>
      </c>
      <c r="BF220" s="179">
        <f>IF(N220="snížená",J220,0)</f>
        <v>0</v>
      </c>
      <c r="BG220" s="179">
        <f>IF(N220="zákl. přenesená",J220,0)</f>
        <v>0</v>
      </c>
      <c r="BH220" s="179">
        <f>IF(N220="sníž. přenesená",J220,0)</f>
        <v>0</v>
      </c>
      <c r="BI220" s="179">
        <f>IF(N220="nulová",J220,0)</f>
        <v>0</v>
      </c>
      <c r="BJ220" s="23" t="s">
        <v>76</v>
      </c>
      <c r="BK220" s="179">
        <f>ROUND(I220*H220,2)</f>
        <v>0</v>
      </c>
      <c r="BL220" s="23" t="s">
        <v>138</v>
      </c>
      <c r="BM220" s="23" t="s">
        <v>315</v>
      </c>
    </row>
    <row r="221" spans="2:65" s="1" customFormat="1" ht="51" customHeight="1">
      <c r="B221" s="167"/>
      <c r="C221" s="168" t="s">
        <v>316</v>
      </c>
      <c r="D221" s="168" t="s">
        <v>134</v>
      </c>
      <c r="E221" s="169" t="s">
        <v>317</v>
      </c>
      <c r="F221" s="170" t="s">
        <v>318</v>
      </c>
      <c r="G221" s="171" t="s">
        <v>137</v>
      </c>
      <c r="H221" s="172">
        <v>2.61</v>
      </c>
      <c r="I221" s="173"/>
      <c r="J221" s="174">
        <f>ROUND(I221*H221,2)</f>
        <v>0</v>
      </c>
      <c r="K221" s="170" t="s">
        <v>5</v>
      </c>
      <c r="L221" s="41"/>
      <c r="M221" s="175" t="s">
        <v>5</v>
      </c>
      <c r="N221" s="176" t="s">
        <v>42</v>
      </c>
      <c r="O221" s="42"/>
      <c r="P221" s="177">
        <f>O221*H221</f>
        <v>0</v>
      </c>
      <c r="Q221" s="177">
        <v>0</v>
      </c>
      <c r="R221" s="177">
        <f>Q221*H221</f>
        <v>0</v>
      </c>
      <c r="S221" s="177">
        <v>0</v>
      </c>
      <c r="T221" s="178">
        <f>S221*H221</f>
        <v>0</v>
      </c>
      <c r="AR221" s="23" t="s">
        <v>138</v>
      </c>
      <c r="AT221" s="23" t="s">
        <v>134</v>
      </c>
      <c r="AU221" s="23" t="s">
        <v>76</v>
      </c>
      <c r="AY221" s="23" t="s">
        <v>133</v>
      </c>
      <c r="BE221" s="179">
        <f>IF(N221="základní",J221,0)</f>
        <v>0</v>
      </c>
      <c r="BF221" s="179">
        <f>IF(N221="snížená",J221,0)</f>
        <v>0</v>
      </c>
      <c r="BG221" s="179">
        <f>IF(N221="zákl. přenesená",J221,0)</f>
        <v>0</v>
      </c>
      <c r="BH221" s="179">
        <f>IF(N221="sníž. přenesená",J221,0)</f>
        <v>0</v>
      </c>
      <c r="BI221" s="179">
        <f>IF(N221="nulová",J221,0)</f>
        <v>0</v>
      </c>
      <c r="BJ221" s="23" t="s">
        <v>76</v>
      </c>
      <c r="BK221" s="179">
        <f>ROUND(I221*H221,2)</f>
        <v>0</v>
      </c>
      <c r="BL221" s="23" t="s">
        <v>138</v>
      </c>
      <c r="BM221" s="23" t="s">
        <v>319</v>
      </c>
    </row>
    <row r="222" spans="2:65" s="1" customFormat="1" ht="51" customHeight="1">
      <c r="B222" s="167"/>
      <c r="C222" s="168" t="s">
        <v>320</v>
      </c>
      <c r="D222" s="168" t="s">
        <v>134</v>
      </c>
      <c r="E222" s="169" t="s">
        <v>321</v>
      </c>
      <c r="F222" s="170" t="s">
        <v>322</v>
      </c>
      <c r="G222" s="171" t="s">
        <v>137</v>
      </c>
      <c r="H222" s="172">
        <v>0.315</v>
      </c>
      <c r="I222" s="173"/>
      <c r="J222" s="174">
        <f>ROUND(I222*H222,2)</f>
        <v>0</v>
      </c>
      <c r="K222" s="170" t="s">
        <v>5</v>
      </c>
      <c r="L222" s="41"/>
      <c r="M222" s="175" t="s">
        <v>5</v>
      </c>
      <c r="N222" s="176" t="s">
        <v>42</v>
      </c>
      <c r="O222" s="42"/>
      <c r="P222" s="177">
        <f>O222*H222</f>
        <v>0</v>
      </c>
      <c r="Q222" s="177">
        <v>0</v>
      </c>
      <c r="R222" s="177">
        <f>Q222*H222</f>
        <v>0</v>
      </c>
      <c r="S222" s="177">
        <v>0</v>
      </c>
      <c r="T222" s="178">
        <f>S222*H222</f>
        <v>0</v>
      </c>
      <c r="AR222" s="23" t="s">
        <v>138</v>
      </c>
      <c r="AT222" s="23" t="s">
        <v>134</v>
      </c>
      <c r="AU222" s="23" t="s">
        <v>76</v>
      </c>
      <c r="AY222" s="23" t="s">
        <v>133</v>
      </c>
      <c r="BE222" s="179">
        <f>IF(N222="základní",J222,0)</f>
        <v>0</v>
      </c>
      <c r="BF222" s="179">
        <f>IF(N222="snížená",J222,0)</f>
        <v>0</v>
      </c>
      <c r="BG222" s="179">
        <f>IF(N222="zákl. přenesená",J222,0)</f>
        <v>0</v>
      </c>
      <c r="BH222" s="179">
        <f>IF(N222="sníž. přenesená",J222,0)</f>
        <v>0</v>
      </c>
      <c r="BI222" s="179">
        <f>IF(N222="nulová",J222,0)</f>
        <v>0</v>
      </c>
      <c r="BJ222" s="23" t="s">
        <v>76</v>
      </c>
      <c r="BK222" s="179">
        <f>ROUND(I222*H222,2)</f>
        <v>0</v>
      </c>
      <c r="BL222" s="23" t="s">
        <v>138</v>
      </c>
      <c r="BM222" s="23" t="s">
        <v>323</v>
      </c>
    </row>
    <row r="223" spans="2:51" s="11" customFormat="1" ht="13.5">
      <c r="B223" s="180"/>
      <c r="D223" s="181" t="s">
        <v>140</v>
      </c>
      <c r="E223" s="182" t="s">
        <v>5</v>
      </c>
      <c r="F223" s="183" t="s">
        <v>324</v>
      </c>
      <c r="H223" s="182" t="s">
        <v>5</v>
      </c>
      <c r="I223" s="184"/>
      <c r="L223" s="180"/>
      <c r="M223" s="185"/>
      <c r="N223" s="186"/>
      <c r="O223" s="186"/>
      <c r="P223" s="186"/>
      <c r="Q223" s="186"/>
      <c r="R223" s="186"/>
      <c r="S223" s="186"/>
      <c r="T223" s="187"/>
      <c r="AT223" s="182" t="s">
        <v>140</v>
      </c>
      <c r="AU223" s="182" t="s">
        <v>76</v>
      </c>
      <c r="AV223" s="11" t="s">
        <v>76</v>
      </c>
      <c r="AW223" s="11" t="s">
        <v>35</v>
      </c>
      <c r="AX223" s="11" t="s">
        <v>71</v>
      </c>
      <c r="AY223" s="182" t="s">
        <v>133</v>
      </c>
    </row>
    <row r="224" spans="2:51" s="12" customFormat="1" ht="13.5">
      <c r="B224" s="188"/>
      <c r="D224" s="181" t="s">
        <v>140</v>
      </c>
      <c r="E224" s="189" t="s">
        <v>5</v>
      </c>
      <c r="F224" s="190" t="s">
        <v>325</v>
      </c>
      <c r="H224" s="191">
        <v>0.267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89" t="s">
        <v>140</v>
      </c>
      <c r="AU224" s="189" t="s">
        <v>76</v>
      </c>
      <c r="AV224" s="12" t="s">
        <v>83</v>
      </c>
      <c r="AW224" s="12" t="s">
        <v>35</v>
      </c>
      <c r="AX224" s="12" t="s">
        <v>71</v>
      </c>
      <c r="AY224" s="189" t="s">
        <v>133</v>
      </c>
    </row>
    <row r="225" spans="2:51" s="11" customFormat="1" ht="13.5">
      <c r="B225" s="180"/>
      <c r="D225" s="181" t="s">
        <v>140</v>
      </c>
      <c r="E225" s="182" t="s">
        <v>5</v>
      </c>
      <c r="F225" s="183" t="s">
        <v>326</v>
      </c>
      <c r="H225" s="182" t="s">
        <v>5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2" t="s">
        <v>140</v>
      </c>
      <c r="AU225" s="182" t="s">
        <v>76</v>
      </c>
      <c r="AV225" s="11" t="s">
        <v>76</v>
      </c>
      <c r="AW225" s="11" t="s">
        <v>35</v>
      </c>
      <c r="AX225" s="11" t="s">
        <v>71</v>
      </c>
      <c r="AY225" s="182" t="s">
        <v>133</v>
      </c>
    </row>
    <row r="226" spans="2:51" s="12" customFormat="1" ht="13.5">
      <c r="B226" s="188"/>
      <c r="D226" s="181" t="s">
        <v>140</v>
      </c>
      <c r="E226" s="189" t="s">
        <v>5</v>
      </c>
      <c r="F226" s="190" t="s">
        <v>327</v>
      </c>
      <c r="H226" s="191">
        <v>0.048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89" t="s">
        <v>140</v>
      </c>
      <c r="AU226" s="189" t="s">
        <v>76</v>
      </c>
      <c r="AV226" s="12" t="s">
        <v>83</v>
      </c>
      <c r="AW226" s="12" t="s">
        <v>35</v>
      </c>
      <c r="AX226" s="12" t="s">
        <v>71</v>
      </c>
      <c r="AY226" s="189" t="s">
        <v>133</v>
      </c>
    </row>
    <row r="227" spans="2:51" s="12" customFormat="1" ht="13.5">
      <c r="B227" s="188"/>
      <c r="D227" s="181" t="s">
        <v>140</v>
      </c>
      <c r="E227" s="189" t="s">
        <v>5</v>
      </c>
      <c r="F227" s="190" t="s">
        <v>5</v>
      </c>
      <c r="H227" s="191">
        <v>0</v>
      </c>
      <c r="I227" s="192"/>
      <c r="L227" s="188"/>
      <c r="M227" s="193"/>
      <c r="N227" s="194"/>
      <c r="O227" s="194"/>
      <c r="P227" s="194"/>
      <c r="Q227" s="194"/>
      <c r="R227" s="194"/>
      <c r="S227" s="194"/>
      <c r="T227" s="195"/>
      <c r="AT227" s="189" t="s">
        <v>140</v>
      </c>
      <c r="AU227" s="189" t="s">
        <v>76</v>
      </c>
      <c r="AV227" s="12" t="s">
        <v>83</v>
      </c>
      <c r="AW227" s="12" t="s">
        <v>6</v>
      </c>
      <c r="AX227" s="12" t="s">
        <v>71</v>
      </c>
      <c r="AY227" s="189" t="s">
        <v>133</v>
      </c>
    </row>
    <row r="228" spans="2:51" s="13" customFormat="1" ht="13.5">
      <c r="B228" s="196"/>
      <c r="D228" s="181" t="s">
        <v>140</v>
      </c>
      <c r="E228" s="197" t="s">
        <v>5</v>
      </c>
      <c r="F228" s="198" t="s">
        <v>143</v>
      </c>
      <c r="H228" s="199">
        <v>0.315</v>
      </c>
      <c r="I228" s="200"/>
      <c r="L228" s="196"/>
      <c r="M228" s="201"/>
      <c r="N228" s="202"/>
      <c r="O228" s="202"/>
      <c r="P228" s="202"/>
      <c r="Q228" s="202"/>
      <c r="R228" s="202"/>
      <c r="S228" s="202"/>
      <c r="T228" s="203"/>
      <c r="AT228" s="197" t="s">
        <v>140</v>
      </c>
      <c r="AU228" s="197" t="s">
        <v>76</v>
      </c>
      <c r="AV228" s="13" t="s">
        <v>138</v>
      </c>
      <c r="AW228" s="13" t="s">
        <v>35</v>
      </c>
      <c r="AX228" s="13" t="s">
        <v>76</v>
      </c>
      <c r="AY228" s="197" t="s">
        <v>133</v>
      </c>
    </row>
    <row r="229" spans="2:65" s="1" customFormat="1" ht="51" customHeight="1">
      <c r="B229" s="167"/>
      <c r="C229" s="168" t="s">
        <v>328</v>
      </c>
      <c r="D229" s="168" t="s">
        <v>134</v>
      </c>
      <c r="E229" s="169" t="s">
        <v>329</v>
      </c>
      <c r="F229" s="170" t="s">
        <v>330</v>
      </c>
      <c r="G229" s="171" t="s">
        <v>137</v>
      </c>
      <c r="H229" s="172">
        <v>0.315</v>
      </c>
      <c r="I229" s="173"/>
      <c r="J229" s="174">
        <f>ROUND(I229*H229,2)</f>
        <v>0</v>
      </c>
      <c r="K229" s="170" t="s">
        <v>5</v>
      </c>
      <c r="L229" s="41"/>
      <c r="M229" s="175" t="s">
        <v>5</v>
      </c>
      <c r="N229" s="176" t="s">
        <v>42</v>
      </c>
      <c r="O229" s="42"/>
      <c r="P229" s="177">
        <f>O229*H229</f>
        <v>0</v>
      </c>
      <c r="Q229" s="177">
        <v>0</v>
      </c>
      <c r="R229" s="177">
        <f>Q229*H229</f>
        <v>0</v>
      </c>
      <c r="S229" s="177">
        <v>0</v>
      </c>
      <c r="T229" s="178">
        <f>S229*H229</f>
        <v>0</v>
      </c>
      <c r="AR229" s="23" t="s">
        <v>138</v>
      </c>
      <c r="AT229" s="23" t="s">
        <v>134</v>
      </c>
      <c r="AU229" s="23" t="s">
        <v>76</v>
      </c>
      <c r="AY229" s="23" t="s">
        <v>133</v>
      </c>
      <c r="BE229" s="179">
        <f>IF(N229="základní",J229,0)</f>
        <v>0</v>
      </c>
      <c r="BF229" s="179">
        <f>IF(N229="snížená",J229,0)</f>
        <v>0</v>
      </c>
      <c r="BG229" s="179">
        <f>IF(N229="zákl. přenesená",J229,0)</f>
        <v>0</v>
      </c>
      <c r="BH229" s="179">
        <f>IF(N229="sníž. přenesená",J229,0)</f>
        <v>0</v>
      </c>
      <c r="BI229" s="179">
        <f>IF(N229="nulová",J229,0)</f>
        <v>0</v>
      </c>
      <c r="BJ229" s="23" t="s">
        <v>76</v>
      </c>
      <c r="BK229" s="179">
        <f>ROUND(I229*H229,2)</f>
        <v>0</v>
      </c>
      <c r="BL229" s="23" t="s">
        <v>138</v>
      </c>
      <c r="BM229" s="23" t="s">
        <v>331</v>
      </c>
    </row>
    <row r="230" spans="2:65" s="1" customFormat="1" ht="63.75" customHeight="1">
      <c r="B230" s="167"/>
      <c r="C230" s="168" t="s">
        <v>332</v>
      </c>
      <c r="D230" s="168" t="s">
        <v>134</v>
      </c>
      <c r="E230" s="169" t="s">
        <v>333</v>
      </c>
      <c r="F230" s="170" t="s">
        <v>334</v>
      </c>
      <c r="G230" s="171" t="s">
        <v>137</v>
      </c>
      <c r="H230" s="172">
        <v>0.315</v>
      </c>
      <c r="I230" s="173"/>
      <c r="J230" s="174">
        <f>ROUND(I230*H230,2)</f>
        <v>0</v>
      </c>
      <c r="K230" s="170" t="s">
        <v>5</v>
      </c>
      <c r="L230" s="41"/>
      <c r="M230" s="175" t="s">
        <v>5</v>
      </c>
      <c r="N230" s="176" t="s">
        <v>42</v>
      </c>
      <c r="O230" s="42"/>
      <c r="P230" s="177">
        <f>O230*H230</f>
        <v>0</v>
      </c>
      <c r="Q230" s="177">
        <v>0</v>
      </c>
      <c r="R230" s="177">
        <f>Q230*H230</f>
        <v>0</v>
      </c>
      <c r="S230" s="177">
        <v>0</v>
      </c>
      <c r="T230" s="178">
        <f>S230*H230</f>
        <v>0</v>
      </c>
      <c r="AR230" s="23" t="s">
        <v>138</v>
      </c>
      <c r="AT230" s="23" t="s">
        <v>134</v>
      </c>
      <c r="AU230" s="23" t="s">
        <v>76</v>
      </c>
      <c r="AY230" s="23" t="s">
        <v>133</v>
      </c>
      <c r="BE230" s="179">
        <f>IF(N230="základní",J230,0)</f>
        <v>0</v>
      </c>
      <c r="BF230" s="179">
        <f>IF(N230="snížená",J230,0)</f>
        <v>0</v>
      </c>
      <c r="BG230" s="179">
        <f>IF(N230="zákl. přenesená",J230,0)</f>
        <v>0</v>
      </c>
      <c r="BH230" s="179">
        <f>IF(N230="sníž. přenesená",J230,0)</f>
        <v>0</v>
      </c>
      <c r="BI230" s="179">
        <f>IF(N230="nulová",J230,0)</f>
        <v>0</v>
      </c>
      <c r="BJ230" s="23" t="s">
        <v>76</v>
      </c>
      <c r="BK230" s="179">
        <f>ROUND(I230*H230,2)</f>
        <v>0</v>
      </c>
      <c r="BL230" s="23" t="s">
        <v>138</v>
      </c>
      <c r="BM230" s="23" t="s">
        <v>335</v>
      </c>
    </row>
    <row r="231" spans="2:65" s="1" customFormat="1" ht="38.25" customHeight="1">
      <c r="B231" s="167"/>
      <c r="C231" s="168" t="s">
        <v>336</v>
      </c>
      <c r="D231" s="168" t="s">
        <v>134</v>
      </c>
      <c r="E231" s="169" t="s">
        <v>337</v>
      </c>
      <c r="F231" s="170" t="s">
        <v>338</v>
      </c>
      <c r="G231" s="171" t="s">
        <v>170</v>
      </c>
      <c r="H231" s="172">
        <v>0.008</v>
      </c>
      <c r="I231" s="173"/>
      <c r="J231" s="174">
        <f>ROUND(I231*H231,2)</f>
        <v>0</v>
      </c>
      <c r="K231" s="170" t="s">
        <v>5</v>
      </c>
      <c r="L231" s="41"/>
      <c r="M231" s="175" t="s">
        <v>5</v>
      </c>
      <c r="N231" s="176" t="s">
        <v>42</v>
      </c>
      <c r="O231" s="42"/>
      <c r="P231" s="177">
        <f>O231*H231</f>
        <v>0</v>
      </c>
      <c r="Q231" s="177">
        <v>0</v>
      </c>
      <c r="R231" s="177">
        <f>Q231*H231</f>
        <v>0</v>
      </c>
      <c r="S231" s="177">
        <v>0</v>
      </c>
      <c r="T231" s="178">
        <f>S231*H231</f>
        <v>0</v>
      </c>
      <c r="AR231" s="23" t="s">
        <v>138</v>
      </c>
      <c r="AT231" s="23" t="s">
        <v>134</v>
      </c>
      <c r="AU231" s="23" t="s">
        <v>76</v>
      </c>
      <c r="AY231" s="23" t="s">
        <v>133</v>
      </c>
      <c r="BE231" s="179">
        <f>IF(N231="základní",J231,0)</f>
        <v>0</v>
      </c>
      <c r="BF231" s="179">
        <f>IF(N231="snížená",J231,0)</f>
        <v>0</v>
      </c>
      <c r="BG231" s="179">
        <f>IF(N231="zákl. přenesená",J231,0)</f>
        <v>0</v>
      </c>
      <c r="BH231" s="179">
        <f>IF(N231="sníž. přenesená",J231,0)</f>
        <v>0</v>
      </c>
      <c r="BI231" s="179">
        <f>IF(N231="nulová",J231,0)</f>
        <v>0</v>
      </c>
      <c r="BJ231" s="23" t="s">
        <v>76</v>
      </c>
      <c r="BK231" s="179">
        <f>ROUND(I231*H231,2)</f>
        <v>0</v>
      </c>
      <c r="BL231" s="23" t="s">
        <v>138</v>
      </c>
      <c r="BM231" s="23" t="s">
        <v>339</v>
      </c>
    </row>
    <row r="232" spans="2:51" s="12" customFormat="1" ht="13.5">
      <c r="B232" s="188"/>
      <c r="D232" s="181" t="s">
        <v>140</v>
      </c>
      <c r="E232" s="189" t="s">
        <v>5</v>
      </c>
      <c r="F232" s="190" t="s">
        <v>340</v>
      </c>
      <c r="H232" s="191">
        <v>0.008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89" t="s">
        <v>140</v>
      </c>
      <c r="AU232" s="189" t="s">
        <v>76</v>
      </c>
      <c r="AV232" s="12" t="s">
        <v>83</v>
      </c>
      <c r="AW232" s="12" t="s">
        <v>35</v>
      </c>
      <c r="AX232" s="12" t="s">
        <v>71</v>
      </c>
      <c r="AY232" s="189" t="s">
        <v>133</v>
      </c>
    </row>
    <row r="233" spans="2:51" s="12" customFormat="1" ht="13.5">
      <c r="B233" s="188"/>
      <c r="D233" s="181" t="s">
        <v>140</v>
      </c>
      <c r="E233" s="189" t="s">
        <v>5</v>
      </c>
      <c r="F233" s="190" t="s">
        <v>5</v>
      </c>
      <c r="H233" s="191">
        <v>0</v>
      </c>
      <c r="I233" s="192"/>
      <c r="L233" s="188"/>
      <c r="M233" s="193"/>
      <c r="N233" s="194"/>
      <c r="O233" s="194"/>
      <c r="P233" s="194"/>
      <c r="Q233" s="194"/>
      <c r="R233" s="194"/>
      <c r="S233" s="194"/>
      <c r="T233" s="195"/>
      <c r="AT233" s="189" t="s">
        <v>140</v>
      </c>
      <c r="AU233" s="189" t="s">
        <v>76</v>
      </c>
      <c r="AV233" s="12" t="s">
        <v>83</v>
      </c>
      <c r="AW233" s="12" t="s">
        <v>6</v>
      </c>
      <c r="AX233" s="12" t="s">
        <v>71</v>
      </c>
      <c r="AY233" s="189" t="s">
        <v>133</v>
      </c>
    </row>
    <row r="234" spans="2:51" s="13" customFormat="1" ht="13.5">
      <c r="B234" s="196"/>
      <c r="D234" s="181" t="s">
        <v>140</v>
      </c>
      <c r="E234" s="197" t="s">
        <v>5</v>
      </c>
      <c r="F234" s="198" t="s">
        <v>143</v>
      </c>
      <c r="H234" s="199">
        <v>0.008</v>
      </c>
      <c r="I234" s="200"/>
      <c r="L234" s="196"/>
      <c r="M234" s="201"/>
      <c r="N234" s="202"/>
      <c r="O234" s="202"/>
      <c r="P234" s="202"/>
      <c r="Q234" s="202"/>
      <c r="R234" s="202"/>
      <c r="S234" s="202"/>
      <c r="T234" s="203"/>
      <c r="AT234" s="197" t="s">
        <v>140</v>
      </c>
      <c r="AU234" s="197" t="s">
        <v>76</v>
      </c>
      <c r="AV234" s="13" t="s">
        <v>138</v>
      </c>
      <c r="AW234" s="13" t="s">
        <v>35</v>
      </c>
      <c r="AX234" s="13" t="s">
        <v>76</v>
      </c>
      <c r="AY234" s="197" t="s">
        <v>133</v>
      </c>
    </row>
    <row r="235" spans="2:65" s="1" customFormat="1" ht="63.75" customHeight="1">
      <c r="B235" s="167"/>
      <c r="C235" s="168" t="s">
        <v>341</v>
      </c>
      <c r="D235" s="168" t="s">
        <v>134</v>
      </c>
      <c r="E235" s="169" t="s">
        <v>342</v>
      </c>
      <c r="F235" s="170" t="s">
        <v>343</v>
      </c>
      <c r="G235" s="171" t="s">
        <v>194</v>
      </c>
      <c r="H235" s="172">
        <v>1.678</v>
      </c>
      <c r="I235" s="173"/>
      <c r="J235" s="174">
        <f>ROUND(I235*H235,2)</f>
        <v>0</v>
      </c>
      <c r="K235" s="170" t="s">
        <v>5</v>
      </c>
      <c r="L235" s="41"/>
      <c r="M235" s="175" t="s">
        <v>5</v>
      </c>
      <c r="N235" s="176" t="s">
        <v>42</v>
      </c>
      <c r="O235" s="42"/>
      <c r="P235" s="177">
        <f>O235*H235</f>
        <v>0</v>
      </c>
      <c r="Q235" s="177">
        <v>0</v>
      </c>
      <c r="R235" s="177">
        <f>Q235*H235</f>
        <v>0</v>
      </c>
      <c r="S235" s="177">
        <v>0</v>
      </c>
      <c r="T235" s="178">
        <f>S235*H235</f>
        <v>0</v>
      </c>
      <c r="AR235" s="23" t="s">
        <v>138</v>
      </c>
      <c r="AT235" s="23" t="s">
        <v>134</v>
      </c>
      <c r="AU235" s="23" t="s">
        <v>76</v>
      </c>
      <c r="AY235" s="23" t="s">
        <v>133</v>
      </c>
      <c r="BE235" s="179">
        <f>IF(N235="základní",J235,0)</f>
        <v>0</v>
      </c>
      <c r="BF235" s="179">
        <f>IF(N235="snížená",J235,0)</f>
        <v>0</v>
      </c>
      <c r="BG235" s="179">
        <f>IF(N235="zákl. přenesená",J235,0)</f>
        <v>0</v>
      </c>
      <c r="BH235" s="179">
        <f>IF(N235="sníž. přenesená",J235,0)</f>
        <v>0</v>
      </c>
      <c r="BI235" s="179">
        <f>IF(N235="nulová",J235,0)</f>
        <v>0</v>
      </c>
      <c r="BJ235" s="23" t="s">
        <v>76</v>
      </c>
      <c r="BK235" s="179">
        <f>ROUND(I235*H235,2)</f>
        <v>0</v>
      </c>
      <c r="BL235" s="23" t="s">
        <v>138</v>
      </c>
      <c r="BM235" s="23" t="s">
        <v>344</v>
      </c>
    </row>
    <row r="236" spans="2:51" s="11" customFormat="1" ht="13.5">
      <c r="B236" s="180"/>
      <c r="D236" s="181" t="s">
        <v>140</v>
      </c>
      <c r="E236" s="182" t="s">
        <v>5</v>
      </c>
      <c r="F236" s="183" t="s">
        <v>345</v>
      </c>
      <c r="H236" s="182" t="s">
        <v>5</v>
      </c>
      <c r="I236" s="184"/>
      <c r="L236" s="180"/>
      <c r="M236" s="185"/>
      <c r="N236" s="186"/>
      <c r="O236" s="186"/>
      <c r="P236" s="186"/>
      <c r="Q236" s="186"/>
      <c r="R236" s="186"/>
      <c r="S236" s="186"/>
      <c r="T236" s="187"/>
      <c r="AT236" s="182" t="s">
        <v>140</v>
      </c>
      <c r="AU236" s="182" t="s">
        <v>76</v>
      </c>
      <c r="AV236" s="11" t="s">
        <v>76</v>
      </c>
      <c r="AW236" s="11" t="s">
        <v>35</v>
      </c>
      <c r="AX236" s="11" t="s">
        <v>71</v>
      </c>
      <c r="AY236" s="182" t="s">
        <v>133</v>
      </c>
    </row>
    <row r="237" spans="2:51" s="12" customFormat="1" ht="13.5">
      <c r="B237" s="188"/>
      <c r="D237" s="181" t="s">
        <v>140</v>
      </c>
      <c r="E237" s="189" t="s">
        <v>5</v>
      </c>
      <c r="F237" s="190" t="s">
        <v>346</v>
      </c>
      <c r="H237" s="191">
        <v>1.678</v>
      </c>
      <c r="I237" s="192"/>
      <c r="L237" s="188"/>
      <c r="M237" s="193"/>
      <c r="N237" s="194"/>
      <c r="O237" s="194"/>
      <c r="P237" s="194"/>
      <c r="Q237" s="194"/>
      <c r="R237" s="194"/>
      <c r="S237" s="194"/>
      <c r="T237" s="195"/>
      <c r="AT237" s="189" t="s">
        <v>140</v>
      </c>
      <c r="AU237" s="189" t="s">
        <v>76</v>
      </c>
      <c r="AV237" s="12" t="s">
        <v>83</v>
      </c>
      <c r="AW237" s="12" t="s">
        <v>35</v>
      </c>
      <c r="AX237" s="12" t="s">
        <v>71</v>
      </c>
      <c r="AY237" s="189" t="s">
        <v>133</v>
      </c>
    </row>
    <row r="238" spans="2:51" s="13" customFormat="1" ht="13.5">
      <c r="B238" s="196"/>
      <c r="D238" s="181" t="s">
        <v>140</v>
      </c>
      <c r="E238" s="197" t="s">
        <v>5</v>
      </c>
      <c r="F238" s="198" t="s">
        <v>143</v>
      </c>
      <c r="H238" s="199">
        <v>1.678</v>
      </c>
      <c r="I238" s="200"/>
      <c r="L238" s="196"/>
      <c r="M238" s="201"/>
      <c r="N238" s="202"/>
      <c r="O238" s="202"/>
      <c r="P238" s="202"/>
      <c r="Q238" s="202"/>
      <c r="R238" s="202"/>
      <c r="S238" s="202"/>
      <c r="T238" s="203"/>
      <c r="AT238" s="197" t="s">
        <v>140</v>
      </c>
      <c r="AU238" s="197" t="s">
        <v>76</v>
      </c>
      <c r="AV238" s="13" t="s">
        <v>138</v>
      </c>
      <c r="AW238" s="13" t="s">
        <v>35</v>
      </c>
      <c r="AX238" s="13" t="s">
        <v>76</v>
      </c>
      <c r="AY238" s="197" t="s">
        <v>133</v>
      </c>
    </row>
    <row r="239" spans="2:65" s="1" customFormat="1" ht="51" customHeight="1">
      <c r="B239" s="167"/>
      <c r="C239" s="168" t="s">
        <v>347</v>
      </c>
      <c r="D239" s="168" t="s">
        <v>134</v>
      </c>
      <c r="E239" s="169" t="s">
        <v>348</v>
      </c>
      <c r="F239" s="170" t="s">
        <v>349</v>
      </c>
      <c r="G239" s="171" t="s">
        <v>203</v>
      </c>
      <c r="H239" s="172">
        <v>2</v>
      </c>
      <c r="I239" s="173"/>
      <c r="J239" s="174">
        <f>ROUND(I239*H239,2)</f>
        <v>0</v>
      </c>
      <c r="K239" s="170" t="s">
        <v>5</v>
      </c>
      <c r="L239" s="41"/>
      <c r="M239" s="175" t="s">
        <v>5</v>
      </c>
      <c r="N239" s="176" t="s">
        <v>42</v>
      </c>
      <c r="O239" s="42"/>
      <c r="P239" s="177">
        <f>O239*H239</f>
        <v>0</v>
      </c>
      <c r="Q239" s="177">
        <v>0</v>
      </c>
      <c r="R239" s="177">
        <f>Q239*H239</f>
        <v>0</v>
      </c>
      <c r="S239" s="177">
        <v>0</v>
      </c>
      <c r="T239" s="178">
        <f>S239*H239</f>
        <v>0</v>
      </c>
      <c r="AR239" s="23" t="s">
        <v>138</v>
      </c>
      <c r="AT239" s="23" t="s">
        <v>134</v>
      </c>
      <c r="AU239" s="23" t="s">
        <v>76</v>
      </c>
      <c r="AY239" s="23" t="s">
        <v>133</v>
      </c>
      <c r="BE239" s="179">
        <f>IF(N239="základní",J239,0)</f>
        <v>0</v>
      </c>
      <c r="BF239" s="179">
        <f>IF(N239="snížená",J239,0)</f>
        <v>0</v>
      </c>
      <c r="BG239" s="179">
        <f>IF(N239="zákl. přenesená",J239,0)</f>
        <v>0</v>
      </c>
      <c r="BH239" s="179">
        <f>IF(N239="sníž. přenesená",J239,0)</f>
        <v>0</v>
      </c>
      <c r="BI239" s="179">
        <f>IF(N239="nulová",J239,0)</f>
        <v>0</v>
      </c>
      <c r="BJ239" s="23" t="s">
        <v>76</v>
      </c>
      <c r="BK239" s="179">
        <f>ROUND(I239*H239,2)</f>
        <v>0</v>
      </c>
      <c r="BL239" s="23" t="s">
        <v>138</v>
      </c>
      <c r="BM239" s="23" t="s">
        <v>350</v>
      </c>
    </row>
    <row r="240" spans="2:65" s="1" customFormat="1" ht="16.5" customHeight="1">
      <c r="B240" s="167"/>
      <c r="C240" s="204" t="s">
        <v>351</v>
      </c>
      <c r="D240" s="204" t="s">
        <v>184</v>
      </c>
      <c r="E240" s="205" t="s">
        <v>352</v>
      </c>
      <c r="F240" s="206" t="s">
        <v>353</v>
      </c>
      <c r="G240" s="207" t="s">
        <v>354</v>
      </c>
      <c r="H240" s="208">
        <v>2</v>
      </c>
      <c r="I240" s="209"/>
      <c r="J240" s="210">
        <f>ROUND(I240*H240,2)</f>
        <v>0</v>
      </c>
      <c r="K240" s="206" t="s">
        <v>5</v>
      </c>
      <c r="L240" s="211"/>
      <c r="M240" s="212" t="s">
        <v>5</v>
      </c>
      <c r="N240" s="213" t="s">
        <v>42</v>
      </c>
      <c r="O240" s="42"/>
      <c r="P240" s="177">
        <f>O240*H240</f>
        <v>0</v>
      </c>
      <c r="Q240" s="177">
        <v>0</v>
      </c>
      <c r="R240" s="177">
        <f>Q240*H240</f>
        <v>0</v>
      </c>
      <c r="S240" s="177">
        <v>0</v>
      </c>
      <c r="T240" s="178">
        <f>S240*H240</f>
        <v>0</v>
      </c>
      <c r="AR240" s="23" t="s">
        <v>167</v>
      </c>
      <c r="AT240" s="23" t="s">
        <v>184</v>
      </c>
      <c r="AU240" s="23" t="s">
        <v>76</v>
      </c>
      <c r="AY240" s="23" t="s">
        <v>133</v>
      </c>
      <c r="BE240" s="179">
        <f>IF(N240="základní",J240,0)</f>
        <v>0</v>
      </c>
      <c r="BF240" s="179">
        <f>IF(N240="snížená",J240,0)</f>
        <v>0</v>
      </c>
      <c r="BG240" s="179">
        <f>IF(N240="zákl. přenesená",J240,0)</f>
        <v>0</v>
      </c>
      <c r="BH240" s="179">
        <f>IF(N240="sníž. přenesená",J240,0)</f>
        <v>0</v>
      </c>
      <c r="BI240" s="179">
        <f>IF(N240="nulová",J240,0)</f>
        <v>0</v>
      </c>
      <c r="BJ240" s="23" t="s">
        <v>76</v>
      </c>
      <c r="BK240" s="179">
        <f>ROUND(I240*H240,2)</f>
        <v>0</v>
      </c>
      <c r="BL240" s="23" t="s">
        <v>138</v>
      </c>
      <c r="BM240" s="23" t="s">
        <v>355</v>
      </c>
    </row>
    <row r="241" spans="2:63" s="10" customFormat="1" ht="37.35" customHeight="1">
      <c r="B241" s="156"/>
      <c r="D241" s="157" t="s">
        <v>70</v>
      </c>
      <c r="E241" s="158" t="s">
        <v>356</v>
      </c>
      <c r="F241" s="158" t="s">
        <v>357</v>
      </c>
      <c r="I241" s="159"/>
      <c r="J241" s="160">
        <f>BK241</f>
        <v>0</v>
      </c>
      <c r="L241" s="156"/>
      <c r="M241" s="161"/>
      <c r="N241" s="162"/>
      <c r="O241" s="162"/>
      <c r="P241" s="163">
        <f>SUM(P242:P309)</f>
        <v>0</v>
      </c>
      <c r="Q241" s="162"/>
      <c r="R241" s="163">
        <f>SUM(R242:R309)</f>
        <v>0</v>
      </c>
      <c r="S241" s="162"/>
      <c r="T241" s="164">
        <f>SUM(T242:T309)</f>
        <v>0</v>
      </c>
      <c r="AR241" s="157" t="s">
        <v>76</v>
      </c>
      <c r="AT241" s="165" t="s">
        <v>70</v>
      </c>
      <c r="AU241" s="165" t="s">
        <v>71</v>
      </c>
      <c r="AY241" s="157" t="s">
        <v>133</v>
      </c>
      <c r="BK241" s="166">
        <f>SUM(BK242:BK309)</f>
        <v>0</v>
      </c>
    </row>
    <row r="242" spans="2:65" s="1" customFormat="1" ht="38.25" customHeight="1">
      <c r="B242" s="167"/>
      <c r="C242" s="168" t="s">
        <v>358</v>
      </c>
      <c r="D242" s="168" t="s">
        <v>134</v>
      </c>
      <c r="E242" s="169" t="s">
        <v>359</v>
      </c>
      <c r="F242" s="170" t="s">
        <v>360</v>
      </c>
      <c r="G242" s="171" t="s">
        <v>361</v>
      </c>
      <c r="H242" s="172">
        <v>1</v>
      </c>
      <c r="I242" s="173"/>
      <c r="J242" s="174">
        <f>ROUND(I242*H242,2)</f>
        <v>0</v>
      </c>
      <c r="K242" s="170" t="s">
        <v>5</v>
      </c>
      <c r="L242" s="41"/>
      <c r="M242" s="175" t="s">
        <v>5</v>
      </c>
      <c r="N242" s="176" t="s">
        <v>42</v>
      </c>
      <c r="O242" s="42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AR242" s="23" t="s">
        <v>138</v>
      </c>
      <c r="AT242" s="23" t="s">
        <v>134</v>
      </c>
      <c r="AU242" s="23" t="s">
        <v>76</v>
      </c>
      <c r="AY242" s="23" t="s">
        <v>133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23" t="s">
        <v>76</v>
      </c>
      <c r="BK242" s="179">
        <f>ROUND(I242*H242,2)</f>
        <v>0</v>
      </c>
      <c r="BL242" s="23" t="s">
        <v>138</v>
      </c>
      <c r="BM242" s="23" t="s">
        <v>362</v>
      </c>
    </row>
    <row r="243" spans="2:65" s="1" customFormat="1" ht="25.5" customHeight="1">
      <c r="B243" s="167"/>
      <c r="C243" s="168" t="s">
        <v>363</v>
      </c>
      <c r="D243" s="168" t="s">
        <v>134</v>
      </c>
      <c r="E243" s="169" t="s">
        <v>364</v>
      </c>
      <c r="F243" s="170" t="s">
        <v>365</v>
      </c>
      <c r="G243" s="171" t="s">
        <v>194</v>
      </c>
      <c r="H243" s="172">
        <v>3</v>
      </c>
      <c r="I243" s="173"/>
      <c r="J243" s="174">
        <f>ROUND(I243*H243,2)</f>
        <v>0</v>
      </c>
      <c r="K243" s="170" t="s">
        <v>5</v>
      </c>
      <c r="L243" s="41"/>
      <c r="M243" s="175" t="s">
        <v>5</v>
      </c>
      <c r="N243" s="176" t="s">
        <v>42</v>
      </c>
      <c r="O243" s="42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AR243" s="23" t="s">
        <v>138</v>
      </c>
      <c r="AT243" s="23" t="s">
        <v>134</v>
      </c>
      <c r="AU243" s="23" t="s">
        <v>76</v>
      </c>
      <c r="AY243" s="23" t="s">
        <v>133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23" t="s">
        <v>76</v>
      </c>
      <c r="BK243" s="179">
        <f>ROUND(I243*H243,2)</f>
        <v>0</v>
      </c>
      <c r="BL243" s="23" t="s">
        <v>138</v>
      </c>
      <c r="BM243" s="23" t="s">
        <v>366</v>
      </c>
    </row>
    <row r="244" spans="2:65" s="1" customFormat="1" ht="51" customHeight="1">
      <c r="B244" s="167"/>
      <c r="C244" s="168" t="s">
        <v>367</v>
      </c>
      <c r="D244" s="168" t="s">
        <v>134</v>
      </c>
      <c r="E244" s="169" t="s">
        <v>368</v>
      </c>
      <c r="F244" s="170" t="s">
        <v>369</v>
      </c>
      <c r="G244" s="171" t="s">
        <v>137</v>
      </c>
      <c r="H244" s="172">
        <v>0.24</v>
      </c>
      <c r="I244" s="173"/>
      <c r="J244" s="174">
        <f>ROUND(I244*H244,2)</f>
        <v>0</v>
      </c>
      <c r="K244" s="170" t="s">
        <v>5</v>
      </c>
      <c r="L244" s="41"/>
      <c r="M244" s="175" t="s">
        <v>5</v>
      </c>
      <c r="N244" s="176" t="s">
        <v>42</v>
      </c>
      <c r="O244" s="42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AR244" s="23" t="s">
        <v>138</v>
      </c>
      <c r="AT244" s="23" t="s">
        <v>134</v>
      </c>
      <c r="AU244" s="23" t="s">
        <v>76</v>
      </c>
      <c r="AY244" s="23" t="s">
        <v>133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23" t="s">
        <v>76</v>
      </c>
      <c r="BK244" s="179">
        <f>ROUND(I244*H244,2)</f>
        <v>0</v>
      </c>
      <c r="BL244" s="23" t="s">
        <v>138</v>
      </c>
      <c r="BM244" s="23" t="s">
        <v>370</v>
      </c>
    </row>
    <row r="245" spans="2:51" s="11" customFormat="1" ht="13.5">
      <c r="B245" s="180"/>
      <c r="D245" s="181" t="s">
        <v>140</v>
      </c>
      <c r="E245" s="182" t="s">
        <v>5</v>
      </c>
      <c r="F245" s="183" t="s">
        <v>371</v>
      </c>
      <c r="H245" s="182" t="s">
        <v>5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2" t="s">
        <v>140</v>
      </c>
      <c r="AU245" s="182" t="s">
        <v>76</v>
      </c>
      <c r="AV245" s="11" t="s">
        <v>76</v>
      </c>
      <c r="AW245" s="11" t="s">
        <v>35</v>
      </c>
      <c r="AX245" s="11" t="s">
        <v>71</v>
      </c>
      <c r="AY245" s="182" t="s">
        <v>133</v>
      </c>
    </row>
    <row r="246" spans="2:51" s="12" customFormat="1" ht="13.5">
      <c r="B246" s="188"/>
      <c r="D246" s="181" t="s">
        <v>140</v>
      </c>
      <c r="E246" s="189" t="s">
        <v>5</v>
      </c>
      <c r="F246" s="190" t="s">
        <v>372</v>
      </c>
      <c r="H246" s="191">
        <v>0.24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89" t="s">
        <v>140</v>
      </c>
      <c r="AU246" s="189" t="s">
        <v>76</v>
      </c>
      <c r="AV246" s="12" t="s">
        <v>83</v>
      </c>
      <c r="AW246" s="12" t="s">
        <v>35</v>
      </c>
      <c r="AX246" s="12" t="s">
        <v>71</v>
      </c>
      <c r="AY246" s="189" t="s">
        <v>133</v>
      </c>
    </row>
    <row r="247" spans="2:51" s="12" customFormat="1" ht="13.5">
      <c r="B247" s="188"/>
      <c r="D247" s="181" t="s">
        <v>140</v>
      </c>
      <c r="E247" s="189" t="s">
        <v>5</v>
      </c>
      <c r="F247" s="190" t="s">
        <v>5</v>
      </c>
      <c r="H247" s="191">
        <v>0</v>
      </c>
      <c r="I247" s="192"/>
      <c r="L247" s="188"/>
      <c r="M247" s="193"/>
      <c r="N247" s="194"/>
      <c r="O247" s="194"/>
      <c r="P247" s="194"/>
      <c r="Q247" s="194"/>
      <c r="R247" s="194"/>
      <c r="S247" s="194"/>
      <c r="T247" s="195"/>
      <c r="AT247" s="189" t="s">
        <v>140</v>
      </c>
      <c r="AU247" s="189" t="s">
        <v>76</v>
      </c>
      <c r="AV247" s="12" t="s">
        <v>83</v>
      </c>
      <c r="AW247" s="12" t="s">
        <v>6</v>
      </c>
      <c r="AX247" s="12" t="s">
        <v>71</v>
      </c>
      <c r="AY247" s="189" t="s">
        <v>133</v>
      </c>
    </row>
    <row r="248" spans="2:51" s="13" customFormat="1" ht="13.5">
      <c r="B248" s="196"/>
      <c r="D248" s="181" t="s">
        <v>140</v>
      </c>
      <c r="E248" s="197" t="s">
        <v>5</v>
      </c>
      <c r="F248" s="198" t="s">
        <v>143</v>
      </c>
      <c r="H248" s="199">
        <v>0.24</v>
      </c>
      <c r="I248" s="200"/>
      <c r="L248" s="196"/>
      <c r="M248" s="201"/>
      <c r="N248" s="202"/>
      <c r="O248" s="202"/>
      <c r="P248" s="202"/>
      <c r="Q248" s="202"/>
      <c r="R248" s="202"/>
      <c r="S248" s="202"/>
      <c r="T248" s="203"/>
      <c r="AT248" s="197" t="s">
        <v>140</v>
      </c>
      <c r="AU248" s="197" t="s">
        <v>76</v>
      </c>
      <c r="AV248" s="13" t="s">
        <v>138</v>
      </c>
      <c r="AW248" s="13" t="s">
        <v>35</v>
      </c>
      <c r="AX248" s="13" t="s">
        <v>76</v>
      </c>
      <c r="AY248" s="197" t="s">
        <v>133</v>
      </c>
    </row>
    <row r="249" spans="2:65" s="1" customFormat="1" ht="51" customHeight="1">
      <c r="B249" s="167"/>
      <c r="C249" s="168" t="s">
        <v>373</v>
      </c>
      <c r="D249" s="168" t="s">
        <v>134</v>
      </c>
      <c r="E249" s="169" t="s">
        <v>374</v>
      </c>
      <c r="F249" s="170" t="s">
        <v>375</v>
      </c>
      <c r="G249" s="171" t="s">
        <v>194</v>
      </c>
      <c r="H249" s="172">
        <v>4.728</v>
      </c>
      <c r="I249" s="173"/>
      <c r="J249" s="174">
        <f>ROUND(I249*H249,2)</f>
        <v>0</v>
      </c>
      <c r="K249" s="170" t="s">
        <v>5</v>
      </c>
      <c r="L249" s="41"/>
      <c r="M249" s="175" t="s">
        <v>5</v>
      </c>
      <c r="N249" s="176" t="s">
        <v>42</v>
      </c>
      <c r="O249" s="42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AR249" s="23" t="s">
        <v>138</v>
      </c>
      <c r="AT249" s="23" t="s">
        <v>134</v>
      </c>
      <c r="AU249" s="23" t="s">
        <v>76</v>
      </c>
      <c r="AY249" s="23" t="s">
        <v>133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23" t="s">
        <v>76</v>
      </c>
      <c r="BK249" s="179">
        <f>ROUND(I249*H249,2)</f>
        <v>0</v>
      </c>
      <c r="BL249" s="23" t="s">
        <v>138</v>
      </c>
      <c r="BM249" s="23" t="s">
        <v>376</v>
      </c>
    </row>
    <row r="250" spans="2:51" s="12" customFormat="1" ht="13.5">
      <c r="B250" s="188"/>
      <c r="D250" s="181" t="s">
        <v>140</v>
      </c>
      <c r="E250" s="189" t="s">
        <v>5</v>
      </c>
      <c r="F250" s="190" t="s">
        <v>377</v>
      </c>
      <c r="H250" s="191">
        <v>4.728</v>
      </c>
      <c r="I250" s="192"/>
      <c r="L250" s="188"/>
      <c r="M250" s="193"/>
      <c r="N250" s="194"/>
      <c r="O250" s="194"/>
      <c r="P250" s="194"/>
      <c r="Q250" s="194"/>
      <c r="R250" s="194"/>
      <c r="S250" s="194"/>
      <c r="T250" s="195"/>
      <c r="AT250" s="189" t="s">
        <v>140</v>
      </c>
      <c r="AU250" s="189" t="s">
        <v>76</v>
      </c>
      <c r="AV250" s="12" t="s">
        <v>83</v>
      </c>
      <c r="AW250" s="12" t="s">
        <v>35</v>
      </c>
      <c r="AX250" s="12" t="s">
        <v>71</v>
      </c>
      <c r="AY250" s="189" t="s">
        <v>133</v>
      </c>
    </row>
    <row r="251" spans="2:51" s="12" customFormat="1" ht="13.5">
      <c r="B251" s="188"/>
      <c r="D251" s="181" t="s">
        <v>140</v>
      </c>
      <c r="E251" s="189" t="s">
        <v>5</v>
      </c>
      <c r="F251" s="190" t="s">
        <v>5</v>
      </c>
      <c r="H251" s="191">
        <v>0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89" t="s">
        <v>140</v>
      </c>
      <c r="AU251" s="189" t="s">
        <v>76</v>
      </c>
      <c r="AV251" s="12" t="s">
        <v>83</v>
      </c>
      <c r="AW251" s="12" t="s">
        <v>6</v>
      </c>
      <c r="AX251" s="12" t="s">
        <v>71</v>
      </c>
      <c r="AY251" s="189" t="s">
        <v>133</v>
      </c>
    </row>
    <row r="252" spans="2:51" s="13" customFormat="1" ht="13.5">
      <c r="B252" s="196"/>
      <c r="D252" s="181" t="s">
        <v>140</v>
      </c>
      <c r="E252" s="197" t="s">
        <v>5</v>
      </c>
      <c r="F252" s="198" t="s">
        <v>143</v>
      </c>
      <c r="H252" s="199">
        <v>4.728</v>
      </c>
      <c r="I252" s="200"/>
      <c r="L252" s="196"/>
      <c r="M252" s="201"/>
      <c r="N252" s="202"/>
      <c r="O252" s="202"/>
      <c r="P252" s="202"/>
      <c r="Q252" s="202"/>
      <c r="R252" s="202"/>
      <c r="S252" s="202"/>
      <c r="T252" s="203"/>
      <c r="AT252" s="197" t="s">
        <v>140</v>
      </c>
      <c r="AU252" s="197" t="s">
        <v>76</v>
      </c>
      <c r="AV252" s="13" t="s">
        <v>138</v>
      </c>
      <c r="AW252" s="13" t="s">
        <v>35</v>
      </c>
      <c r="AX252" s="13" t="s">
        <v>76</v>
      </c>
      <c r="AY252" s="197" t="s">
        <v>133</v>
      </c>
    </row>
    <row r="253" spans="2:65" s="1" customFormat="1" ht="63.75" customHeight="1">
      <c r="B253" s="167"/>
      <c r="C253" s="168" t="s">
        <v>378</v>
      </c>
      <c r="D253" s="168" t="s">
        <v>134</v>
      </c>
      <c r="E253" s="169" t="s">
        <v>379</v>
      </c>
      <c r="F253" s="170" t="s">
        <v>380</v>
      </c>
      <c r="G253" s="171" t="s">
        <v>194</v>
      </c>
      <c r="H253" s="172">
        <v>37.828</v>
      </c>
      <c r="I253" s="173"/>
      <c r="J253" s="174">
        <f>ROUND(I253*H253,2)</f>
        <v>0</v>
      </c>
      <c r="K253" s="170" t="s">
        <v>5</v>
      </c>
      <c r="L253" s="41"/>
      <c r="M253" s="175" t="s">
        <v>5</v>
      </c>
      <c r="N253" s="176" t="s">
        <v>42</v>
      </c>
      <c r="O253" s="42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AR253" s="23" t="s">
        <v>138</v>
      </c>
      <c r="AT253" s="23" t="s">
        <v>134</v>
      </c>
      <c r="AU253" s="23" t="s">
        <v>76</v>
      </c>
      <c r="AY253" s="23" t="s">
        <v>133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23" t="s">
        <v>76</v>
      </c>
      <c r="BK253" s="179">
        <f>ROUND(I253*H253,2)</f>
        <v>0</v>
      </c>
      <c r="BL253" s="23" t="s">
        <v>138</v>
      </c>
      <c r="BM253" s="23" t="s">
        <v>381</v>
      </c>
    </row>
    <row r="254" spans="2:65" s="1" customFormat="1" ht="38.25" customHeight="1">
      <c r="B254" s="167"/>
      <c r="C254" s="168" t="s">
        <v>382</v>
      </c>
      <c r="D254" s="168" t="s">
        <v>134</v>
      </c>
      <c r="E254" s="169" t="s">
        <v>383</v>
      </c>
      <c r="F254" s="170" t="s">
        <v>384</v>
      </c>
      <c r="G254" s="171" t="s">
        <v>194</v>
      </c>
      <c r="H254" s="172">
        <v>54.44</v>
      </c>
      <c r="I254" s="173"/>
      <c r="J254" s="174">
        <f>ROUND(I254*H254,2)</f>
        <v>0</v>
      </c>
      <c r="K254" s="170" t="s">
        <v>5</v>
      </c>
      <c r="L254" s="41"/>
      <c r="M254" s="175" t="s">
        <v>5</v>
      </c>
      <c r="N254" s="176" t="s">
        <v>42</v>
      </c>
      <c r="O254" s="42"/>
      <c r="P254" s="177">
        <f>O254*H254</f>
        <v>0</v>
      </c>
      <c r="Q254" s="177">
        <v>0</v>
      </c>
      <c r="R254" s="177">
        <f>Q254*H254</f>
        <v>0</v>
      </c>
      <c r="S254" s="177">
        <v>0</v>
      </c>
      <c r="T254" s="178">
        <f>S254*H254</f>
        <v>0</v>
      </c>
      <c r="AR254" s="23" t="s">
        <v>138</v>
      </c>
      <c r="AT254" s="23" t="s">
        <v>134</v>
      </c>
      <c r="AU254" s="23" t="s">
        <v>76</v>
      </c>
      <c r="AY254" s="23" t="s">
        <v>133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23" t="s">
        <v>76</v>
      </c>
      <c r="BK254" s="179">
        <f>ROUND(I254*H254,2)</f>
        <v>0</v>
      </c>
      <c r="BL254" s="23" t="s">
        <v>138</v>
      </c>
      <c r="BM254" s="23" t="s">
        <v>385</v>
      </c>
    </row>
    <row r="255" spans="2:65" s="1" customFormat="1" ht="38.25" customHeight="1">
      <c r="B255" s="167"/>
      <c r="C255" s="168" t="s">
        <v>386</v>
      </c>
      <c r="D255" s="168" t="s">
        <v>134</v>
      </c>
      <c r="E255" s="169" t="s">
        <v>387</v>
      </c>
      <c r="F255" s="170" t="s">
        <v>388</v>
      </c>
      <c r="G255" s="171" t="s">
        <v>194</v>
      </c>
      <c r="H255" s="172">
        <v>26.768</v>
      </c>
      <c r="I255" s="173"/>
      <c r="J255" s="174">
        <f>ROUND(I255*H255,2)</f>
        <v>0</v>
      </c>
      <c r="K255" s="170" t="s">
        <v>5</v>
      </c>
      <c r="L255" s="41"/>
      <c r="M255" s="175" t="s">
        <v>5</v>
      </c>
      <c r="N255" s="176" t="s">
        <v>42</v>
      </c>
      <c r="O255" s="42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AR255" s="23" t="s">
        <v>138</v>
      </c>
      <c r="AT255" s="23" t="s">
        <v>134</v>
      </c>
      <c r="AU255" s="23" t="s">
        <v>76</v>
      </c>
      <c r="AY255" s="23" t="s">
        <v>133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23" t="s">
        <v>76</v>
      </c>
      <c r="BK255" s="179">
        <f>ROUND(I255*H255,2)</f>
        <v>0</v>
      </c>
      <c r="BL255" s="23" t="s">
        <v>138</v>
      </c>
      <c r="BM255" s="23" t="s">
        <v>389</v>
      </c>
    </row>
    <row r="256" spans="2:65" s="1" customFormat="1" ht="38.25" customHeight="1">
      <c r="B256" s="167"/>
      <c r="C256" s="168" t="s">
        <v>390</v>
      </c>
      <c r="D256" s="168" t="s">
        <v>134</v>
      </c>
      <c r="E256" s="169" t="s">
        <v>391</v>
      </c>
      <c r="F256" s="170" t="s">
        <v>392</v>
      </c>
      <c r="G256" s="171" t="s">
        <v>194</v>
      </c>
      <c r="H256" s="172">
        <v>11.314</v>
      </c>
      <c r="I256" s="173"/>
      <c r="J256" s="174">
        <f>ROUND(I256*H256,2)</f>
        <v>0</v>
      </c>
      <c r="K256" s="170" t="s">
        <v>5</v>
      </c>
      <c r="L256" s="41"/>
      <c r="M256" s="175" t="s">
        <v>5</v>
      </c>
      <c r="N256" s="176" t="s">
        <v>42</v>
      </c>
      <c r="O256" s="42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AR256" s="23" t="s">
        <v>138</v>
      </c>
      <c r="AT256" s="23" t="s">
        <v>134</v>
      </c>
      <c r="AU256" s="23" t="s">
        <v>76</v>
      </c>
      <c r="AY256" s="23" t="s">
        <v>133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23" t="s">
        <v>76</v>
      </c>
      <c r="BK256" s="179">
        <f>ROUND(I256*H256,2)</f>
        <v>0</v>
      </c>
      <c r="BL256" s="23" t="s">
        <v>138</v>
      </c>
      <c r="BM256" s="23" t="s">
        <v>393</v>
      </c>
    </row>
    <row r="257" spans="2:51" s="12" customFormat="1" ht="13.5">
      <c r="B257" s="188"/>
      <c r="D257" s="181" t="s">
        <v>140</v>
      </c>
      <c r="E257" s="189" t="s">
        <v>5</v>
      </c>
      <c r="F257" s="190" t="s">
        <v>394</v>
      </c>
      <c r="H257" s="191">
        <v>11.162</v>
      </c>
      <c r="I257" s="192"/>
      <c r="L257" s="188"/>
      <c r="M257" s="193"/>
      <c r="N257" s="194"/>
      <c r="O257" s="194"/>
      <c r="P257" s="194"/>
      <c r="Q257" s="194"/>
      <c r="R257" s="194"/>
      <c r="S257" s="194"/>
      <c r="T257" s="195"/>
      <c r="AT257" s="189" t="s">
        <v>140</v>
      </c>
      <c r="AU257" s="189" t="s">
        <v>76</v>
      </c>
      <c r="AV257" s="12" t="s">
        <v>83</v>
      </c>
      <c r="AW257" s="12" t="s">
        <v>35</v>
      </c>
      <c r="AX257" s="12" t="s">
        <v>71</v>
      </c>
      <c r="AY257" s="189" t="s">
        <v>133</v>
      </c>
    </row>
    <row r="258" spans="2:51" s="12" customFormat="1" ht="13.5">
      <c r="B258" s="188"/>
      <c r="D258" s="181" t="s">
        <v>140</v>
      </c>
      <c r="E258" s="189" t="s">
        <v>5</v>
      </c>
      <c r="F258" s="190" t="s">
        <v>395</v>
      </c>
      <c r="H258" s="191">
        <v>-1.32</v>
      </c>
      <c r="I258" s="192"/>
      <c r="L258" s="188"/>
      <c r="M258" s="193"/>
      <c r="N258" s="194"/>
      <c r="O258" s="194"/>
      <c r="P258" s="194"/>
      <c r="Q258" s="194"/>
      <c r="R258" s="194"/>
      <c r="S258" s="194"/>
      <c r="T258" s="195"/>
      <c r="AT258" s="189" t="s">
        <v>140</v>
      </c>
      <c r="AU258" s="189" t="s">
        <v>76</v>
      </c>
      <c r="AV258" s="12" t="s">
        <v>83</v>
      </c>
      <c r="AW258" s="12" t="s">
        <v>35</v>
      </c>
      <c r="AX258" s="12" t="s">
        <v>71</v>
      </c>
      <c r="AY258" s="189" t="s">
        <v>133</v>
      </c>
    </row>
    <row r="259" spans="2:51" s="12" customFormat="1" ht="13.5">
      <c r="B259" s="188"/>
      <c r="D259" s="181" t="s">
        <v>140</v>
      </c>
      <c r="E259" s="189" t="s">
        <v>5</v>
      </c>
      <c r="F259" s="190" t="s">
        <v>396</v>
      </c>
      <c r="H259" s="191">
        <v>1.472</v>
      </c>
      <c r="I259" s="192"/>
      <c r="L259" s="188"/>
      <c r="M259" s="193"/>
      <c r="N259" s="194"/>
      <c r="O259" s="194"/>
      <c r="P259" s="194"/>
      <c r="Q259" s="194"/>
      <c r="R259" s="194"/>
      <c r="S259" s="194"/>
      <c r="T259" s="195"/>
      <c r="AT259" s="189" t="s">
        <v>140</v>
      </c>
      <c r="AU259" s="189" t="s">
        <v>76</v>
      </c>
      <c r="AV259" s="12" t="s">
        <v>83</v>
      </c>
      <c r="AW259" s="12" t="s">
        <v>35</v>
      </c>
      <c r="AX259" s="12" t="s">
        <v>71</v>
      </c>
      <c r="AY259" s="189" t="s">
        <v>133</v>
      </c>
    </row>
    <row r="260" spans="2:51" s="12" customFormat="1" ht="13.5">
      <c r="B260" s="188"/>
      <c r="D260" s="181" t="s">
        <v>140</v>
      </c>
      <c r="E260" s="189" t="s">
        <v>5</v>
      </c>
      <c r="F260" s="190" t="s">
        <v>5</v>
      </c>
      <c r="H260" s="191">
        <v>0</v>
      </c>
      <c r="I260" s="192"/>
      <c r="L260" s="188"/>
      <c r="M260" s="193"/>
      <c r="N260" s="194"/>
      <c r="O260" s="194"/>
      <c r="P260" s="194"/>
      <c r="Q260" s="194"/>
      <c r="R260" s="194"/>
      <c r="S260" s="194"/>
      <c r="T260" s="195"/>
      <c r="AT260" s="189" t="s">
        <v>140</v>
      </c>
      <c r="AU260" s="189" t="s">
        <v>76</v>
      </c>
      <c r="AV260" s="12" t="s">
        <v>83</v>
      </c>
      <c r="AW260" s="12" t="s">
        <v>6</v>
      </c>
      <c r="AX260" s="12" t="s">
        <v>71</v>
      </c>
      <c r="AY260" s="189" t="s">
        <v>133</v>
      </c>
    </row>
    <row r="261" spans="2:51" s="13" customFormat="1" ht="13.5">
      <c r="B261" s="196"/>
      <c r="D261" s="181" t="s">
        <v>140</v>
      </c>
      <c r="E261" s="197" t="s">
        <v>5</v>
      </c>
      <c r="F261" s="198" t="s">
        <v>143</v>
      </c>
      <c r="H261" s="199">
        <v>11.314</v>
      </c>
      <c r="I261" s="200"/>
      <c r="L261" s="196"/>
      <c r="M261" s="201"/>
      <c r="N261" s="202"/>
      <c r="O261" s="202"/>
      <c r="P261" s="202"/>
      <c r="Q261" s="202"/>
      <c r="R261" s="202"/>
      <c r="S261" s="202"/>
      <c r="T261" s="203"/>
      <c r="AT261" s="197" t="s">
        <v>140</v>
      </c>
      <c r="AU261" s="197" t="s">
        <v>76</v>
      </c>
      <c r="AV261" s="13" t="s">
        <v>138</v>
      </c>
      <c r="AW261" s="13" t="s">
        <v>35</v>
      </c>
      <c r="AX261" s="13" t="s">
        <v>76</v>
      </c>
      <c r="AY261" s="197" t="s">
        <v>133</v>
      </c>
    </row>
    <row r="262" spans="2:65" s="1" customFormat="1" ht="63.75" customHeight="1">
      <c r="B262" s="167"/>
      <c r="C262" s="168" t="s">
        <v>397</v>
      </c>
      <c r="D262" s="168" t="s">
        <v>134</v>
      </c>
      <c r="E262" s="169" t="s">
        <v>398</v>
      </c>
      <c r="F262" s="170" t="s">
        <v>399</v>
      </c>
      <c r="G262" s="171" t="s">
        <v>194</v>
      </c>
      <c r="H262" s="172">
        <v>68.496</v>
      </c>
      <c r="I262" s="173"/>
      <c r="J262" s="174">
        <f>ROUND(I262*H262,2)</f>
        <v>0</v>
      </c>
      <c r="K262" s="170" t="s">
        <v>5</v>
      </c>
      <c r="L262" s="41"/>
      <c r="M262" s="175" t="s">
        <v>5</v>
      </c>
      <c r="N262" s="176" t="s">
        <v>42</v>
      </c>
      <c r="O262" s="42"/>
      <c r="P262" s="177">
        <f>O262*H262</f>
        <v>0</v>
      </c>
      <c r="Q262" s="177">
        <v>0</v>
      </c>
      <c r="R262" s="177">
        <f>Q262*H262</f>
        <v>0</v>
      </c>
      <c r="S262" s="177">
        <v>0</v>
      </c>
      <c r="T262" s="178">
        <f>S262*H262</f>
        <v>0</v>
      </c>
      <c r="AR262" s="23" t="s">
        <v>138</v>
      </c>
      <c r="AT262" s="23" t="s">
        <v>134</v>
      </c>
      <c r="AU262" s="23" t="s">
        <v>76</v>
      </c>
      <c r="AY262" s="23" t="s">
        <v>133</v>
      </c>
      <c r="BE262" s="179">
        <f>IF(N262="základní",J262,0)</f>
        <v>0</v>
      </c>
      <c r="BF262" s="179">
        <f>IF(N262="snížená",J262,0)</f>
        <v>0</v>
      </c>
      <c r="BG262" s="179">
        <f>IF(N262="zákl. přenesená",J262,0)</f>
        <v>0</v>
      </c>
      <c r="BH262" s="179">
        <f>IF(N262="sníž. přenesená",J262,0)</f>
        <v>0</v>
      </c>
      <c r="BI262" s="179">
        <f>IF(N262="nulová",J262,0)</f>
        <v>0</v>
      </c>
      <c r="BJ262" s="23" t="s">
        <v>76</v>
      </c>
      <c r="BK262" s="179">
        <f>ROUND(I262*H262,2)</f>
        <v>0</v>
      </c>
      <c r="BL262" s="23" t="s">
        <v>138</v>
      </c>
      <c r="BM262" s="23" t="s">
        <v>400</v>
      </c>
    </row>
    <row r="263" spans="2:51" s="12" customFormat="1" ht="13.5">
      <c r="B263" s="188"/>
      <c r="D263" s="181" t="s">
        <v>140</v>
      </c>
      <c r="E263" s="189" t="s">
        <v>5</v>
      </c>
      <c r="F263" s="190" t="s">
        <v>401</v>
      </c>
      <c r="H263" s="191">
        <v>18.9</v>
      </c>
      <c r="I263" s="192"/>
      <c r="L263" s="188"/>
      <c r="M263" s="193"/>
      <c r="N263" s="194"/>
      <c r="O263" s="194"/>
      <c r="P263" s="194"/>
      <c r="Q263" s="194"/>
      <c r="R263" s="194"/>
      <c r="S263" s="194"/>
      <c r="T263" s="195"/>
      <c r="AT263" s="189" t="s">
        <v>140</v>
      </c>
      <c r="AU263" s="189" t="s">
        <v>76</v>
      </c>
      <c r="AV263" s="12" t="s">
        <v>83</v>
      </c>
      <c r="AW263" s="12" t="s">
        <v>35</v>
      </c>
      <c r="AX263" s="12" t="s">
        <v>71</v>
      </c>
      <c r="AY263" s="189" t="s">
        <v>133</v>
      </c>
    </row>
    <row r="264" spans="2:51" s="12" customFormat="1" ht="13.5">
      <c r="B264" s="188"/>
      <c r="D264" s="181" t="s">
        <v>140</v>
      </c>
      <c r="E264" s="189" t="s">
        <v>5</v>
      </c>
      <c r="F264" s="190" t="s">
        <v>402</v>
      </c>
      <c r="H264" s="191">
        <v>-1.44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89" t="s">
        <v>140</v>
      </c>
      <c r="AU264" s="189" t="s">
        <v>76</v>
      </c>
      <c r="AV264" s="12" t="s">
        <v>83</v>
      </c>
      <c r="AW264" s="12" t="s">
        <v>35</v>
      </c>
      <c r="AX264" s="12" t="s">
        <v>71</v>
      </c>
      <c r="AY264" s="189" t="s">
        <v>133</v>
      </c>
    </row>
    <row r="265" spans="2:51" s="12" customFormat="1" ht="13.5">
      <c r="B265" s="188"/>
      <c r="D265" s="181" t="s">
        <v>140</v>
      </c>
      <c r="E265" s="189" t="s">
        <v>5</v>
      </c>
      <c r="F265" s="190" t="s">
        <v>403</v>
      </c>
      <c r="H265" s="191">
        <v>21.024</v>
      </c>
      <c r="I265" s="192"/>
      <c r="L265" s="188"/>
      <c r="M265" s="193"/>
      <c r="N265" s="194"/>
      <c r="O265" s="194"/>
      <c r="P265" s="194"/>
      <c r="Q265" s="194"/>
      <c r="R265" s="194"/>
      <c r="S265" s="194"/>
      <c r="T265" s="195"/>
      <c r="AT265" s="189" t="s">
        <v>140</v>
      </c>
      <c r="AU265" s="189" t="s">
        <v>76</v>
      </c>
      <c r="AV265" s="12" t="s">
        <v>83</v>
      </c>
      <c r="AW265" s="12" t="s">
        <v>35</v>
      </c>
      <c r="AX265" s="12" t="s">
        <v>71</v>
      </c>
      <c r="AY265" s="189" t="s">
        <v>133</v>
      </c>
    </row>
    <row r="266" spans="2:51" s="12" customFormat="1" ht="13.5">
      <c r="B266" s="188"/>
      <c r="D266" s="181" t="s">
        <v>140</v>
      </c>
      <c r="E266" s="189" t="s">
        <v>5</v>
      </c>
      <c r="F266" s="190" t="s">
        <v>404</v>
      </c>
      <c r="H266" s="191">
        <v>-2.88</v>
      </c>
      <c r="I266" s="192"/>
      <c r="L266" s="188"/>
      <c r="M266" s="193"/>
      <c r="N266" s="194"/>
      <c r="O266" s="194"/>
      <c r="P266" s="194"/>
      <c r="Q266" s="194"/>
      <c r="R266" s="194"/>
      <c r="S266" s="194"/>
      <c r="T266" s="195"/>
      <c r="AT266" s="189" t="s">
        <v>140</v>
      </c>
      <c r="AU266" s="189" t="s">
        <v>76</v>
      </c>
      <c r="AV266" s="12" t="s">
        <v>83</v>
      </c>
      <c r="AW266" s="12" t="s">
        <v>35</v>
      </c>
      <c r="AX266" s="12" t="s">
        <v>71</v>
      </c>
      <c r="AY266" s="189" t="s">
        <v>133</v>
      </c>
    </row>
    <row r="267" spans="2:51" s="12" customFormat="1" ht="13.5">
      <c r="B267" s="188"/>
      <c r="D267" s="181" t="s">
        <v>140</v>
      </c>
      <c r="E267" s="189" t="s">
        <v>5</v>
      </c>
      <c r="F267" s="190" t="s">
        <v>405</v>
      </c>
      <c r="H267" s="191">
        <v>35.172</v>
      </c>
      <c r="I267" s="192"/>
      <c r="L267" s="188"/>
      <c r="M267" s="193"/>
      <c r="N267" s="194"/>
      <c r="O267" s="194"/>
      <c r="P267" s="194"/>
      <c r="Q267" s="194"/>
      <c r="R267" s="194"/>
      <c r="S267" s="194"/>
      <c r="T267" s="195"/>
      <c r="AT267" s="189" t="s">
        <v>140</v>
      </c>
      <c r="AU267" s="189" t="s">
        <v>76</v>
      </c>
      <c r="AV267" s="12" t="s">
        <v>83</v>
      </c>
      <c r="AW267" s="12" t="s">
        <v>35</v>
      </c>
      <c r="AX267" s="12" t="s">
        <v>71</v>
      </c>
      <c r="AY267" s="189" t="s">
        <v>133</v>
      </c>
    </row>
    <row r="268" spans="2:51" s="12" customFormat="1" ht="13.5">
      <c r="B268" s="188"/>
      <c r="D268" s="181" t="s">
        <v>140</v>
      </c>
      <c r="E268" s="189" t="s">
        <v>5</v>
      </c>
      <c r="F268" s="190" t="s">
        <v>404</v>
      </c>
      <c r="H268" s="191">
        <v>-2.88</v>
      </c>
      <c r="I268" s="192"/>
      <c r="L268" s="188"/>
      <c r="M268" s="193"/>
      <c r="N268" s="194"/>
      <c r="O268" s="194"/>
      <c r="P268" s="194"/>
      <c r="Q268" s="194"/>
      <c r="R268" s="194"/>
      <c r="S268" s="194"/>
      <c r="T268" s="195"/>
      <c r="AT268" s="189" t="s">
        <v>140</v>
      </c>
      <c r="AU268" s="189" t="s">
        <v>76</v>
      </c>
      <c r="AV268" s="12" t="s">
        <v>83</v>
      </c>
      <c r="AW268" s="12" t="s">
        <v>35</v>
      </c>
      <c r="AX268" s="12" t="s">
        <v>71</v>
      </c>
      <c r="AY268" s="189" t="s">
        <v>133</v>
      </c>
    </row>
    <row r="269" spans="2:51" s="12" customFormat="1" ht="13.5">
      <c r="B269" s="188"/>
      <c r="D269" s="181" t="s">
        <v>140</v>
      </c>
      <c r="E269" s="189" t="s">
        <v>5</v>
      </c>
      <c r="F269" s="190" t="s">
        <v>406</v>
      </c>
      <c r="H269" s="191">
        <v>-0.24</v>
      </c>
      <c r="I269" s="192"/>
      <c r="L269" s="188"/>
      <c r="M269" s="193"/>
      <c r="N269" s="194"/>
      <c r="O269" s="194"/>
      <c r="P269" s="194"/>
      <c r="Q269" s="194"/>
      <c r="R269" s="194"/>
      <c r="S269" s="194"/>
      <c r="T269" s="195"/>
      <c r="AT269" s="189" t="s">
        <v>140</v>
      </c>
      <c r="AU269" s="189" t="s">
        <v>76</v>
      </c>
      <c r="AV269" s="12" t="s">
        <v>83</v>
      </c>
      <c r="AW269" s="12" t="s">
        <v>35</v>
      </c>
      <c r="AX269" s="12" t="s">
        <v>71</v>
      </c>
      <c r="AY269" s="189" t="s">
        <v>133</v>
      </c>
    </row>
    <row r="270" spans="2:51" s="12" customFormat="1" ht="13.5">
      <c r="B270" s="188"/>
      <c r="D270" s="181" t="s">
        <v>140</v>
      </c>
      <c r="E270" s="189" t="s">
        <v>5</v>
      </c>
      <c r="F270" s="190" t="s">
        <v>407</v>
      </c>
      <c r="H270" s="191">
        <v>0.84</v>
      </c>
      <c r="I270" s="192"/>
      <c r="L270" s="188"/>
      <c r="M270" s="193"/>
      <c r="N270" s="194"/>
      <c r="O270" s="194"/>
      <c r="P270" s="194"/>
      <c r="Q270" s="194"/>
      <c r="R270" s="194"/>
      <c r="S270" s="194"/>
      <c r="T270" s="195"/>
      <c r="AT270" s="189" t="s">
        <v>140</v>
      </c>
      <c r="AU270" s="189" t="s">
        <v>76</v>
      </c>
      <c r="AV270" s="12" t="s">
        <v>83</v>
      </c>
      <c r="AW270" s="12" t="s">
        <v>35</v>
      </c>
      <c r="AX270" s="12" t="s">
        <v>71</v>
      </c>
      <c r="AY270" s="189" t="s">
        <v>133</v>
      </c>
    </row>
    <row r="271" spans="2:51" s="12" customFormat="1" ht="13.5">
      <c r="B271" s="188"/>
      <c r="D271" s="181" t="s">
        <v>140</v>
      </c>
      <c r="E271" s="189" t="s">
        <v>5</v>
      </c>
      <c r="F271" s="190" t="s">
        <v>5</v>
      </c>
      <c r="H271" s="191">
        <v>0</v>
      </c>
      <c r="I271" s="192"/>
      <c r="L271" s="188"/>
      <c r="M271" s="193"/>
      <c r="N271" s="194"/>
      <c r="O271" s="194"/>
      <c r="P271" s="194"/>
      <c r="Q271" s="194"/>
      <c r="R271" s="194"/>
      <c r="S271" s="194"/>
      <c r="T271" s="195"/>
      <c r="AT271" s="189" t="s">
        <v>140</v>
      </c>
      <c r="AU271" s="189" t="s">
        <v>76</v>
      </c>
      <c r="AV271" s="12" t="s">
        <v>83</v>
      </c>
      <c r="AW271" s="12" t="s">
        <v>6</v>
      </c>
      <c r="AX271" s="12" t="s">
        <v>71</v>
      </c>
      <c r="AY271" s="189" t="s">
        <v>133</v>
      </c>
    </row>
    <row r="272" spans="2:51" s="13" customFormat="1" ht="13.5">
      <c r="B272" s="196"/>
      <c r="D272" s="181" t="s">
        <v>140</v>
      </c>
      <c r="E272" s="197" t="s">
        <v>5</v>
      </c>
      <c r="F272" s="198" t="s">
        <v>143</v>
      </c>
      <c r="H272" s="199">
        <v>68.496</v>
      </c>
      <c r="I272" s="200"/>
      <c r="L272" s="196"/>
      <c r="M272" s="201"/>
      <c r="N272" s="202"/>
      <c r="O272" s="202"/>
      <c r="P272" s="202"/>
      <c r="Q272" s="202"/>
      <c r="R272" s="202"/>
      <c r="S272" s="202"/>
      <c r="T272" s="203"/>
      <c r="AT272" s="197" t="s">
        <v>140</v>
      </c>
      <c r="AU272" s="197" t="s">
        <v>76</v>
      </c>
      <c r="AV272" s="13" t="s">
        <v>138</v>
      </c>
      <c r="AW272" s="13" t="s">
        <v>35</v>
      </c>
      <c r="AX272" s="13" t="s">
        <v>76</v>
      </c>
      <c r="AY272" s="197" t="s">
        <v>133</v>
      </c>
    </row>
    <row r="273" spans="2:65" s="1" customFormat="1" ht="25.5" customHeight="1">
      <c r="B273" s="167"/>
      <c r="C273" s="168" t="s">
        <v>408</v>
      </c>
      <c r="D273" s="168" t="s">
        <v>134</v>
      </c>
      <c r="E273" s="169" t="s">
        <v>409</v>
      </c>
      <c r="F273" s="170" t="s">
        <v>410</v>
      </c>
      <c r="G273" s="171" t="s">
        <v>137</v>
      </c>
      <c r="H273" s="172">
        <v>0.179</v>
      </c>
      <c r="I273" s="173"/>
      <c r="J273" s="174">
        <f>ROUND(I273*H273,2)</f>
        <v>0</v>
      </c>
      <c r="K273" s="170" t="s">
        <v>5</v>
      </c>
      <c r="L273" s="41"/>
      <c r="M273" s="175" t="s">
        <v>5</v>
      </c>
      <c r="N273" s="176" t="s">
        <v>42</v>
      </c>
      <c r="O273" s="42"/>
      <c r="P273" s="177">
        <f>O273*H273</f>
        <v>0</v>
      </c>
      <c r="Q273" s="177">
        <v>0</v>
      </c>
      <c r="R273" s="177">
        <f>Q273*H273</f>
        <v>0</v>
      </c>
      <c r="S273" s="177">
        <v>0</v>
      </c>
      <c r="T273" s="178">
        <f>S273*H273</f>
        <v>0</v>
      </c>
      <c r="AR273" s="23" t="s">
        <v>138</v>
      </c>
      <c r="AT273" s="23" t="s">
        <v>134</v>
      </c>
      <c r="AU273" s="23" t="s">
        <v>76</v>
      </c>
      <c r="AY273" s="23" t="s">
        <v>133</v>
      </c>
      <c r="BE273" s="179">
        <f>IF(N273="základní",J273,0)</f>
        <v>0</v>
      </c>
      <c r="BF273" s="179">
        <f>IF(N273="snížená",J273,0)</f>
        <v>0</v>
      </c>
      <c r="BG273" s="179">
        <f>IF(N273="zákl. přenesená",J273,0)</f>
        <v>0</v>
      </c>
      <c r="BH273" s="179">
        <f>IF(N273="sníž. přenesená",J273,0)</f>
        <v>0</v>
      </c>
      <c r="BI273" s="179">
        <f>IF(N273="nulová",J273,0)</f>
        <v>0</v>
      </c>
      <c r="BJ273" s="23" t="s">
        <v>76</v>
      </c>
      <c r="BK273" s="179">
        <f>ROUND(I273*H273,2)</f>
        <v>0</v>
      </c>
      <c r="BL273" s="23" t="s">
        <v>138</v>
      </c>
      <c r="BM273" s="23" t="s">
        <v>411</v>
      </c>
    </row>
    <row r="274" spans="2:51" s="11" customFormat="1" ht="13.5">
      <c r="B274" s="180"/>
      <c r="D274" s="181" t="s">
        <v>140</v>
      </c>
      <c r="E274" s="182" t="s">
        <v>5</v>
      </c>
      <c r="F274" s="183" t="s">
        <v>412</v>
      </c>
      <c r="H274" s="182" t="s">
        <v>5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2" t="s">
        <v>140</v>
      </c>
      <c r="AU274" s="182" t="s">
        <v>76</v>
      </c>
      <c r="AV274" s="11" t="s">
        <v>76</v>
      </c>
      <c r="AW274" s="11" t="s">
        <v>35</v>
      </c>
      <c r="AX274" s="11" t="s">
        <v>71</v>
      </c>
      <c r="AY274" s="182" t="s">
        <v>133</v>
      </c>
    </row>
    <row r="275" spans="2:51" s="12" customFormat="1" ht="13.5">
      <c r="B275" s="188"/>
      <c r="D275" s="181" t="s">
        <v>140</v>
      </c>
      <c r="E275" s="189" t="s">
        <v>5</v>
      </c>
      <c r="F275" s="190" t="s">
        <v>413</v>
      </c>
      <c r="H275" s="191">
        <v>0.066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89" t="s">
        <v>140</v>
      </c>
      <c r="AU275" s="189" t="s">
        <v>76</v>
      </c>
      <c r="AV275" s="12" t="s">
        <v>83</v>
      </c>
      <c r="AW275" s="12" t="s">
        <v>35</v>
      </c>
      <c r="AX275" s="12" t="s">
        <v>71</v>
      </c>
      <c r="AY275" s="189" t="s">
        <v>133</v>
      </c>
    </row>
    <row r="276" spans="2:51" s="11" customFormat="1" ht="13.5">
      <c r="B276" s="180"/>
      <c r="D276" s="181" t="s">
        <v>140</v>
      </c>
      <c r="E276" s="182" t="s">
        <v>5</v>
      </c>
      <c r="F276" s="183" t="s">
        <v>414</v>
      </c>
      <c r="H276" s="182" t="s">
        <v>5</v>
      </c>
      <c r="I276" s="184"/>
      <c r="L276" s="180"/>
      <c r="M276" s="185"/>
      <c r="N276" s="186"/>
      <c r="O276" s="186"/>
      <c r="P276" s="186"/>
      <c r="Q276" s="186"/>
      <c r="R276" s="186"/>
      <c r="S276" s="186"/>
      <c r="T276" s="187"/>
      <c r="AT276" s="182" t="s">
        <v>140</v>
      </c>
      <c r="AU276" s="182" t="s">
        <v>76</v>
      </c>
      <c r="AV276" s="11" t="s">
        <v>76</v>
      </c>
      <c r="AW276" s="11" t="s">
        <v>35</v>
      </c>
      <c r="AX276" s="11" t="s">
        <v>71</v>
      </c>
      <c r="AY276" s="182" t="s">
        <v>133</v>
      </c>
    </row>
    <row r="277" spans="2:51" s="12" customFormat="1" ht="13.5">
      <c r="B277" s="188"/>
      <c r="D277" s="181" t="s">
        <v>140</v>
      </c>
      <c r="E277" s="189" t="s">
        <v>5</v>
      </c>
      <c r="F277" s="190" t="s">
        <v>415</v>
      </c>
      <c r="H277" s="191">
        <v>0.113</v>
      </c>
      <c r="I277" s="192"/>
      <c r="L277" s="188"/>
      <c r="M277" s="193"/>
      <c r="N277" s="194"/>
      <c r="O277" s="194"/>
      <c r="P277" s="194"/>
      <c r="Q277" s="194"/>
      <c r="R277" s="194"/>
      <c r="S277" s="194"/>
      <c r="T277" s="195"/>
      <c r="AT277" s="189" t="s">
        <v>140</v>
      </c>
      <c r="AU277" s="189" t="s">
        <v>76</v>
      </c>
      <c r="AV277" s="12" t="s">
        <v>83</v>
      </c>
      <c r="AW277" s="12" t="s">
        <v>35</v>
      </c>
      <c r="AX277" s="12" t="s">
        <v>71</v>
      </c>
      <c r="AY277" s="189" t="s">
        <v>133</v>
      </c>
    </row>
    <row r="278" spans="2:51" s="12" customFormat="1" ht="13.5">
      <c r="B278" s="188"/>
      <c r="D278" s="181" t="s">
        <v>140</v>
      </c>
      <c r="E278" s="189" t="s">
        <v>5</v>
      </c>
      <c r="F278" s="190" t="s">
        <v>5</v>
      </c>
      <c r="H278" s="191">
        <v>0</v>
      </c>
      <c r="I278" s="192"/>
      <c r="L278" s="188"/>
      <c r="M278" s="193"/>
      <c r="N278" s="194"/>
      <c r="O278" s="194"/>
      <c r="P278" s="194"/>
      <c r="Q278" s="194"/>
      <c r="R278" s="194"/>
      <c r="S278" s="194"/>
      <c r="T278" s="195"/>
      <c r="AT278" s="189" t="s">
        <v>140</v>
      </c>
      <c r="AU278" s="189" t="s">
        <v>76</v>
      </c>
      <c r="AV278" s="12" t="s">
        <v>83</v>
      </c>
      <c r="AW278" s="12" t="s">
        <v>6</v>
      </c>
      <c r="AX278" s="12" t="s">
        <v>71</v>
      </c>
      <c r="AY278" s="189" t="s">
        <v>133</v>
      </c>
    </row>
    <row r="279" spans="2:51" s="13" customFormat="1" ht="13.5">
      <c r="B279" s="196"/>
      <c r="D279" s="181" t="s">
        <v>140</v>
      </c>
      <c r="E279" s="197" t="s">
        <v>5</v>
      </c>
      <c r="F279" s="198" t="s">
        <v>143</v>
      </c>
      <c r="H279" s="199">
        <v>0.179</v>
      </c>
      <c r="I279" s="200"/>
      <c r="L279" s="196"/>
      <c r="M279" s="201"/>
      <c r="N279" s="202"/>
      <c r="O279" s="202"/>
      <c r="P279" s="202"/>
      <c r="Q279" s="202"/>
      <c r="R279" s="202"/>
      <c r="S279" s="202"/>
      <c r="T279" s="203"/>
      <c r="AT279" s="197" t="s">
        <v>140</v>
      </c>
      <c r="AU279" s="197" t="s">
        <v>76</v>
      </c>
      <c r="AV279" s="13" t="s">
        <v>138</v>
      </c>
      <c r="AW279" s="13" t="s">
        <v>35</v>
      </c>
      <c r="AX279" s="13" t="s">
        <v>76</v>
      </c>
      <c r="AY279" s="197" t="s">
        <v>133</v>
      </c>
    </row>
    <row r="280" spans="2:65" s="1" customFormat="1" ht="51" customHeight="1">
      <c r="B280" s="167"/>
      <c r="C280" s="168" t="s">
        <v>416</v>
      </c>
      <c r="D280" s="168" t="s">
        <v>134</v>
      </c>
      <c r="E280" s="169" t="s">
        <v>417</v>
      </c>
      <c r="F280" s="170" t="s">
        <v>418</v>
      </c>
      <c r="G280" s="171" t="s">
        <v>137</v>
      </c>
      <c r="H280" s="172">
        <v>3.579</v>
      </c>
      <c r="I280" s="173"/>
      <c r="J280" s="174">
        <f>ROUND(I280*H280,2)</f>
        <v>0</v>
      </c>
      <c r="K280" s="170" t="s">
        <v>5</v>
      </c>
      <c r="L280" s="41"/>
      <c r="M280" s="175" t="s">
        <v>5</v>
      </c>
      <c r="N280" s="176" t="s">
        <v>42</v>
      </c>
      <c r="O280" s="42"/>
      <c r="P280" s="177">
        <f>O280*H280</f>
        <v>0</v>
      </c>
      <c r="Q280" s="177">
        <v>0</v>
      </c>
      <c r="R280" s="177">
        <f>Q280*H280</f>
        <v>0</v>
      </c>
      <c r="S280" s="177">
        <v>0</v>
      </c>
      <c r="T280" s="178">
        <f>S280*H280</f>
        <v>0</v>
      </c>
      <c r="AR280" s="23" t="s">
        <v>138</v>
      </c>
      <c r="AT280" s="23" t="s">
        <v>134</v>
      </c>
      <c r="AU280" s="23" t="s">
        <v>76</v>
      </c>
      <c r="AY280" s="23" t="s">
        <v>133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23" t="s">
        <v>76</v>
      </c>
      <c r="BK280" s="179">
        <f>ROUND(I280*H280,2)</f>
        <v>0</v>
      </c>
      <c r="BL280" s="23" t="s">
        <v>138</v>
      </c>
      <c r="BM280" s="23" t="s">
        <v>419</v>
      </c>
    </row>
    <row r="281" spans="2:51" s="11" customFormat="1" ht="13.5">
      <c r="B281" s="180"/>
      <c r="D281" s="181" t="s">
        <v>140</v>
      </c>
      <c r="E281" s="182" t="s">
        <v>5</v>
      </c>
      <c r="F281" s="183" t="s">
        <v>420</v>
      </c>
      <c r="H281" s="182" t="s">
        <v>5</v>
      </c>
      <c r="I281" s="184"/>
      <c r="L281" s="180"/>
      <c r="M281" s="185"/>
      <c r="N281" s="186"/>
      <c r="O281" s="186"/>
      <c r="P281" s="186"/>
      <c r="Q281" s="186"/>
      <c r="R281" s="186"/>
      <c r="S281" s="186"/>
      <c r="T281" s="187"/>
      <c r="AT281" s="182" t="s">
        <v>140</v>
      </c>
      <c r="AU281" s="182" t="s">
        <v>76</v>
      </c>
      <c r="AV281" s="11" t="s">
        <v>76</v>
      </c>
      <c r="AW281" s="11" t="s">
        <v>35</v>
      </c>
      <c r="AX281" s="11" t="s">
        <v>71</v>
      </c>
      <c r="AY281" s="182" t="s">
        <v>133</v>
      </c>
    </row>
    <row r="282" spans="2:51" s="11" customFormat="1" ht="13.5">
      <c r="B282" s="180"/>
      <c r="D282" s="181" t="s">
        <v>140</v>
      </c>
      <c r="E282" s="182" t="s">
        <v>5</v>
      </c>
      <c r="F282" s="183" t="s">
        <v>421</v>
      </c>
      <c r="H282" s="182" t="s">
        <v>5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2" t="s">
        <v>140</v>
      </c>
      <c r="AU282" s="182" t="s">
        <v>76</v>
      </c>
      <c r="AV282" s="11" t="s">
        <v>76</v>
      </c>
      <c r="AW282" s="11" t="s">
        <v>35</v>
      </c>
      <c r="AX282" s="11" t="s">
        <v>71</v>
      </c>
      <c r="AY282" s="182" t="s">
        <v>133</v>
      </c>
    </row>
    <row r="283" spans="2:51" s="12" customFormat="1" ht="13.5">
      <c r="B283" s="188"/>
      <c r="D283" s="181" t="s">
        <v>140</v>
      </c>
      <c r="E283" s="189" t="s">
        <v>5</v>
      </c>
      <c r="F283" s="190" t="s">
        <v>422</v>
      </c>
      <c r="H283" s="191">
        <v>1.459</v>
      </c>
      <c r="I283" s="192"/>
      <c r="L283" s="188"/>
      <c r="M283" s="193"/>
      <c r="N283" s="194"/>
      <c r="O283" s="194"/>
      <c r="P283" s="194"/>
      <c r="Q283" s="194"/>
      <c r="R283" s="194"/>
      <c r="S283" s="194"/>
      <c r="T283" s="195"/>
      <c r="AT283" s="189" t="s">
        <v>140</v>
      </c>
      <c r="AU283" s="189" t="s">
        <v>76</v>
      </c>
      <c r="AV283" s="12" t="s">
        <v>83</v>
      </c>
      <c r="AW283" s="12" t="s">
        <v>35</v>
      </c>
      <c r="AX283" s="12" t="s">
        <v>71</v>
      </c>
      <c r="AY283" s="189" t="s">
        <v>133</v>
      </c>
    </row>
    <row r="284" spans="2:51" s="12" customFormat="1" ht="13.5">
      <c r="B284" s="188"/>
      <c r="D284" s="181" t="s">
        <v>140</v>
      </c>
      <c r="E284" s="189" t="s">
        <v>5</v>
      </c>
      <c r="F284" s="190" t="s">
        <v>423</v>
      </c>
      <c r="H284" s="191">
        <v>0.005</v>
      </c>
      <c r="I284" s="192"/>
      <c r="L284" s="188"/>
      <c r="M284" s="193"/>
      <c r="N284" s="194"/>
      <c r="O284" s="194"/>
      <c r="P284" s="194"/>
      <c r="Q284" s="194"/>
      <c r="R284" s="194"/>
      <c r="S284" s="194"/>
      <c r="T284" s="195"/>
      <c r="AT284" s="189" t="s">
        <v>140</v>
      </c>
      <c r="AU284" s="189" t="s">
        <v>76</v>
      </c>
      <c r="AV284" s="12" t="s">
        <v>83</v>
      </c>
      <c r="AW284" s="12" t="s">
        <v>35</v>
      </c>
      <c r="AX284" s="12" t="s">
        <v>71</v>
      </c>
      <c r="AY284" s="189" t="s">
        <v>133</v>
      </c>
    </row>
    <row r="285" spans="2:51" s="12" customFormat="1" ht="13.5">
      <c r="B285" s="188"/>
      <c r="D285" s="181" t="s">
        <v>140</v>
      </c>
      <c r="E285" s="189" t="s">
        <v>5</v>
      </c>
      <c r="F285" s="190" t="s">
        <v>424</v>
      </c>
      <c r="H285" s="191">
        <v>0.068</v>
      </c>
      <c r="I285" s="192"/>
      <c r="L285" s="188"/>
      <c r="M285" s="193"/>
      <c r="N285" s="194"/>
      <c r="O285" s="194"/>
      <c r="P285" s="194"/>
      <c r="Q285" s="194"/>
      <c r="R285" s="194"/>
      <c r="S285" s="194"/>
      <c r="T285" s="195"/>
      <c r="AT285" s="189" t="s">
        <v>140</v>
      </c>
      <c r="AU285" s="189" t="s">
        <v>76</v>
      </c>
      <c r="AV285" s="12" t="s">
        <v>83</v>
      </c>
      <c r="AW285" s="12" t="s">
        <v>35</v>
      </c>
      <c r="AX285" s="12" t="s">
        <v>71</v>
      </c>
      <c r="AY285" s="189" t="s">
        <v>133</v>
      </c>
    </row>
    <row r="286" spans="2:51" s="12" customFormat="1" ht="13.5">
      <c r="B286" s="188"/>
      <c r="D286" s="181" t="s">
        <v>140</v>
      </c>
      <c r="E286" s="189" t="s">
        <v>5</v>
      </c>
      <c r="F286" s="190" t="s">
        <v>425</v>
      </c>
      <c r="H286" s="191">
        <v>1.73</v>
      </c>
      <c r="I286" s="192"/>
      <c r="L286" s="188"/>
      <c r="M286" s="193"/>
      <c r="N286" s="194"/>
      <c r="O286" s="194"/>
      <c r="P286" s="194"/>
      <c r="Q286" s="194"/>
      <c r="R286" s="194"/>
      <c r="S286" s="194"/>
      <c r="T286" s="195"/>
      <c r="AT286" s="189" t="s">
        <v>140</v>
      </c>
      <c r="AU286" s="189" t="s">
        <v>76</v>
      </c>
      <c r="AV286" s="12" t="s">
        <v>83</v>
      </c>
      <c r="AW286" s="12" t="s">
        <v>35</v>
      </c>
      <c r="AX286" s="12" t="s">
        <v>71</v>
      </c>
      <c r="AY286" s="189" t="s">
        <v>133</v>
      </c>
    </row>
    <row r="287" spans="2:51" s="11" customFormat="1" ht="13.5">
      <c r="B287" s="180"/>
      <c r="D287" s="181" t="s">
        <v>140</v>
      </c>
      <c r="E287" s="182" t="s">
        <v>5</v>
      </c>
      <c r="F287" s="183" t="s">
        <v>426</v>
      </c>
      <c r="H287" s="182" t="s">
        <v>5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2" t="s">
        <v>140</v>
      </c>
      <c r="AU287" s="182" t="s">
        <v>76</v>
      </c>
      <c r="AV287" s="11" t="s">
        <v>76</v>
      </c>
      <c r="AW287" s="11" t="s">
        <v>35</v>
      </c>
      <c r="AX287" s="11" t="s">
        <v>71</v>
      </c>
      <c r="AY287" s="182" t="s">
        <v>133</v>
      </c>
    </row>
    <row r="288" spans="2:51" s="12" customFormat="1" ht="13.5">
      <c r="B288" s="188"/>
      <c r="D288" s="181" t="s">
        <v>140</v>
      </c>
      <c r="E288" s="189" t="s">
        <v>5</v>
      </c>
      <c r="F288" s="190" t="s">
        <v>427</v>
      </c>
      <c r="H288" s="191">
        <v>0.05</v>
      </c>
      <c r="I288" s="192"/>
      <c r="L288" s="188"/>
      <c r="M288" s="193"/>
      <c r="N288" s="194"/>
      <c r="O288" s="194"/>
      <c r="P288" s="194"/>
      <c r="Q288" s="194"/>
      <c r="R288" s="194"/>
      <c r="S288" s="194"/>
      <c r="T288" s="195"/>
      <c r="AT288" s="189" t="s">
        <v>140</v>
      </c>
      <c r="AU288" s="189" t="s">
        <v>76</v>
      </c>
      <c r="AV288" s="12" t="s">
        <v>83</v>
      </c>
      <c r="AW288" s="12" t="s">
        <v>35</v>
      </c>
      <c r="AX288" s="12" t="s">
        <v>71</v>
      </c>
      <c r="AY288" s="189" t="s">
        <v>133</v>
      </c>
    </row>
    <row r="289" spans="2:51" s="11" customFormat="1" ht="13.5">
      <c r="B289" s="180"/>
      <c r="D289" s="181" t="s">
        <v>140</v>
      </c>
      <c r="E289" s="182" t="s">
        <v>5</v>
      </c>
      <c r="F289" s="183" t="s">
        <v>428</v>
      </c>
      <c r="H289" s="182" t="s">
        <v>5</v>
      </c>
      <c r="I289" s="184"/>
      <c r="L289" s="180"/>
      <c r="M289" s="185"/>
      <c r="N289" s="186"/>
      <c r="O289" s="186"/>
      <c r="P289" s="186"/>
      <c r="Q289" s="186"/>
      <c r="R289" s="186"/>
      <c r="S289" s="186"/>
      <c r="T289" s="187"/>
      <c r="AT289" s="182" t="s">
        <v>140</v>
      </c>
      <c r="AU289" s="182" t="s">
        <v>76</v>
      </c>
      <c r="AV289" s="11" t="s">
        <v>76</v>
      </c>
      <c r="AW289" s="11" t="s">
        <v>35</v>
      </c>
      <c r="AX289" s="11" t="s">
        <v>71</v>
      </c>
      <c r="AY289" s="182" t="s">
        <v>133</v>
      </c>
    </row>
    <row r="290" spans="2:51" s="12" customFormat="1" ht="13.5">
      <c r="B290" s="188"/>
      <c r="D290" s="181" t="s">
        <v>140</v>
      </c>
      <c r="E290" s="189" t="s">
        <v>5</v>
      </c>
      <c r="F290" s="190" t="s">
        <v>429</v>
      </c>
      <c r="H290" s="191">
        <v>0.267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89" t="s">
        <v>140</v>
      </c>
      <c r="AU290" s="189" t="s">
        <v>76</v>
      </c>
      <c r="AV290" s="12" t="s">
        <v>83</v>
      </c>
      <c r="AW290" s="12" t="s">
        <v>35</v>
      </c>
      <c r="AX290" s="12" t="s">
        <v>71</v>
      </c>
      <c r="AY290" s="189" t="s">
        <v>133</v>
      </c>
    </row>
    <row r="291" spans="2:51" s="12" customFormat="1" ht="13.5">
      <c r="B291" s="188"/>
      <c r="D291" s="181" t="s">
        <v>140</v>
      </c>
      <c r="E291" s="189" t="s">
        <v>5</v>
      </c>
      <c r="F291" s="190" t="s">
        <v>5</v>
      </c>
      <c r="H291" s="191">
        <v>0</v>
      </c>
      <c r="I291" s="192"/>
      <c r="L291" s="188"/>
      <c r="M291" s="193"/>
      <c r="N291" s="194"/>
      <c r="O291" s="194"/>
      <c r="P291" s="194"/>
      <c r="Q291" s="194"/>
      <c r="R291" s="194"/>
      <c r="S291" s="194"/>
      <c r="T291" s="195"/>
      <c r="AT291" s="189" t="s">
        <v>140</v>
      </c>
      <c r="AU291" s="189" t="s">
        <v>76</v>
      </c>
      <c r="AV291" s="12" t="s">
        <v>83</v>
      </c>
      <c r="AW291" s="12" t="s">
        <v>6</v>
      </c>
      <c r="AX291" s="12" t="s">
        <v>71</v>
      </c>
      <c r="AY291" s="189" t="s">
        <v>133</v>
      </c>
    </row>
    <row r="292" spans="2:51" s="13" customFormat="1" ht="13.5">
      <c r="B292" s="196"/>
      <c r="D292" s="181" t="s">
        <v>140</v>
      </c>
      <c r="E292" s="197" t="s">
        <v>5</v>
      </c>
      <c r="F292" s="198" t="s">
        <v>143</v>
      </c>
      <c r="H292" s="199">
        <v>3.579</v>
      </c>
      <c r="I292" s="200"/>
      <c r="L292" s="196"/>
      <c r="M292" s="201"/>
      <c r="N292" s="202"/>
      <c r="O292" s="202"/>
      <c r="P292" s="202"/>
      <c r="Q292" s="202"/>
      <c r="R292" s="202"/>
      <c r="S292" s="202"/>
      <c r="T292" s="203"/>
      <c r="AT292" s="197" t="s">
        <v>140</v>
      </c>
      <c r="AU292" s="197" t="s">
        <v>76</v>
      </c>
      <c r="AV292" s="13" t="s">
        <v>138</v>
      </c>
      <c r="AW292" s="13" t="s">
        <v>35</v>
      </c>
      <c r="AX292" s="13" t="s">
        <v>76</v>
      </c>
      <c r="AY292" s="197" t="s">
        <v>133</v>
      </c>
    </row>
    <row r="293" spans="2:65" s="1" customFormat="1" ht="63.75" customHeight="1">
      <c r="B293" s="167"/>
      <c r="C293" s="168" t="s">
        <v>430</v>
      </c>
      <c r="D293" s="168" t="s">
        <v>134</v>
      </c>
      <c r="E293" s="169" t="s">
        <v>431</v>
      </c>
      <c r="F293" s="170" t="s">
        <v>432</v>
      </c>
      <c r="G293" s="171" t="s">
        <v>137</v>
      </c>
      <c r="H293" s="172">
        <v>3.579</v>
      </c>
      <c r="I293" s="173"/>
      <c r="J293" s="174">
        <f>ROUND(I293*H293,2)</f>
        <v>0</v>
      </c>
      <c r="K293" s="170" t="s">
        <v>5</v>
      </c>
      <c r="L293" s="41"/>
      <c r="M293" s="175" t="s">
        <v>5</v>
      </c>
      <c r="N293" s="176" t="s">
        <v>42</v>
      </c>
      <c r="O293" s="42"/>
      <c r="P293" s="177">
        <f>O293*H293</f>
        <v>0</v>
      </c>
      <c r="Q293" s="177">
        <v>0</v>
      </c>
      <c r="R293" s="177">
        <f>Q293*H293</f>
        <v>0</v>
      </c>
      <c r="S293" s="177">
        <v>0</v>
      </c>
      <c r="T293" s="178">
        <f>S293*H293</f>
        <v>0</v>
      </c>
      <c r="AR293" s="23" t="s">
        <v>138</v>
      </c>
      <c r="AT293" s="23" t="s">
        <v>134</v>
      </c>
      <c r="AU293" s="23" t="s">
        <v>76</v>
      </c>
      <c r="AY293" s="23" t="s">
        <v>133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3" t="s">
        <v>76</v>
      </c>
      <c r="BK293" s="179">
        <f>ROUND(I293*H293,2)</f>
        <v>0</v>
      </c>
      <c r="BL293" s="23" t="s">
        <v>138</v>
      </c>
      <c r="BM293" s="23" t="s">
        <v>433</v>
      </c>
    </row>
    <row r="294" spans="2:65" s="1" customFormat="1" ht="38.25" customHeight="1">
      <c r="B294" s="167"/>
      <c r="C294" s="168" t="s">
        <v>434</v>
      </c>
      <c r="D294" s="168" t="s">
        <v>134</v>
      </c>
      <c r="E294" s="169" t="s">
        <v>435</v>
      </c>
      <c r="F294" s="170" t="s">
        <v>436</v>
      </c>
      <c r="G294" s="171" t="s">
        <v>137</v>
      </c>
      <c r="H294" s="172">
        <v>0.267</v>
      </c>
      <c r="I294" s="173"/>
      <c r="J294" s="174">
        <f>ROUND(I294*H294,2)</f>
        <v>0</v>
      </c>
      <c r="K294" s="170" t="s">
        <v>5</v>
      </c>
      <c r="L294" s="41"/>
      <c r="M294" s="175" t="s">
        <v>5</v>
      </c>
      <c r="N294" s="176" t="s">
        <v>42</v>
      </c>
      <c r="O294" s="42"/>
      <c r="P294" s="177">
        <f>O294*H294</f>
        <v>0</v>
      </c>
      <c r="Q294" s="177">
        <v>0</v>
      </c>
      <c r="R294" s="177">
        <f>Q294*H294</f>
        <v>0</v>
      </c>
      <c r="S294" s="177">
        <v>0</v>
      </c>
      <c r="T294" s="178">
        <f>S294*H294</f>
        <v>0</v>
      </c>
      <c r="AR294" s="23" t="s">
        <v>138</v>
      </c>
      <c r="AT294" s="23" t="s">
        <v>134</v>
      </c>
      <c r="AU294" s="23" t="s">
        <v>76</v>
      </c>
      <c r="AY294" s="23" t="s">
        <v>133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23" t="s">
        <v>76</v>
      </c>
      <c r="BK294" s="179">
        <f>ROUND(I294*H294,2)</f>
        <v>0</v>
      </c>
      <c r="BL294" s="23" t="s">
        <v>138</v>
      </c>
      <c r="BM294" s="23" t="s">
        <v>437</v>
      </c>
    </row>
    <row r="295" spans="2:51" s="12" customFormat="1" ht="13.5">
      <c r="B295" s="188"/>
      <c r="D295" s="181" t="s">
        <v>140</v>
      </c>
      <c r="E295" s="189" t="s">
        <v>5</v>
      </c>
      <c r="F295" s="190" t="s">
        <v>429</v>
      </c>
      <c r="H295" s="191">
        <v>0.267</v>
      </c>
      <c r="I295" s="192"/>
      <c r="L295" s="188"/>
      <c r="M295" s="193"/>
      <c r="N295" s="194"/>
      <c r="O295" s="194"/>
      <c r="P295" s="194"/>
      <c r="Q295" s="194"/>
      <c r="R295" s="194"/>
      <c r="S295" s="194"/>
      <c r="T295" s="195"/>
      <c r="AT295" s="189" t="s">
        <v>140</v>
      </c>
      <c r="AU295" s="189" t="s">
        <v>76</v>
      </c>
      <c r="AV295" s="12" t="s">
        <v>83</v>
      </c>
      <c r="AW295" s="12" t="s">
        <v>35</v>
      </c>
      <c r="AX295" s="12" t="s">
        <v>71</v>
      </c>
      <c r="AY295" s="189" t="s">
        <v>133</v>
      </c>
    </row>
    <row r="296" spans="2:51" s="12" customFormat="1" ht="13.5">
      <c r="B296" s="188"/>
      <c r="D296" s="181" t="s">
        <v>140</v>
      </c>
      <c r="E296" s="189" t="s">
        <v>5</v>
      </c>
      <c r="F296" s="190" t="s">
        <v>5</v>
      </c>
      <c r="H296" s="191">
        <v>0</v>
      </c>
      <c r="I296" s="192"/>
      <c r="L296" s="188"/>
      <c r="M296" s="193"/>
      <c r="N296" s="194"/>
      <c r="O296" s="194"/>
      <c r="P296" s="194"/>
      <c r="Q296" s="194"/>
      <c r="R296" s="194"/>
      <c r="S296" s="194"/>
      <c r="T296" s="195"/>
      <c r="AT296" s="189" t="s">
        <v>140</v>
      </c>
      <c r="AU296" s="189" t="s">
        <v>76</v>
      </c>
      <c r="AV296" s="12" t="s">
        <v>83</v>
      </c>
      <c r="AW296" s="12" t="s">
        <v>6</v>
      </c>
      <c r="AX296" s="12" t="s">
        <v>71</v>
      </c>
      <c r="AY296" s="189" t="s">
        <v>133</v>
      </c>
    </row>
    <row r="297" spans="2:51" s="13" customFormat="1" ht="13.5">
      <c r="B297" s="196"/>
      <c r="D297" s="181" t="s">
        <v>140</v>
      </c>
      <c r="E297" s="197" t="s">
        <v>5</v>
      </c>
      <c r="F297" s="198" t="s">
        <v>143</v>
      </c>
      <c r="H297" s="199">
        <v>0.267</v>
      </c>
      <c r="I297" s="200"/>
      <c r="L297" s="196"/>
      <c r="M297" s="201"/>
      <c r="N297" s="202"/>
      <c r="O297" s="202"/>
      <c r="P297" s="202"/>
      <c r="Q297" s="202"/>
      <c r="R297" s="202"/>
      <c r="S297" s="202"/>
      <c r="T297" s="203"/>
      <c r="AT297" s="197" t="s">
        <v>140</v>
      </c>
      <c r="AU297" s="197" t="s">
        <v>76</v>
      </c>
      <c r="AV297" s="13" t="s">
        <v>138</v>
      </c>
      <c r="AW297" s="13" t="s">
        <v>35</v>
      </c>
      <c r="AX297" s="13" t="s">
        <v>76</v>
      </c>
      <c r="AY297" s="197" t="s">
        <v>133</v>
      </c>
    </row>
    <row r="298" spans="2:65" s="1" customFormat="1" ht="16.5" customHeight="1">
      <c r="B298" s="167"/>
      <c r="C298" s="168" t="s">
        <v>438</v>
      </c>
      <c r="D298" s="168" t="s">
        <v>134</v>
      </c>
      <c r="E298" s="169" t="s">
        <v>439</v>
      </c>
      <c r="F298" s="170" t="s">
        <v>440</v>
      </c>
      <c r="G298" s="171" t="s">
        <v>361</v>
      </c>
      <c r="H298" s="172">
        <v>1</v>
      </c>
      <c r="I298" s="173"/>
      <c r="J298" s="174">
        <f>ROUND(I298*H298,2)</f>
        <v>0</v>
      </c>
      <c r="K298" s="170" t="s">
        <v>5</v>
      </c>
      <c r="L298" s="41"/>
      <c r="M298" s="175" t="s">
        <v>5</v>
      </c>
      <c r="N298" s="176" t="s">
        <v>42</v>
      </c>
      <c r="O298" s="42"/>
      <c r="P298" s="177">
        <f>O298*H298</f>
        <v>0</v>
      </c>
      <c r="Q298" s="177">
        <v>0</v>
      </c>
      <c r="R298" s="177">
        <f>Q298*H298</f>
        <v>0</v>
      </c>
      <c r="S298" s="177">
        <v>0</v>
      </c>
      <c r="T298" s="178">
        <f>S298*H298</f>
        <v>0</v>
      </c>
      <c r="AR298" s="23" t="s">
        <v>138</v>
      </c>
      <c r="AT298" s="23" t="s">
        <v>134</v>
      </c>
      <c r="AU298" s="23" t="s">
        <v>76</v>
      </c>
      <c r="AY298" s="23" t="s">
        <v>133</v>
      </c>
      <c r="BE298" s="179">
        <f>IF(N298="základní",J298,0)</f>
        <v>0</v>
      </c>
      <c r="BF298" s="179">
        <f>IF(N298="snížená",J298,0)</f>
        <v>0</v>
      </c>
      <c r="BG298" s="179">
        <f>IF(N298="zákl. přenesená",J298,0)</f>
        <v>0</v>
      </c>
      <c r="BH298" s="179">
        <f>IF(N298="sníž. přenesená",J298,0)</f>
        <v>0</v>
      </c>
      <c r="BI298" s="179">
        <f>IF(N298="nulová",J298,0)</f>
        <v>0</v>
      </c>
      <c r="BJ298" s="23" t="s">
        <v>76</v>
      </c>
      <c r="BK298" s="179">
        <f>ROUND(I298*H298,2)</f>
        <v>0</v>
      </c>
      <c r="BL298" s="23" t="s">
        <v>138</v>
      </c>
      <c r="BM298" s="23" t="s">
        <v>441</v>
      </c>
    </row>
    <row r="299" spans="2:65" s="1" customFormat="1" ht="63.75" customHeight="1">
      <c r="B299" s="167"/>
      <c r="C299" s="168" t="s">
        <v>442</v>
      </c>
      <c r="D299" s="168" t="s">
        <v>134</v>
      </c>
      <c r="E299" s="169" t="s">
        <v>443</v>
      </c>
      <c r="F299" s="170" t="s">
        <v>444</v>
      </c>
      <c r="G299" s="171" t="s">
        <v>216</v>
      </c>
      <c r="H299" s="172">
        <v>0.5</v>
      </c>
      <c r="I299" s="173"/>
      <c r="J299" s="174">
        <f>ROUND(I299*H299,2)</f>
        <v>0</v>
      </c>
      <c r="K299" s="170" t="s">
        <v>5</v>
      </c>
      <c r="L299" s="41"/>
      <c r="M299" s="175" t="s">
        <v>5</v>
      </c>
      <c r="N299" s="176" t="s">
        <v>42</v>
      </c>
      <c r="O299" s="42"/>
      <c r="P299" s="177">
        <f>O299*H299</f>
        <v>0</v>
      </c>
      <c r="Q299" s="177">
        <v>0</v>
      </c>
      <c r="R299" s="177">
        <f>Q299*H299</f>
        <v>0</v>
      </c>
      <c r="S299" s="177">
        <v>0</v>
      </c>
      <c r="T299" s="178">
        <f>S299*H299</f>
        <v>0</v>
      </c>
      <c r="AR299" s="23" t="s">
        <v>138</v>
      </c>
      <c r="AT299" s="23" t="s">
        <v>134</v>
      </c>
      <c r="AU299" s="23" t="s">
        <v>76</v>
      </c>
      <c r="AY299" s="23" t="s">
        <v>133</v>
      </c>
      <c r="BE299" s="179">
        <f>IF(N299="základní",J299,0)</f>
        <v>0</v>
      </c>
      <c r="BF299" s="179">
        <f>IF(N299="snížená",J299,0)</f>
        <v>0</v>
      </c>
      <c r="BG299" s="179">
        <f>IF(N299="zákl. přenesená",J299,0)</f>
        <v>0</v>
      </c>
      <c r="BH299" s="179">
        <f>IF(N299="sníž. přenesená",J299,0)</f>
        <v>0</v>
      </c>
      <c r="BI299" s="179">
        <f>IF(N299="nulová",J299,0)</f>
        <v>0</v>
      </c>
      <c r="BJ299" s="23" t="s">
        <v>76</v>
      </c>
      <c r="BK299" s="179">
        <f>ROUND(I299*H299,2)</f>
        <v>0</v>
      </c>
      <c r="BL299" s="23" t="s">
        <v>138</v>
      </c>
      <c r="BM299" s="23" t="s">
        <v>445</v>
      </c>
    </row>
    <row r="300" spans="2:51" s="11" customFormat="1" ht="13.5">
      <c r="B300" s="180"/>
      <c r="D300" s="181" t="s">
        <v>140</v>
      </c>
      <c r="E300" s="182" t="s">
        <v>5</v>
      </c>
      <c r="F300" s="183" t="s">
        <v>446</v>
      </c>
      <c r="H300" s="182" t="s">
        <v>5</v>
      </c>
      <c r="I300" s="184"/>
      <c r="L300" s="180"/>
      <c r="M300" s="185"/>
      <c r="N300" s="186"/>
      <c r="O300" s="186"/>
      <c r="P300" s="186"/>
      <c r="Q300" s="186"/>
      <c r="R300" s="186"/>
      <c r="S300" s="186"/>
      <c r="T300" s="187"/>
      <c r="AT300" s="182" t="s">
        <v>140</v>
      </c>
      <c r="AU300" s="182" t="s">
        <v>76</v>
      </c>
      <c r="AV300" s="11" t="s">
        <v>76</v>
      </c>
      <c r="AW300" s="11" t="s">
        <v>35</v>
      </c>
      <c r="AX300" s="11" t="s">
        <v>71</v>
      </c>
      <c r="AY300" s="182" t="s">
        <v>133</v>
      </c>
    </row>
    <row r="301" spans="2:51" s="12" customFormat="1" ht="13.5">
      <c r="B301" s="188"/>
      <c r="D301" s="181" t="s">
        <v>140</v>
      </c>
      <c r="E301" s="189" t="s">
        <v>5</v>
      </c>
      <c r="F301" s="190" t="s">
        <v>447</v>
      </c>
      <c r="H301" s="191">
        <v>0.5</v>
      </c>
      <c r="I301" s="192"/>
      <c r="L301" s="188"/>
      <c r="M301" s="193"/>
      <c r="N301" s="194"/>
      <c r="O301" s="194"/>
      <c r="P301" s="194"/>
      <c r="Q301" s="194"/>
      <c r="R301" s="194"/>
      <c r="S301" s="194"/>
      <c r="T301" s="195"/>
      <c r="AT301" s="189" t="s">
        <v>140</v>
      </c>
      <c r="AU301" s="189" t="s">
        <v>76</v>
      </c>
      <c r="AV301" s="12" t="s">
        <v>83</v>
      </c>
      <c r="AW301" s="12" t="s">
        <v>35</v>
      </c>
      <c r="AX301" s="12" t="s">
        <v>71</v>
      </c>
      <c r="AY301" s="189" t="s">
        <v>133</v>
      </c>
    </row>
    <row r="302" spans="2:51" s="12" customFormat="1" ht="13.5">
      <c r="B302" s="188"/>
      <c r="D302" s="181" t="s">
        <v>140</v>
      </c>
      <c r="E302" s="189" t="s">
        <v>5</v>
      </c>
      <c r="F302" s="190" t="s">
        <v>5</v>
      </c>
      <c r="H302" s="191">
        <v>0</v>
      </c>
      <c r="I302" s="192"/>
      <c r="L302" s="188"/>
      <c r="M302" s="193"/>
      <c r="N302" s="194"/>
      <c r="O302" s="194"/>
      <c r="P302" s="194"/>
      <c r="Q302" s="194"/>
      <c r="R302" s="194"/>
      <c r="S302" s="194"/>
      <c r="T302" s="195"/>
      <c r="AT302" s="189" t="s">
        <v>140</v>
      </c>
      <c r="AU302" s="189" t="s">
        <v>76</v>
      </c>
      <c r="AV302" s="12" t="s">
        <v>83</v>
      </c>
      <c r="AW302" s="12" t="s">
        <v>6</v>
      </c>
      <c r="AX302" s="12" t="s">
        <v>71</v>
      </c>
      <c r="AY302" s="189" t="s">
        <v>133</v>
      </c>
    </row>
    <row r="303" spans="2:51" s="13" customFormat="1" ht="13.5">
      <c r="B303" s="196"/>
      <c r="D303" s="181" t="s">
        <v>140</v>
      </c>
      <c r="E303" s="197" t="s">
        <v>5</v>
      </c>
      <c r="F303" s="198" t="s">
        <v>143</v>
      </c>
      <c r="H303" s="199">
        <v>0.5</v>
      </c>
      <c r="I303" s="200"/>
      <c r="L303" s="196"/>
      <c r="M303" s="201"/>
      <c r="N303" s="202"/>
      <c r="O303" s="202"/>
      <c r="P303" s="202"/>
      <c r="Q303" s="202"/>
      <c r="R303" s="202"/>
      <c r="S303" s="202"/>
      <c r="T303" s="203"/>
      <c r="AT303" s="197" t="s">
        <v>140</v>
      </c>
      <c r="AU303" s="197" t="s">
        <v>76</v>
      </c>
      <c r="AV303" s="13" t="s">
        <v>138</v>
      </c>
      <c r="AW303" s="13" t="s">
        <v>35</v>
      </c>
      <c r="AX303" s="13" t="s">
        <v>76</v>
      </c>
      <c r="AY303" s="197" t="s">
        <v>133</v>
      </c>
    </row>
    <row r="304" spans="2:65" s="1" customFormat="1" ht="16.5" customHeight="1">
      <c r="B304" s="167"/>
      <c r="C304" s="168" t="s">
        <v>448</v>
      </c>
      <c r="D304" s="168" t="s">
        <v>134</v>
      </c>
      <c r="E304" s="169" t="s">
        <v>449</v>
      </c>
      <c r="F304" s="170" t="s">
        <v>450</v>
      </c>
      <c r="G304" s="171" t="s">
        <v>216</v>
      </c>
      <c r="H304" s="172">
        <v>6</v>
      </c>
      <c r="I304" s="173"/>
      <c r="J304" s="174">
        <f>ROUND(I304*H304,2)</f>
        <v>0</v>
      </c>
      <c r="K304" s="170" t="s">
        <v>5</v>
      </c>
      <c r="L304" s="41"/>
      <c r="M304" s="175" t="s">
        <v>5</v>
      </c>
      <c r="N304" s="176" t="s">
        <v>42</v>
      </c>
      <c r="O304" s="42"/>
      <c r="P304" s="177">
        <f>O304*H304</f>
        <v>0</v>
      </c>
      <c r="Q304" s="177">
        <v>0</v>
      </c>
      <c r="R304" s="177">
        <f>Q304*H304</f>
        <v>0</v>
      </c>
      <c r="S304" s="177">
        <v>0</v>
      </c>
      <c r="T304" s="178">
        <f>S304*H304</f>
        <v>0</v>
      </c>
      <c r="AR304" s="23" t="s">
        <v>138</v>
      </c>
      <c r="AT304" s="23" t="s">
        <v>134</v>
      </c>
      <c r="AU304" s="23" t="s">
        <v>76</v>
      </c>
      <c r="AY304" s="23" t="s">
        <v>133</v>
      </c>
      <c r="BE304" s="179">
        <f>IF(N304="základní",J304,0)</f>
        <v>0</v>
      </c>
      <c r="BF304" s="179">
        <f>IF(N304="snížená",J304,0)</f>
        <v>0</v>
      </c>
      <c r="BG304" s="179">
        <f>IF(N304="zákl. přenesená",J304,0)</f>
        <v>0</v>
      </c>
      <c r="BH304" s="179">
        <f>IF(N304="sníž. přenesená",J304,0)</f>
        <v>0</v>
      </c>
      <c r="BI304" s="179">
        <f>IF(N304="nulová",J304,0)</f>
        <v>0</v>
      </c>
      <c r="BJ304" s="23" t="s">
        <v>76</v>
      </c>
      <c r="BK304" s="179">
        <f>ROUND(I304*H304,2)</f>
        <v>0</v>
      </c>
      <c r="BL304" s="23" t="s">
        <v>138</v>
      </c>
      <c r="BM304" s="23" t="s">
        <v>451</v>
      </c>
    </row>
    <row r="305" spans="2:51" s="12" customFormat="1" ht="13.5">
      <c r="B305" s="188"/>
      <c r="D305" s="181" t="s">
        <v>140</v>
      </c>
      <c r="E305" s="189" t="s">
        <v>5</v>
      </c>
      <c r="F305" s="190" t="s">
        <v>452</v>
      </c>
      <c r="H305" s="191">
        <v>6</v>
      </c>
      <c r="I305" s="192"/>
      <c r="L305" s="188"/>
      <c r="M305" s="193"/>
      <c r="N305" s="194"/>
      <c r="O305" s="194"/>
      <c r="P305" s="194"/>
      <c r="Q305" s="194"/>
      <c r="R305" s="194"/>
      <c r="S305" s="194"/>
      <c r="T305" s="195"/>
      <c r="AT305" s="189" t="s">
        <v>140</v>
      </c>
      <c r="AU305" s="189" t="s">
        <v>76</v>
      </c>
      <c r="AV305" s="12" t="s">
        <v>83</v>
      </c>
      <c r="AW305" s="12" t="s">
        <v>35</v>
      </c>
      <c r="AX305" s="12" t="s">
        <v>71</v>
      </c>
      <c r="AY305" s="189" t="s">
        <v>133</v>
      </c>
    </row>
    <row r="306" spans="2:51" s="12" customFormat="1" ht="13.5">
      <c r="B306" s="188"/>
      <c r="D306" s="181" t="s">
        <v>140</v>
      </c>
      <c r="E306" s="189" t="s">
        <v>5</v>
      </c>
      <c r="F306" s="190" t="s">
        <v>5</v>
      </c>
      <c r="H306" s="191">
        <v>0</v>
      </c>
      <c r="I306" s="192"/>
      <c r="L306" s="188"/>
      <c r="M306" s="193"/>
      <c r="N306" s="194"/>
      <c r="O306" s="194"/>
      <c r="P306" s="194"/>
      <c r="Q306" s="194"/>
      <c r="R306" s="194"/>
      <c r="S306" s="194"/>
      <c r="T306" s="195"/>
      <c r="AT306" s="189" t="s">
        <v>140</v>
      </c>
      <c r="AU306" s="189" t="s">
        <v>76</v>
      </c>
      <c r="AV306" s="12" t="s">
        <v>83</v>
      </c>
      <c r="AW306" s="12" t="s">
        <v>6</v>
      </c>
      <c r="AX306" s="12" t="s">
        <v>71</v>
      </c>
      <c r="AY306" s="189" t="s">
        <v>133</v>
      </c>
    </row>
    <row r="307" spans="2:51" s="13" customFormat="1" ht="13.5">
      <c r="B307" s="196"/>
      <c r="D307" s="181" t="s">
        <v>140</v>
      </c>
      <c r="E307" s="197" t="s">
        <v>5</v>
      </c>
      <c r="F307" s="198" t="s">
        <v>143</v>
      </c>
      <c r="H307" s="199">
        <v>6</v>
      </c>
      <c r="I307" s="200"/>
      <c r="L307" s="196"/>
      <c r="M307" s="201"/>
      <c r="N307" s="202"/>
      <c r="O307" s="202"/>
      <c r="P307" s="202"/>
      <c r="Q307" s="202"/>
      <c r="R307" s="202"/>
      <c r="S307" s="202"/>
      <c r="T307" s="203"/>
      <c r="AT307" s="197" t="s">
        <v>140</v>
      </c>
      <c r="AU307" s="197" t="s">
        <v>76</v>
      </c>
      <c r="AV307" s="13" t="s">
        <v>138</v>
      </c>
      <c r="AW307" s="13" t="s">
        <v>35</v>
      </c>
      <c r="AX307" s="13" t="s">
        <v>76</v>
      </c>
      <c r="AY307" s="197" t="s">
        <v>133</v>
      </c>
    </row>
    <row r="308" spans="2:65" s="1" customFormat="1" ht="38.25" customHeight="1">
      <c r="B308" s="167"/>
      <c r="C308" s="168" t="s">
        <v>453</v>
      </c>
      <c r="D308" s="168" t="s">
        <v>134</v>
      </c>
      <c r="E308" s="169" t="s">
        <v>454</v>
      </c>
      <c r="F308" s="170" t="s">
        <v>455</v>
      </c>
      <c r="G308" s="171" t="s">
        <v>194</v>
      </c>
      <c r="H308" s="172">
        <v>61.71</v>
      </c>
      <c r="I308" s="173"/>
      <c r="J308" s="174">
        <f>ROUND(I308*H308,2)</f>
        <v>0</v>
      </c>
      <c r="K308" s="170" t="s">
        <v>5</v>
      </c>
      <c r="L308" s="41"/>
      <c r="M308" s="175" t="s">
        <v>5</v>
      </c>
      <c r="N308" s="176" t="s">
        <v>42</v>
      </c>
      <c r="O308" s="42"/>
      <c r="P308" s="177">
        <f>O308*H308</f>
        <v>0</v>
      </c>
      <c r="Q308" s="177">
        <v>0</v>
      </c>
      <c r="R308" s="177">
        <f>Q308*H308</f>
        <v>0</v>
      </c>
      <c r="S308" s="177">
        <v>0</v>
      </c>
      <c r="T308" s="178">
        <f>S308*H308</f>
        <v>0</v>
      </c>
      <c r="AR308" s="23" t="s">
        <v>138</v>
      </c>
      <c r="AT308" s="23" t="s">
        <v>134</v>
      </c>
      <c r="AU308" s="23" t="s">
        <v>76</v>
      </c>
      <c r="AY308" s="23" t="s">
        <v>133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23" t="s">
        <v>76</v>
      </c>
      <c r="BK308" s="179">
        <f>ROUND(I308*H308,2)</f>
        <v>0</v>
      </c>
      <c r="BL308" s="23" t="s">
        <v>138</v>
      </c>
      <c r="BM308" s="23" t="s">
        <v>456</v>
      </c>
    </row>
    <row r="309" spans="2:65" s="1" customFormat="1" ht="102" customHeight="1">
      <c r="B309" s="167"/>
      <c r="C309" s="168" t="s">
        <v>457</v>
      </c>
      <c r="D309" s="168" t="s">
        <v>134</v>
      </c>
      <c r="E309" s="169" t="s">
        <v>458</v>
      </c>
      <c r="F309" s="170" t="s">
        <v>459</v>
      </c>
      <c r="G309" s="171" t="s">
        <v>194</v>
      </c>
      <c r="H309" s="172">
        <v>61.71</v>
      </c>
      <c r="I309" s="173"/>
      <c r="J309" s="174">
        <f>ROUND(I309*H309,2)</f>
        <v>0</v>
      </c>
      <c r="K309" s="170" t="s">
        <v>5</v>
      </c>
      <c r="L309" s="41"/>
      <c r="M309" s="175" t="s">
        <v>5</v>
      </c>
      <c r="N309" s="176" t="s">
        <v>42</v>
      </c>
      <c r="O309" s="42"/>
      <c r="P309" s="177">
        <f>O309*H309</f>
        <v>0</v>
      </c>
      <c r="Q309" s="177">
        <v>0</v>
      </c>
      <c r="R309" s="177">
        <f>Q309*H309</f>
        <v>0</v>
      </c>
      <c r="S309" s="177">
        <v>0</v>
      </c>
      <c r="T309" s="178">
        <f>S309*H309</f>
        <v>0</v>
      </c>
      <c r="AR309" s="23" t="s">
        <v>138</v>
      </c>
      <c r="AT309" s="23" t="s">
        <v>134</v>
      </c>
      <c r="AU309" s="23" t="s">
        <v>76</v>
      </c>
      <c r="AY309" s="23" t="s">
        <v>133</v>
      </c>
      <c r="BE309" s="179">
        <f>IF(N309="základní",J309,0)</f>
        <v>0</v>
      </c>
      <c r="BF309" s="179">
        <f>IF(N309="snížená",J309,0)</f>
        <v>0</v>
      </c>
      <c r="BG309" s="179">
        <f>IF(N309="zákl. přenesená",J309,0)</f>
        <v>0</v>
      </c>
      <c r="BH309" s="179">
        <f>IF(N309="sníž. přenesená",J309,0)</f>
        <v>0</v>
      </c>
      <c r="BI309" s="179">
        <f>IF(N309="nulová",J309,0)</f>
        <v>0</v>
      </c>
      <c r="BJ309" s="23" t="s">
        <v>76</v>
      </c>
      <c r="BK309" s="179">
        <f>ROUND(I309*H309,2)</f>
        <v>0</v>
      </c>
      <c r="BL309" s="23" t="s">
        <v>138</v>
      </c>
      <c r="BM309" s="23" t="s">
        <v>460</v>
      </c>
    </row>
    <row r="310" spans="2:63" s="10" customFormat="1" ht="37.35" customHeight="1">
      <c r="B310" s="156"/>
      <c r="D310" s="157" t="s">
        <v>70</v>
      </c>
      <c r="E310" s="158" t="s">
        <v>461</v>
      </c>
      <c r="F310" s="158" t="s">
        <v>462</v>
      </c>
      <c r="I310" s="159"/>
      <c r="J310" s="160">
        <f>BK310</f>
        <v>0</v>
      </c>
      <c r="L310" s="156"/>
      <c r="M310" s="161"/>
      <c r="N310" s="162"/>
      <c r="O310" s="162"/>
      <c r="P310" s="163">
        <f>SUM(P311:P376)</f>
        <v>0</v>
      </c>
      <c r="Q310" s="162"/>
      <c r="R310" s="163">
        <f>SUM(R311:R376)</f>
        <v>0</v>
      </c>
      <c r="S310" s="162"/>
      <c r="T310" s="164">
        <f>SUM(T311:T376)</f>
        <v>0</v>
      </c>
      <c r="AR310" s="157" t="s">
        <v>76</v>
      </c>
      <c r="AT310" s="165" t="s">
        <v>70</v>
      </c>
      <c r="AU310" s="165" t="s">
        <v>71</v>
      </c>
      <c r="AY310" s="157" t="s">
        <v>133</v>
      </c>
      <c r="BK310" s="166">
        <f>SUM(BK311:BK376)</f>
        <v>0</v>
      </c>
    </row>
    <row r="311" spans="2:65" s="1" customFormat="1" ht="16.5" customHeight="1">
      <c r="B311" s="167"/>
      <c r="C311" s="168" t="s">
        <v>463</v>
      </c>
      <c r="D311" s="168" t="s">
        <v>134</v>
      </c>
      <c r="E311" s="169" t="s">
        <v>464</v>
      </c>
      <c r="F311" s="170" t="s">
        <v>465</v>
      </c>
      <c r="G311" s="171" t="s">
        <v>361</v>
      </c>
      <c r="H311" s="172">
        <v>1</v>
      </c>
      <c r="I311" s="173"/>
      <c r="J311" s="174">
        <f aca="true" t="shared" si="0" ref="J311:J342">ROUND(I311*H311,2)</f>
        <v>0</v>
      </c>
      <c r="K311" s="170" t="s">
        <v>5</v>
      </c>
      <c r="L311" s="41"/>
      <c r="M311" s="175" t="s">
        <v>5</v>
      </c>
      <c r="N311" s="176" t="s">
        <v>42</v>
      </c>
      <c r="O311" s="42"/>
      <c r="P311" s="177">
        <f aca="true" t="shared" si="1" ref="P311:P342">O311*H311</f>
        <v>0</v>
      </c>
      <c r="Q311" s="177">
        <v>0</v>
      </c>
      <c r="R311" s="177">
        <f aca="true" t="shared" si="2" ref="R311:R342">Q311*H311</f>
        <v>0</v>
      </c>
      <c r="S311" s="177">
        <v>0</v>
      </c>
      <c r="T311" s="178">
        <f aca="true" t="shared" si="3" ref="T311:T342">S311*H311</f>
        <v>0</v>
      </c>
      <c r="AR311" s="23" t="s">
        <v>138</v>
      </c>
      <c r="AT311" s="23" t="s">
        <v>134</v>
      </c>
      <c r="AU311" s="23" t="s">
        <v>76</v>
      </c>
      <c r="AY311" s="23" t="s">
        <v>133</v>
      </c>
      <c r="BE311" s="179">
        <f aca="true" t="shared" si="4" ref="BE311:BE342">IF(N311="základní",J311,0)</f>
        <v>0</v>
      </c>
      <c r="BF311" s="179">
        <f aca="true" t="shared" si="5" ref="BF311:BF342">IF(N311="snížená",J311,0)</f>
        <v>0</v>
      </c>
      <c r="BG311" s="179">
        <f aca="true" t="shared" si="6" ref="BG311:BG342">IF(N311="zákl. přenesená",J311,0)</f>
        <v>0</v>
      </c>
      <c r="BH311" s="179">
        <f aca="true" t="shared" si="7" ref="BH311:BH342">IF(N311="sníž. přenesená",J311,0)</f>
        <v>0</v>
      </c>
      <c r="BI311" s="179">
        <f aca="true" t="shared" si="8" ref="BI311:BI342">IF(N311="nulová",J311,0)</f>
        <v>0</v>
      </c>
      <c r="BJ311" s="23" t="s">
        <v>76</v>
      </c>
      <c r="BK311" s="179">
        <f aca="true" t="shared" si="9" ref="BK311:BK342">ROUND(I311*H311,2)</f>
        <v>0</v>
      </c>
      <c r="BL311" s="23" t="s">
        <v>138</v>
      </c>
      <c r="BM311" s="23" t="s">
        <v>466</v>
      </c>
    </row>
    <row r="312" spans="2:65" s="1" customFormat="1" ht="25.5" customHeight="1">
      <c r="B312" s="167"/>
      <c r="C312" s="168" t="s">
        <v>467</v>
      </c>
      <c r="D312" s="168" t="s">
        <v>134</v>
      </c>
      <c r="E312" s="169" t="s">
        <v>468</v>
      </c>
      <c r="F312" s="170" t="s">
        <v>469</v>
      </c>
      <c r="G312" s="171" t="s">
        <v>216</v>
      </c>
      <c r="H312" s="172">
        <v>150</v>
      </c>
      <c r="I312" s="173"/>
      <c r="J312" s="174">
        <f t="shared" si="0"/>
        <v>0</v>
      </c>
      <c r="K312" s="170" t="s">
        <v>5</v>
      </c>
      <c r="L312" s="41"/>
      <c r="M312" s="175" t="s">
        <v>5</v>
      </c>
      <c r="N312" s="176" t="s">
        <v>42</v>
      </c>
      <c r="O312" s="42"/>
      <c r="P312" s="177">
        <f t="shared" si="1"/>
        <v>0</v>
      </c>
      <c r="Q312" s="177">
        <v>0</v>
      </c>
      <c r="R312" s="177">
        <f t="shared" si="2"/>
        <v>0</v>
      </c>
      <c r="S312" s="177">
        <v>0</v>
      </c>
      <c r="T312" s="178">
        <f t="shared" si="3"/>
        <v>0</v>
      </c>
      <c r="AR312" s="23" t="s">
        <v>138</v>
      </c>
      <c r="AT312" s="23" t="s">
        <v>134</v>
      </c>
      <c r="AU312" s="23" t="s">
        <v>76</v>
      </c>
      <c r="AY312" s="23" t="s">
        <v>133</v>
      </c>
      <c r="BE312" s="179">
        <f t="shared" si="4"/>
        <v>0</v>
      </c>
      <c r="BF312" s="179">
        <f t="shared" si="5"/>
        <v>0</v>
      </c>
      <c r="BG312" s="179">
        <f t="shared" si="6"/>
        <v>0</v>
      </c>
      <c r="BH312" s="179">
        <f t="shared" si="7"/>
        <v>0</v>
      </c>
      <c r="BI312" s="179">
        <f t="shared" si="8"/>
        <v>0</v>
      </c>
      <c r="BJ312" s="23" t="s">
        <v>76</v>
      </c>
      <c r="BK312" s="179">
        <f t="shared" si="9"/>
        <v>0</v>
      </c>
      <c r="BL312" s="23" t="s">
        <v>138</v>
      </c>
      <c r="BM312" s="23" t="s">
        <v>470</v>
      </c>
    </row>
    <row r="313" spans="2:65" s="1" customFormat="1" ht="16.5" customHeight="1">
      <c r="B313" s="167"/>
      <c r="C313" s="204" t="s">
        <v>471</v>
      </c>
      <c r="D313" s="204" t="s">
        <v>184</v>
      </c>
      <c r="E313" s="205" t="s">
        <v>472</v>
      </c>
      <c r="F313" s="206" t="s">
        <v>473</v>
      </c>
      <c r="G313" s="207" t="s">
        <v>216</v>
      </c>
      <c r="H313" s="208">
        <v>150</v>
      </c>
      <c r="I313" s="209"/>
      <c r="J313" s="210">
        <f t="shared" si="0"/>
        <v>0</v>
      </c>
      <c r="K313" s="206" t="s">
        <v>5</v>
      </c>
      <c r="L313" s="211"/>
      <c r="M313" s="212" t="s">
        <v>5</v>
      </c>
      <c r="N313" s="213" t="s">
        <v>42</v>
      </c>
      <c r="O313" s="42"/>
      <c r="P313" s="177">
        <f t="shared" si="1"/>
        <v>0</v>
      </c>
      <c r="Q313" s="177">
        <v>0</v>
      </c>
      <c r="R313" s="177">
        <f t="shared" si="2"/>
        <v>0</v>
      </c>
      <c r="S313" s="177">
        <v>0</v>
      </c>
      <c r="T313" s="178">
        <f t="shared" si="3"/>
        <v>0</v>
      </c>
      <c r="AR313" s="23" t="s">
        <v>167</v>
      </c>
      <c r="AT313" s="23" t="s">
        <v>184</v>
      </c>
      <c r="AU313" s="23" t="s">
        <v>76</v>
      </c>
      <c r="AY313" s="23" t="s">
        <v>133</v>
      </c>
      <c r="BE313" s="179">
        <f t="shared" si="4"/>
        <v>0</v>
      </c>
      <c r="BF313" s="179">
        <f t="shared" si="5"/>
        <v>0</v>
      </c>
      <c r="BG313" s="179">
        <f t="shared" si="6"/>
        <v>0</v>
      </c>
      <c r="BH313" s="179">
        <f t="shared" si="7"/>
        <v>0</v>
      </c>
      <c r="BI313" s="179">
        <f t="shared" si="8"/>
        <v>0</v>
      </c>
      <c r="BJ313" s="23" t="s">
        <v>76</v>
      </c>
      <c r="BK313" s="179">
        <f t="shared" si="9"/>
        <v>0</v>
      </c>
      <c r="BL313" s="23" t="s">
        <v>138</v>
      </c>
      <c r="BM313" s="23" t="s">
        <v>474</v>
      </c>
    </row>
    <row r="314" spans="2:65" s="1" customFormat="1" ht="25.5" customHeight="1">
      <c r="B314" s="167"/>
      <c r="C314" s="168" t="s">
        <v>475</v>
      </c>
      <c r="D314" s="168" t="s">
        <v>134</v>
      </c>
      <c r="E314" s="169" t="s">
        <v>476</v>
      </c>
      <c r="F314" s="170" t="s">
        <v>477</v>
      </c>
      <c r="G314" s="171" t="s">
        <v>216</v>
      </c>
      <c r="H314" s="172">
        <v>30</v>
      </c>
      <c r="I314" s="173"/>
      <c r="J314" s="174">
        <f t="shared" si="0"/>
        <v>0</v>
      </c>
      <c r="K314" s="170" t="s">
        <v>5</v>
      </c>
      <c r="L314" s="41"/>
      <c r="M314" s="175" t="s">
        <v>5</v>
      </c>
      <c r="N314" s="176" t="s">
        <v>42</v>
      </c>
      <c r="O314" s="42"/>
      <c r="P314" s="177">
        <f t="shared" si="1"/>
        <v>0</v>
      </c>
      <c r="Q314" s="177">
        <v>0</v>
      </c>
      <c r="R314" s="177">
        <f t="shared" si="2"/>
        <v>0</v>
      </c>
      <c r="S314" s="177">
        <v>0</v>
      </c>
      <c r="T314" s="178">
        <f t="shared" si="3"/>
        <v>0</v>
      </c>
      <c r="AR314" s="23" t="s">
        <v>138</v>
      </c>
      <c r="AT314" s="23" t="s">
        <v>134</v>
      </c>
      <c r="AU314" s="23" t="s">
        <v>76</v>
      </c>
      <c r="AY314" s="23" t="s">
        <v>133</v>
      </c>
      <c r="BE314" s="179">
        <f t="shared" si="4"/>
        <v>0</v>
      </c>
      <c r="BF314" s="179">
        <f t="shared" si="5"/>
        <v>0</v>
      </c>
      <c r="BG314" s="179">
        <f t="shared" si="6"/>
        <v>0</v>
      </c>
      <c r="BH314" s="179">
        <f t="shared" si="7"/>
        <v>0</v>
      </c>
      <c r="BI314" s="179">
        <f t="shared" si="8"/>
        <v>0</v>
      </c>
      <c r="BJ314" s="23" t="s">
        <v>76</v>
      </c>
      <c r="BK314" s="179">
        <f t="shared" si="9"/>
        <v>0</v>
      </c>
      <c r="BL314" s="23" t="s">
        <v>138</v>
      </c>
      <c r="BM314" s="23" t="s">
        <v>478</v>
      </c>
    </row>
    <row r="315" spans="2:65" s="1" customFormat="1" ht="16.5" customHeight="1">
      <c r="B315" s="167"/>
      <c r="C315" s="204" t="s">
        <v>479</v>
      </c>
      <c r="D315" s="204" t="s">
        <v>184</v>
      </c>
      <c r="E315" s="205" t="s">
        <v>480</v>
      </c>
      <c r="F315" s="206" t="s">
        <v>481</v>
      </c>
      <c r="G315" s="207" t="s">
        <v>216</v>
      </c>
      <c r="H315" s="208">
        <v>30</v>
      </c>
      <c r="I315" s="209"/>
      <c r="J315" s="210">
        <f t="shared" si="0"/>
        <v>0</v>
      </c>
      <c r="K315" s="206" t="s">
        <v>5</v>
      </c>
      <c r="L315" s="211"/>
      <c r="M315" s="212" t="s">
        <v>5</v>
      </c>
      <c r="N315" s="213" t="s">
        <v>42</v>
      </c>
      <c r="O315" s="42"/>
      <c r="P315" s="177">
        <f t="shared" si="1"/>
        <v>0</v>
      </c>
      <c r="Q315" s="177">
        <v>0</v>
      </c>
      <c r="R315" s="177">
        <f t="shared" si="2"/>
        <v>0</v>
      </c>
      <c r="S315" s="177">
        <v>0</v>
      </c>
      <c r="T315" s="178">
        <f t="shared" si="3"/>
        <v>0</v>
      </c>
      <c r="AR315" s="23" t="s">
        <v>167</v>
      </c>
      <c r="AT315" s="23" t="s">
        <v>184</v>
      </c>
      <c r="AU315" s="23" t="s">
        <v>76</v>
      </c>
      <c r="AY315" s="23" t="s">
        <v>133</v>
      </c>
      <c r="BE315" s="179">
        <f t="shared" si="4"/>
        <v>0</v>
      </c>
      <c r="BF315" s="179">
        <f t="shared" si="5"/>
        <v>0</v>
      </c>
      <c r="BG315" s="179">
        <f t="shared" si="6"/>
        <v>0</v>
      </c>
      <c r="BH315" s="179">
        <f t="shared" si="7"/>
        <v>0</v>
      </c>
      <c r="BI315" s="179">
        <f t="shared" si="8"/>
        <v>0</v>
      </c>
      <c r="BJ315" s="23" t="s">
        <v>76</v>
      </c>
      <c r="BK315" s="179">
        <f t="shared" si="9"/>
        <v>0</v>
      </c>
      <c r="BL315" s="23" t="s">
        <v>138</v>
      </c>
      <c r="BM315" s="23" t="s">
        <v>482</v>
      </c>
    </row>
    <row r="316" spans="2:65" s="1" customFormat="1" ht="25.5" customHeight="1">
      <c r="B316" s="167"/>
      <c r="C316" s="168" t="s">
        <v>483</v>
      </c>
      <c r="D316" s="168" t="s">
        <v>134</v>
      </c>
      <c r="E316" s="169" t="s">
        <v>484</v>
      </c>
      <c r="F316" s="170" t="s">
        <v>485</v>
      </c>
      <c r="G316" s="171" t="s">
        <v>216</v>
      </c>
      <c r="H316" s="172">
        <v>5</v>
      </c>
      <c r="I316" s="173"/>
      <c r="J316" s="174">
        <f t="shared" si="0"/>
        <v>0</v>
      </c>
      <c r="K316" s="170" t="s">
        <v>5</v>
      </c>
      <c r="L316" s="41"/>
      <c r="M316" s="175" t="s">
        <v>5</v>
      </c>
      <c r="N316" s="176" t="s">
        <v>42</v>
      </c>
      <c r="O316" s="42"/>
      <c r="P316" s="177">
        <f t="shared" si="1"/>
        <v>0</v>
      </c>
      <c r="Q316" s="177">
        <v>0</v>
      </c>
      <c r="R316" s="177">
        <f t="shared" si="2"/>
        <v>0</v>
      </c>
      <c r="S316" s="177">
        <v>0</v>
      </c>
      <c r="T316" s="178">
        <f t="shared" si="3"/>
        <v>0</v>
      </c>
      <c r="AR316" s="23" t="s">
        <v>138</v>
      </c>
      <c r="AT316" s="23" t="s">
        <v>134</v>
      </c>
      <c r="AU316" s="23" t="s">
        <v>76</v>
      </c>
      <c r="AY316" s="23" t="s">
        <v>133</v>
      </c>
      <c r="BE316" s="179">
        <f t="shared" si="4"/>
        <v>0</v>
      </c>
      <c r="BF316" s="179">
        <f t="shared" si="5"/>
        <v>0</v>
      </c>
      <c r="BG316" s="179">
        <f t="shared" si="6"/>
        <v>0</v>
      </c>
      <c r="BH316" s="179">
        <f t="shared" si="7"/>
        <v>0</v>
      </c>
      <c r="BI316" s="179">
        <f t="shared" si="8"/>
        <v>0</v>
      </c>
      <c r="BJ316" s="23" t="s">
        <v>76</v>
      </c>
      <c r="BK316" s="179">
        <f t="shared" si="9"/>
        <v>0</v>
      </c>
      <c r="BL316" s="23" t="s">
        <v>138</v>
      </c>
      <c r="BM316" s="23" t="s">
        <v>486</v>
      </c>
    </row>
    <row r="317" spans="2:65" s="1" customFormat="1" ht="16.5" customHeight="1">
      <c r="B317" s="167"/>
      <c r="C317" s="204" t="s">
        <v>487</v>
      </c>
      <c r="D317" s="204" t="s">
        <v>184</v>
      </c>
      <c r="E317" s="205" t="s">
        <v>488</v>
      </c>
      <c r="F317" s="206" t="s">
        <v>489</v>
      </c>
      <c r="G317" s="207" t="s">
        <v>216</v>
      </c>
      <c r="H317" s="208">
        <v>5</v>
      </c>
      <c r="I317" s="209"/>
      <c r="J317" s="210">
        <f t="shared" si="0"/>
        <v>0</v>
      </c>
      <c r="K317" s="206" t="s">
        <v>5</v>
      </c>
      <c r="L317" s="211"/>
      <c r="M317" s="212" t="s">
        <v>5</v>
      </c>
      <c r="N317" s="213" t="s">
        <v>42</v>
      </c>
      <c r="O317" s="42"/>
      <c r="P317" s="177">
        <f t="shared" si="1"/>
        <v>0</v>
      </c>
      <c r="Q317" s="177">
        <v>0</v>
      </c>
      <c r="R317" s="177">
        <f t="shared" si="2"/>
        <v>0</v>
      </c>
      <c r="S317" s="177">
        <v>0</v>
      </c>
      <c r="T317" s="178">
        <f t="shared" si="3"/>
        <v>0</v>
      </c>
      <c r="AR317" s="23" t="s">
        <v>167</v>
      </c>
      <c r="AT317" s="23" t="s">
        <v>184</v>
      </c>
      <c r="AU317" s="23" t="s">
        <v>76</v>
      </c>
      <c r="AY317" s="23" t="s">
        <v>133</v>
      </c>
      <c r="BE317" s="179">
        <f t="shared" si="4"/>
        <v>0</v>
      </c>
      <c r="BF317" s="179">
        <f t="shared" si="5"/>
        <v>0</v>
      </c>
      <c r="BG317" s="179">
        <f t="shared" si="6"/>
        <v>0</v>
      </c>
      <c r="BH317" s="179">
        <f t="shared" si="7"/>
        <v>0</v>
      </c>
      <c r="BI317" s="179">
        <f t="shared" si="8"/>
        <v>0</v>
      </c>
      <c r="BJ317" s="23" t="s">
        <v>76</v>
      </c>
      <c r="BK317" s="179">
        <f t="shared" si="9"/>
        <v>0</v>
      </c>
      <c r="BL317" s="23" t="s">
        <v>138</v>
      </c>
      <c r="BM317" s="23" t="s">
        <v>490</v>
      </c>
    </row>
    <row r="318" spans="2:65" s="1" customFormat="1" ht="25.5" customHeight="1">
      <c r="B318" s="167"/>
      <c r="C318" s="168" t="s">
        <v>491</v>
      </c>
      <c r="D318" s="168" t="s">
        <v>134</v>
      </c>
      <c r="E318" s="169" t="s">
        <v>492</v>
      </c>
      <c r="F318" s="170" t="s">
        <v>493</v>
      </c>
      <c r="G318" s="171" t="s">
        <v>216</v>
      </c>
      <c r="H318" s="172">
        <v>80</v>
      </c>
      <c r="I318" s="173"/>
      <c r="J318" s="174">
        <f t="shared" si="0"/>
        <v>0</v>
      </c>
      <c r="K318" s="170" t="s">
        <v>5</v>
      </c>
      <c r="L318" s="41"/>
      <c r="M318" s="175" t="s">
        <v>5</v>
      </c>
      <c r="N318" s="176" t="s">
        <v>42</v>
      </c>
      <c r="O318" s="42"/>
      <c r="P318" s="177">
        <f t="shared" si="1"/>
        <v>0</v>
      </c>
      <c r="Q318" s="177">
        <v>0</v>
      </c>
      <c r="R318" s="177">
        <f t="shared" si="2"/>
        <v>0</v>
      </c>
      <c r="S318" s="177">
        <v>0</v>
      </c>
      <c r="T318" s="178">
        <f t="shared" si="3"/>
        <v>0</v>
      </c>
      <c r="AR318" s="23" t="s">
        <v>138</v>
      </c>
      <c r="AT318" s="23" t="s">
        <v>134</v>
      </c>
      <c r="AU318" s="23" t="s">
        <v>76</v>
      </c>
      <c r="AY318" s="23" t="s">
        <v>133</v>
      </c>
      <c r="BE318" s="179">
        <f t="shared" si="4"/>
        <v>0</v>
      </c>
      <c r="BF318" s="179">
        <f t="shared" si="5"/>
        <v>0</v>
      </c>
      <c r="BG318" s="179">
        <f t="shared" si="6"/>
        <v>0</v>
      </c>
      <c r="BH318" s="179">
        <f t="shared" si="7"/>
        <v>0</v>
      </c>
      <c r="BI318" s="179">
        <f t="shared" si="8"/>
        <v>0</v>
      </c>
      <c r="BJ318" s="23" t="s">
        <v>76</v>
      </c>
      <c r="BK318" s="179">
        <f t="shared" si="9"/>
        <v>0</v>
      </c>
      <c r="BL318" s="23" t="s">
        <v>138</v>
      </c>
      <c r="BM318" s="23" t="s">
        <v>494</v>
      </c>
    </row>
    <row r="319" spans="2:65" s="1" customFormat="1" ht="16.5" customHeight="1">
      <c r="B319" s="167"/>
      <c r="C319" s="204" t="s">
        <v>495</v>
      </c>
      <c r="D319" s="204" t="s">
        <v>184</v>
      </c>
      <c r="E319" s="205" t="s">
        <v>496</v>
      </c>
      <c r="F319" s="206" t="s">
        <v>497</v>
      </c>
      <c r="G319" s="207" t="s">
        <v>216</v>
      </c>
      <c r="H319" s="208">
        <v>80</v>
      </c>
      <c r="I319" s="209"/>
      <c r="J319" s="210">
        <f t="shared" si="0"/>
        <v>0</v>
      </c>
      <c r="K319" s="206" t="s">
        <v>5</v>
      </c>
      <c r="L319" s="211"/>
      <c r="M319" s="212" t="s">
        <v>5</v>
      </c>
      <c r="N319" s="213" t="s">
        <v>42</v>
      </c>
      <c r="O319" s="42"/>
      <c r="P319" s="177">
        <f t="shared" si="1"/>
        <v>0</v>
      </c>
      <c r="Q319" s="177">
        <v>0</v>
      </c>
      <c r="R319" s="177">
        <f t="shared" si="2"/>
        <v>0</v>
      </c>
      <c r="S319" s="177">
        <v>0</v>
      </c>
      <c r="T319" s="178">
        <f t="shared" si="3"/>
        <v>0</v>
      </c>
      <c r="AR319" s="23" t="s">
        <v>167</v>
      </c>
      <c r="AT319" s="23" t="s">
        <v>184</v>
      </c>
      <c r="AU319" s="23" t="s">
        <v>76</v>
      </c>
      <c r="AY319" s="23" t="s">
        <v>133</v>
      </c>
      <c r="BE319" s="179">
        <f t="shared" si="4"/>
        <v>0</v>
      </c>
      <c r="BF319" s="179">
        <f t="shared" si="5"/>
        <v>0</v>
      </c>
      <c r="BG319" s="179">
        <f t="shared" si="6"/>
        <v>0</v>
      </c>
      <c r="BH319" s="179">
        <f t="shared" si="7"/>
        <v>0</v>
      </c>
      <c r="BI319" s="179">
        <f t="shared" si="8"/>
        <v>0</v>
      </c>
      <c r="BJ319" s="23" t="s">
        <v>76</v>
      </c>
      <c r="BK319" s="179">
        <f t="shared" si="9"/>
        <v>0</v>
      </c>
      <c r="BL319" s="23" t="s">
        <v>138</v>
      </c>
      <c r="BM319" s="23" t="s">
        <v>498</v>
      </c>
    </row>
    <row r="320" spans="2:65" s="1" customFormat="1" ht="16.5" customHeight="1">
      <c r="B320" s="167"/>
      <c r="C320" s="168" t="s">
        <v>499</v>
      </c>
      <c r="D320" s="168" t="s">
        <v>134</v>
      </c>
      <c r="E320" s="169" t="s">
        <v>500</v>
      </c>
      <c r="F320" s="170" t="s">
        <v>501</v>
      </c>
      <c r="G320" s="171" t="s">
        <v>216</v>
      </c>
      <c r="H320" s="172">
        <v>10</v>
      </c>
      <c r="I320" s="173"/>
      <c r="J320" s="174">
        <f t="shared" si="0"/>
        <v>0</v>
      </c>
      <c r="K320" s="170" t="s">
        <v>5</v>
      </c>
      <c r="L320" s="41"/>
      <c r="M320" s="175" t="s">
        <v>5</v>
      </c>
      <c r="N320" s="176" t="s">
        <v>42</v>
      </c>
      <c r="O320" s="42"/>
      <c r="P320" s="177">
        <f t="shared" si="1"/>
        <v>0</v>
      </c>
      <c r="Q320" s="177">
        <v>0</v>
      </c>
      <c r="R320" s="177">
        <f t="shared" si="2"/>
        <v>0</v>
      </c>
      <c r="S320" s="177">
        <v>0</v>
      </c>
      <c r="T320" s="178">
        <f t="shared" si="3"/>
        <v>0</v>
      </c>
      <c r="AR320" s="23" t="s">
        <v>138</v>
      </c>
      <c r="AT320" s="23" t="s">
        <v>134</v>
      </c>
      <c r="AU320" s="23" t="s">
        <v>76</v>
      </c>
      <c r="AY320" s="23" t="s">
        <v>133</v>
      </c>
      <c r="BE320" s="179">
        <f t="shared" si="4"/>
        <v>0</v>
      </c>
      <c r="BF320" s="179">
        <f t="shared" si="5"/>
        <v>0</v>
      </c>
      <c r="BG320" s="179">
        <f t="shared" si="6"/>
        <v>0</v>
      </c>
      <c r="BH320" s="179">
        <f t="shared" si="7"/>
        <v>0</v>
      </c>
      <c r="BI320" s="179">
        <f t="shared" si="8"/>
        <v>0</v>
      </c>
      <c r="BJ320" s="23" t="s">
        <v>76</v>
      </c>
      <c r="BK320" s="179">
        <f t="shared" si="9"/>
        <v>0</v>
      </c>
      <c r="BL320" s="23" t="s">
        <v>138</v>
      </c>
      <c r="BM320" s="23" t="s">
        <v>502</v>
      </c>
    </row>
    <row r="321" spans="2:65" s="1" customFormat="1" ht="16.5" customHeight="1">
      <c r="B321" s="167"/>
      <c r="C321" s="204" t="s">
        <v>503</v>
      </c>
      <c r="D321" s="204" t="s">
        <v>184</v>
      </c>
      <c r="E321" s="205" t="s">
        <v>504</v>
      </c>
      <c r="F321" s="206" t="s">
        <v>505</v>
      </c>
      <c r="G321" s="207" t="s">
        <v>216</v>
      </c>
      <c r="H321" s="208">
        <v>10</v>
      </c>
      <c r="I321" s="209"/>
      <c r="J321" s="210">
        <f t="shared" si="0"/>
        <v>0</v>
      </c>
      <c r="K321" s="206" t="s">
        <v>5</v>
      </c>
      <c r="L321" s="211"/>
      <c r="M321" s="212" t="s">
        <v>5</v>
      </c>
      <c r="N321" s="213" t="s">
        <v>42</v>
      </c>
      <c r="O321" s="42"/>
      <c r="P321" s="177">
        <f t="shared" si="1"/>
        <v>0</v>
      </c>
      <c r="Q321" s="177">
        <v>0</v>
      </c>
      <c r="R321" s="177">
        <f t="shared" si="2"/>
        <v>0</v>
      </c>
      <c r="S321" s="177">
        <v>0</v>
      </c>
      <c r="T321" s="178">
        <f t="shared" si="3"/>
        <v>0</v>
      </c>
      <c r="AR321" s="23" t="s">
        <v>167</v>
      </c>
      <c r="AT321" s="23" t="s">
        <v>184</v>
      </c>
      <c r="AU321" s="23" t="s">
        <v>76</v>
      </c>
      <c r="AY321" s="23" t="s">
        <v>133</v>
      </c>
      <c r="BE321" s="179">
        <f t="shared" si="4"/>
        <v>0</v>
      </c>
      <c r="BF321" s="179">
        <f t="shared" si="5"/>
        <v>0</v>
      </c>
      <c r="BG321" s="179">
        <f t="shared" si="6"/>
        <v>0</v>
      </c>
      <c r="BH321" s="179">
        <f t="shared" si="7"/>
        <v>0</v>
      </c>
      <c r="BI321" s="179">
        <f t="shared" si="8"/>
        <v>0</v>
      </c>
      <c r="BJ321" s="23" t="s">
        <v>76</v>
      </c>
      <c r="BK321" s="179">
        <f t="shared" si="9"/>
        <v>0</v>
      </c>
      <c r="BL321" s="23" t="s">
        <v>138</v>
      </c>
      <c r="BM321" s="23" t="s">
        <v>506</v>
      </c>
    </row>
    <row r="322" spans="2:65" s="1" customFormat="1" ht="16.5" customHeight="1">
      <c r="B322" s="167"/>
      <c r="C322" s="168" t="s">
        <v>507</v>
      </c>
      <c r="D322" s="168" t="s">
        <v>134</v>
      </c>
      <c r="E322" s="169" t="s">
        <v>508</v>
      </c>
      <c r="F322" s="170" t="s">
        <v>509</v>
      </c>
      <c r="G322" s="171" t="s">
        <v>216</v>
      </c>
      <c r="H322" s="172">
        <v>15</v>
      </c>
      <c r="I322" s="173"/>
      <c r="J322" s="174">
        <f t="shared" si="0"/>
        <v>0</v>
      </c>
      <c r="K322" s="170" t="s">
        <v>5</v>
      </c>
      <c r="L322" s="41"/>
      <c r="M322" s="175" t="s">
        <v>5</v>
      </c>
      <c r="N322" s="176" t="s">
        <v>42</v>
      </c>
      <c r="O322" s="42"/>
      <c r="P322" s="177">
        <f t="shared" si="1"/>
        <v>0</v>
      </c>
      <c r="Q322" s="177">
        <v>0</v>
      </c>
      <c r="R322" s="177">
        <f t="shared" si="2"/>
        <v>0</v>
      </c>
      <c r="S322" s="177">
        <v>0</v>
      </c>
      <c r="T322" s="178">
        <f t="shared" si="3"/>
        <v>0</v>
      </c>
      <c r="AR322" s="23" t="s">
        <v>138</v>
      </c>
      <c r="AT322" s="23" t="s">
        <v>134</v>
      </c>
      <c r="AU322" s="23" t="s">
        <v>76</v>
      </c>
      <c r="AY322" s="23" t="s">
        <v>133</v>
      </c>
      <c r="BE322" s="179">
        <f t="shared" si="4"/>
        <v>0</v>
      </c>
      <c r="BF322" s="179">
        <f t="shared" si="5"/>
        <v>0</v>
      </c>
      <c r="BG322" s="179">
        <f t="shared" si="6"/>
        <v>0</v>
      </c>
      <c r="BH322" s="179">
        <f t="shared" si="7"/>
        <v>0</v>
      </c>
      <c r="BI322" s="179">
        <f t="shared" si="8"/>
        <v>0</v>
      </c>
      <c r="BJ322" s="23" t="s">
        <v>76</v>
      </c>
      <c r="BK322" s="179">
        <f t="shared" si="9"/>
        <v>0</v>
      </c>
      <c r="BL322" s="23" t="s">
        <v>138</v>
      </c>
      <c r="BM322" s="23" t="s">
        <v>510</v>
      </c>
    </row>
    <row r="323" spans="2:65" s="1" customFormat="1" ht="16.5" customHeight="1">
      <c r="B323" s="167"/>
      <c r="C323" s="204" t="s">
        <v>511</v>
      </c>
      <c r="D323" s="204" t="s">
        <v>184</v>
      </c>
      <c r="E323" s="205" t="s">
        <v>512</v>
      </c>
      <c r="F323" s="206" t="s">
        <v>513</v>
      </c>
      <c r="G323" s="207" t="s">
        <v>216</v>
      </c>
      <c r="H323" s="208">
        <v>15</v>
      </c>
      <c r="I323" s="209"/>
      <c r="J323" s="210">
        <f t="shared" si="0"/>
        <v>0</v>
      </c>
      <c r="K323" s="206" t="s">
        <v>5</v>
      </c>
      <c r="L323" s="211"/>
      <c r="M323" s="212" t="s">
        <v>5</v>
      </c>
      <c r="N323" s="213" t="s">
        <v>42</v>
      </c>
      <c r="O323" s="42"/>
      <c r="P323" s="177">
        <f t="shared" si="1"/>
        <v>0</v>
      </c>
      <c r="Q323" s="177">
        <v>0</v>
      </c>
      <c r="R323" s="177">
        <f t="shared" si="2"/>
        <v>0</v>
      </c>
      <c r="S323" s="177">
        <v>0</v>
      </c>
      <c r="T323" s="178">
        <f t="shared" si="3"/>
        <v>0</v>
      </c>
      <c r="AR323" s="23" t="s">
        <v>167</v>
      </c>
      <c r="AT323" s="23" t="s">
        <v>184</v>
      </c>
      <c r="AU323" s="23" t="s">
        <v>76</v>
      </c>
      <c r="AY323" s="23" t="s">
        <v>133</v>
      </c>
      <c r="BE323" s="179">
        <f t="shared" si="4"/>
        <v>0</v>
      </c>
      <c r="BF323" s="179">
        <f t="shared" si="5"/>
        <v>0</v>
      </c>
      <c r="BG323" s="179">
        <f t="shared" si="6"/>
        <v>0</v>
      </c>
      <c r="BH323" s="179">
        <f t="shared" si="7"/>
        <v>0</v>
      </c>
      <c r="BI323" s="179">
        <f t="shared" si="8"/>
        <v>0</v>
      </c>
      <c r="BJ323" s="23" t="s">
        <v>76</v>
      </c>
      <c r="BK323" s="179">
        <f t="shared" si="9"/>
        <v>0</v>
      </c>
      <c r="BL323" s="23" t="s">
        <v>138</v>
      </c>
      <c r="BM323" s="23" t="s">
        <v>514</v>
      </c>
    </row>
    <row r="324" spans="2:65" s="1" customFormat="1" ht="25.5" customHeight="1">
      <c r="B324" s="167"/>
      <c r="C324" s="168" t="s">
        <v>515</v>
      </c>
      <c r="D324" s="168" t="s">
        <v>134</v>
      </c>
      <c r="E324" s="169" t="s">
        <v>516</v>
      </c>
      <c r="F324" s="170" t="s">
        <v>517</v>
      </c>
      <c r="G324" s="171" t="s">
        <v>216</v>
      </c>
      <c r="H324" s="172">
        <v>15</v>
      </c>
      <c r="I324" s="173"/>
      <c r="J324" s="174">
        <f t="shared" si="0"/>
        <v>0</v>
      </c>
      <c r="K324" s="170" t="s">
        <v>5</v>
      </c>
      <c r="L324" s="41"/>
      <c r="M324" s="175" t="s">
        <v>5</v>
      </c>
      <c r="N324" s="176" t="s">
        <v>42</v>
      </c>
      <c r="O324" s="42"/>
      <c r="P324" s="177">
        <f t="shared" si="1"/>
        <v>0</v>
      </c>
      <c r="Q324" s="177">
        <v>0</v>
      </c>
      <c r="R324" s="177">
        <f t="shared" si="2"/>
        <v>0</v>
      </c>
      <c r="S324" s="177">
        <v>0</v>
      </c>
      <c r="T324" s="178">
        <f t="shared" si="3"/>
        <v>0</v>
      </c>
      <c r="AR324" s="23" t="s">
        <v>138</v>
      </c>
      <c r="AT324" s="23" t="s">
        <v>134</v>
      </c>
      <c r="AU324" s="23" t="s">
        <v>76</v>
      </c>
      <c r="AY324" s="23" t="s">
        <v>133</v>
      </c>
      <c r="BE324" s="179">
        <f t="shared" si="4"/>
        <v>0</v>
      </c>
      <c r="BF324" s="179">
        <f t="shared" si="5"/>
        <v>0</v>
      </c>
      <c r="BG324" s="179">
        <f t="shared" si="6"/>
        <v>0</v>
      </c>
      <c r="BH324" s="179">
        <f t="shared" si="7"/>
        <v>0</v>
      </c>
      <c r="BI324" s="179">
        <f t="shared" si="8"/>
        <v>0</v>
      </c>
      <c r="BJ324" s="23" t="s">
        <v>76</v>
      </c>
      <c r="BK324" s="179">
        <f t="shared" si="9"/>
        <v>0</v>
      </c>
      <c r="BL324" s="23" t="s">
        <v>138</v>
      </c>
      <c r="BM324" s="23" t="s">
        <v>518</v>
      </c>
    </row>
    <row r="325" spans="2:65" s="1" customFormat="1" ht="16.5" customHeight="1">
      <c r="B325" s="167"/>
      <c r="C325" s="204" t="s">
        <v>519</v>
      </c>
      <c r="D325" s="204" t="s">
        <v>184</v>
      </c>
      <c r="E325" s="205" t="s">
        <v>520</v>
      </c>
      <c r="F325" s="206" t="s">
        <v>521</v>
      </c>
      <c r="G325" s="207" t="s">
        <v>216</v>
      </c>
      <c r="H325" s="208">
        <v>15</v>
      </c>
      <c r="I325" s="209"/>
      <c r="J325" s="210">
        <f t="shared" si="0"/>
        <v>0</v>
      </c>
      <c r="K325" s="206" t="s">
        <v>5</v>
      </c>
      <c r="L325" s="211"/>
      <c r="M325" s="212" t="s">
        <v>5</v>
      </c>
      <c r="N325" s="213" t="s">
        <v>42</v>
      </c>
      <c r="O325" s="42"/>
      <c r="P325" s="177">
        <f t="shared" si="1"/>
        <v>0</v>
      </c>
      <c r="Q325" s="177">
        <v>0</v>
      </c>
      <c r="R325" s="177">
        <f t="shared" si="2"/>
        <v>0</v>
      </c>
      <c r="S325" s="177">
        <v>0</v>
      </c>
      <c r="T325" s="178">
        <f t="shared" si="3"/>
        <v>0</v>
      </c>
      <c r="AR325" s="23" t="s">
        <v>167</v>
      </c>
      <c r="AT325" s="23" t="s">
        <v>184</v>
      </c>
      <c r="AU325" s="23" t="s">
        <v>76</v>
      </c>
      <c r="AY325" s="23" t="s">
        <v>133</v>
      </c>
      <c r="BE325" s="179">
        <f t="shared" si="4"/>
        <v>0</v>
      </c>
      <c r="BF325" s="179">
        <f t="shared" si="5"/>
        <v>0</v>
      </c>
      <c r="BG325" s="179">
        <f t="shared" si="6"/>
        <v>0</v>
      </c>
      <c r="BH325" s="179">
        <f t="shared" si="7"/>
        <v>0</v>
      </c>
      <c r="BI325" s="179">
        <f t="shared" si="8"/>
        <v>0</v>
      </c>
      <c r="BJ325" s="23" t="s">
        <v>76</v>
      </c>
      <c r="BK325" s="179">
        <f t="shared" si="9"/>
        <v>0</v>
      </c>
      <c r="BL325" s="23" t="s">
        <v>138</v>
      </c>
      <c r="BM325" s="23" t="s">
        <v>522</v>
      </c>
    </row>
    <row r="326" spans="2:65" s="1" customFormat="1" ht="16.5" customHeight="1">
      <c r="B326" s="167"/>
      <c r="C326" s="168" t="s">
        <v>523</v>
      </c>
      <c r="D326" s="168" t="s">
        <v>134</v>
      </c>
      <c r="E326" s="169" t="s">
        <v>524</v>
      </c>
      <c r="F326" s="170" t="s">
        <v>525</v>
      </c>
      <c r="G326" s="171" t="s">
        <v>216</v>
      </c>
      <c r="H326" s="172">
        <v>15</v>
      </c>
      <c r="I326" s="173"/>
      <c r="J326" s="174">
        <f t="shared" si="0"/>
        <v>0</v>
      </c>
      <c r="K326" s="170" t="s">
        <v>5</v>
      </c>
      <c r="L326" s="41"/>
      <c r="M326" s="175" t="s">
        <v>5</v>
      </c>
      <c r="N326" s="176" t="s">
        <v>42</v>
      </c>
      <c r="O326" s="42"/>
      <c r="P326" s="177">
        <f t="shared" si="1"/>
        <v>0</v>
      </c>
      <c r="Q326" s="177">
        <v>0</v>
      </c>
      <c r="R326" s="177">
        <f t="shared" si="2"/>
        <v>0</v>
      </c>
      <c r="S326" s="177">
        <v>0</v>
      </c>
      <c r="T326" s="178">
        <f t="shared" si="3"/>
        <v>0</v>
      </c>
      <c r="AR326" s="23" t="s">
        <v>138</v>
      </c>
      <c r="AT326" s="23" t="s">
        <v>134</v>
      </c>
      <c r="AU326" s="23" t="s">
        <v>76</v>
      </c>
      <c r="AY326" s="23" t="s">
        <v>133</v>
      </c>
      <c r="BE326" s="179">
        <f t="shared" si="4"/>
        <v>0</v>
      </c>
      <c r="BF326" s="179">
        <f t="shared" si="5"/>
        <v>0</v>
      </c>
      <c r="BG326" s="179">
        <f t="shared" si="6"/>
        <v>0</v>
      </c>
      <c r="BH326" s="179">
        <f t="shared" si="7"/>
        <v>0</v>
      </c>
      <c r="BI326" s="179">
        <f t="shared" si="8"/>
        <v>0</v>
      </c>
      <c r="BJ326" s="23" t="s">
        <v>76</v>
      </c>
      <c r="BK326" s="179">
        <f t="shared" si="9"/>
        <v>0</v>
      </c>
      <c r="BL326" s="23" t="s">
        <v>138</v>
      </c>
      <c r="BM326" s="23" t="s">
        <v>526</v>
      </c>
    </row>
    <row r="327" spans="2:65" s="1" customFormat="1" ht="16.5" customHeight="1">
      <c r="B327" s="167"/>
      <c r="C327" s="204" t="s">
        <v>527</v>
      </c>
      <c r="D327" s="204" t="s">
        <v>184</v>
      </c>
      <c r="E327" s="205" t="s">
        <v>528</v>
      </c>
      <c r="F327" s="206" t="s">
        <v>529</v>
      </c>
      <c r="G327" s="207" t="s">
        <v>216</v>
      </c>
      <c r="H327" s="208">
        <v>15</v>
      </c>
      <c r="I327" s="209"/>
      <c r="J327" s="210">
        <f t="shared" si="0"/>
        <v>0</v>
      </c>
      <c r="K327" s="206" t="s">
        <v>5</v>
      </c>
      <c r="L327" s="211"/>
      <c r="M327" s="212" t="s">
        <v>5</v>
      </c>
      <c r="N327" s="213" t="s">
        <v>42</v>
      </c>
      <c r="O327" s="42"/>
      <c r="P327" s="177">
        <f t="shared" si="1"/>
        <v>0</v>
      </c>
      <c r="Q327" s="177">
        <v>0</v>
      </c>
      <c r="R327" s="177">
        <f t="shared" si="2"/>
        <v>0</v>
      </c>
      <c r="S327" s="177">
        <v>0</v>
      </c>
      <c r="T327" s="178">
        <f t="shared" si="3"/>
        <v>0</v>
      </c>
      <c r="AR327" s="23" t="s">
        <v>167</v>
      </c>
      <c r="AT327" s="23" t="s">
        <v>184</v>
      </c>
      <c r="AU327" s="23" t="s">
        <v>76</v>
      </c>
      <c r="AY327" s="23" t="s">
        <v>133</v>
      </c>
      <c r="BE327" s="179">
        <f t="shared" si="4"/>
        <v>0</v>
      </c>
      <c r="BF327" s="179">
        <f t="shared" si="5"/>
        <v>0</v>
      </c>
      <c r="BG327" s="179">
        <f t="shared" si="6"/>
        <v>0</v>
      </c>
      <c r="BH327" s="179">
        <f t="shared" si="7"/>
        <v>0</v>
      </c>
      <c r="BI327" s="179">
        <f t="shared" si="8"/>
        <v>0</v>
      </c>
      <c r="BJ327" s="23" t="s">
        <v>76</v>
      </c>
      <c r="BK327" s="179">
        <f t="shared" si="9"/>
        <v>0</v>
      </c>
      <c r="BL327" s="23" t="s">
        <v>138</v>
      </c>
      <c r="BM327" s="23" t="s">
        <v>530</v>
      </c>
    </row>
    <row r="328" spans="2:65" s="1" customFormat="1" ht="25.5" customHeight="1">
      <c r="B328" s="167"/>
      <c r="C328" s="168" t="s">
        <v>531</v>
      </c>
      <c r="D328" s="168" t="s">
        <v>134</v>
      </c>
      <c r="E328" s="169" t="s">
        <v>532</v>
      </c>
      <c r="F328" s="170" t="s">
        <v>533</v>
      </c>
      <c r="G328" s="171" t="s">
        <v>216</v>
      </c>
      <c r="H328" s="172">
        <v>15</v>
      </c>
      <c r="I328" s="173"/>
      <c r="J328" s="174">
        <f t="shared" si="0"/>
        <v>0</v>
      </c>
      <c r="K328" s="170" t="s">
        <v>5</v>
      </c>
      <c r="L328" s="41"/>
      <c r="M328" s="175" t="s">
        <v>5</v>
      </c>
      <c r="N328" s="176" t="s">
        <v>42</v>
      </c>
      <c r="O328" s="42"/>
      <c r="P328" s="177">
        <f t="shared" si="1"/>
        <v>0</v>
      </c>
      <c r="Q328" s="177">
        <v>0</v>
      </c>
      <c r="R328" s="177">
        <f t="shared" si="2"/>
        <v>0</v>
      </c>
      <c r="S328" s="177">
        <v>0</v>
      </c>
      <c r="T328" s="178">
        <f t="shared" si="3"/>
        <v>0</v>
      </c>
      <c r="AR328" s="23" t="s">
        <v>138</v>
      </c>
      <c r="AT328" s="23" t="s">
        <v>134</v>
      </c>
      <c r="AU328" s="23" t="s">
        <v>76</v>
      </c>
      <c r="AY328" s="23" t="s">
        <v>133</v>
      </c>
      <c r="BE328" s="179">
        <f t="shared" si="4"/>
        <v>0</v>
      </c>
      <c r="BF328" s="179">
        <f t="shared" si="5"/>
        <v>0</v>
      </c>
      <c r="BG328" s="179">
        <f t="shared" si="6"/>
        <v>0</v>
      </c>
      <c r="BH328" s="179">
        <f t="shared" si="7"/>
        <v>0</v>
      </c>
      <c r="BI328" s="179">
        <f t="shared" si="8"/>
        <v>0</v>
      </c>
      <c r="BJ328" s="23" t="s">
        <v>76</v>
      </c>
      <c r="BK328" s="179">
        <f t="shared" si="9"/>
        <v>0</v>
      </c>
      <c r="BL328" s="23" t="s">
        <v>138</v>
      </c>
      <c r="BM328" s="23" t="s">
        <v>534</v>
      </c>
    </row>
    <row r="329" spans="2:65" s="1" customFormat="1" ht="16.5" customHeight="1">
      <c r="B329" s="167"/>
      <c r="C329" s="204" t="s">
        <v>535</v>
      </c>
      <c r="D329" s="204" t="s">
        <v>184</v>
      </c>
      <c r="E329" s="205" t="s">
        <v>536</v>
      </c>
      <c r="F329" s="206" t="s">
        <v>537</v>
      </c>
      <c r="G329" s="207" t="s">
        <v>216</v>
      </c>
      <c r="H329" s="208">
        <v>15</v>
      </c>
      <c r="I329" s="209"/>
      <c r="J329" s="210">
        <f t="shared" si="0"/>
        <v>0</v>
      </c>
      <c r="K329" s="206" t="s">
        <v>5</v>
      </c>
      <c r="L329" s="211"/>
      <c r="M329" s="212" t="s">
        <v>5</v>
      </c>
      <c r="N329" s="213" t="s">
        <v>42</v>
      </c>
      <c r="O329" s="42"/>
      <c r="P329" s="177">
        <f t="shared" si="1"/>
        <v>0</v>
      </c>
      <c r="Q329" s="177">
        <v>0</v>
      </c>
      <c r="R329" s="177">
        <f t="shared" si="2"/>
        <v>0</v>
      </c>
      <c r="S329" s="177">
        <v>0</v>
      </c>
      <c r="T329" s="178">
        <f t="shared" si="3"/>
        <v>0</v>
      </c>
      <c r="AR329" s="23" t="s">
        <v>167</v>
      </c>
      <c r="AT329" s="23" t="s">
        <v>184</v>
      </c>
      <c r="AU329" s="23" t="s">
        <v>76</v>
      </c>
      <c r="AY329" s="23" t="s">
        <v>133</v>
      </c>
      <c r="BE329" s="179">
        <f t="shared" si="4"/>
        <v>0</v>
      </c>
      <c r="BF329" s="179">
        <f t="shared" si="5"/>
        <v>0</v>
      </c>
      <c r="BG329" s="179">
        <f t="shared" si="6"/>
        <v>0</v>
      </c>
      <c r="BH329" s="179">
        <f t="shared" si="7"/>
        <v>0</v>
      </c>
      <c r="BI329" s="179">
        <f t="shared" si="8"/>
        <v>0</v>
      </c>
      <c r="BJ329" s="23" t="s">
        <v>76</v>
      </c>
      <c r="BK329" s="179">
        <f t="shared" si="9"/>
        <v>0</v>
      </c>
      <c r="BL329" s="23" t="s">
        <v>138</v>
      </c>
      <c r="BM329" s="23" t="s">
        <v>538</v>
      </c>
    </row>
    <row r="330" spans="2:65" s="1" customFormat="1" ht="16.5" customHeight="1">
      <c r="B330" s="167"/>
      <c r="C330" s="168" t="s">
        <v>539</v>
      </c>
      <c r="D330" s="168" t="s">
        <v>134</v>
      </c>
      <c r="E330" s="169" t="s">
        <v>540</v>
      </c>
      <c r="F330" s="170" t="s">
        <v>541</v>
      </c>
      <c r="G330" s="171" t="s">
        <v>216</v>
      </c>
      <c r="H330" s="172">
        <v>30</v>
      </c>
      <c r="I330" s="173"/>
      <c r="J330" s="174">
        <f t="shared" si="0"/>
        <v>0</v>
      </c>
      <c r="K330" s="170" t="s">
        <v>5</v>
      </c>
      <c r="L330" s="41"/>
      <c r="M330" s="175" t="s">
        <v>5</v>
      </c>
      <c r="N330" s="176" t="s">
        <v>42</v>
      </c>
      <c r="O330" s="42"/>
      <c r="P330" s="177">
        <f t="shared" si="1"/>
        <v>0</v>
      </c>
      <c r="Q330" s="177">
        <v>0</v>
      </c>
      <c r="R330" s="177">
        <f t="shared" si="2"/>
        <v>0</v>
      </c>
      <c r="S330" s="177">
        <v>0</v>
      </c>
      <c r="T330" s="178">
        <f t="shared" si="3"/>
        <v>0</v>
      </c>
      <c r="AR330" s="23" t="s">
        <v>138</v>
      </c>
      <c r="AT330" s="23" t="s">
        <v>134</v>
      </c>
      <c r="AU330" s="23" t="s">
        <v>76</v>
      </c>
      <c r="AY330" s="23" t="s">
        <v>133</v>
      </c>
      <c r="BE330" s="179">
        <f t="shared" si="4"/>
        <v>0</v>
      </c>
      <c r="BF330" s="179">
        <f t="shared" si="5"/>
        <v>0</v>
      </c>
      <c r="BG330" s="179">
        <f t="shared" si="6"/>
        <v>0</v>
      </c>
      <c r="BH330" s="179">
        <f t="shared" si="7"/>
        <v>0</v>
      </c>
      <c r="BI330" s="179">
        <f t="shared" si="8"/>
        <v>0</v>
      </c>
      <c r="BJ330" s="23" t="s">
        <v>76</v>
      </c>
      <c r="BK330" s="179">
        <f t="shared" si="9"/>
        <v>0</v>
      </c>
      <c r="BL330" s="23" t="s">
        <v>138</v>
      </c>
      <c r="BM330" s="23" t="s">
        <v>542</v>
      </c>
    </row>
    <row r="331" spans="2:65" s="1" customFormat="1" ht="16.5" customHeight="1">
      <c r="B331" s="167"/>
      <c r="C331" s="204" t="s">
        <v>543</v>
      </c>
      <c r="D331" s="204" t="s">
        <v>184</v>
      </c>
      <c r="E331" s="205" t="s">
        <v>544</v>
      </c>
      <c r="F331" s="206" t="s">
        <v>545</v>
      </c>
      <c r="G331" s="207" t="s">
        <v>216</v>
      </c>
      <c r="H331" s="208">
        <v>30</v>
      </c>
      <c r="I331" s="209"/>
      <c r="J331" s="210">
        <f t="shared" si="0"/>
        <v>0</v>
      </c>
      <c r="K331" s="206" t="s">
        <v>5</v>
      </c>
      <c r="L331" s="211"/>
      <c r="M331" s="212" t="s">
        <v>5</v>
      </c>
      <c r="N331" s="213" t="s">
        <v>42</v>
      </c>
      <c r="O331" s="42"/>
      <c r="P331" s="177">
        <f t="shared" si="1"/>
        <v>0</v>
      </c>
      <c r="Q331" s="177">
        <v>0</v>
      </c>
      <c r="R331" s="177">
        <f t="shared" si="2"/>
        <v>0</v>
      </c>
      <c r="S331" s="177">
        <v>0</v>
      </c>
      <c r="T331" s="178">
        <f t="shared" si="3"/>
        <v>0</v>
      </c>
      <c r="AR331" s="23" t="s">
        <v>167</v>
      </c>
      <c r="AT331" s="23" t="s">
        <v>184</v>
      </c>
      <c r="AU331" s="23" t="s">
        <v>76</v>
      </c>
      <c r="AY331" s="23" t="s">
        <v>133</v>
      </c>
      <c r="BE331" s="179">
        <f t="shared" si="4"/>
        <v>0</v>
      </c>
      <c r="BF331" s="179">
        <f t="shared" si="5"/>
        <v>0</v>
      </c>
      <c r="BG331" s="179">
        <f t="shared" si="6"/>
        <v>0</v>
      </c>
      <c r="BH331" s="179">
        <f t="shared" si="7"/>
        <v>0</v>
      </c>
      <c r="BI331" s="179">
        <f t="shared" si="8"/>
        <v>0</v>
      </c>
      <c r="BJ331" s="23" t="s">
        <v>76</v>
      </c>
      <c r="BK331" s="179">
        <f t="shared" si="9"/>
        <v>0</v>
      </c>
      <c r="BL331" s="23" t="s">
        <v>138</v>
      </c>
      <c r="BM331" s="23" t="s">
        <v>546</v>
      </c>
    </row>
    <row r="332" spans="2:65" s="1" customFormat="1" ht="16.5" customHeight="1">
      <c r="B332" s="167"/>
      <c r="C332" s="168" t="s">
        <v>547</v>
      </c>
      <c r="D332" s="168" t="s">
        <v>134</v>
      </c>
      <c r="E332" s="169" t="s">
        <v>548</v>
      </c>
      <c r="F332" s="170" t="s">
        <v>549</v>
      </c>
      <c r="G332" s="171" t="s">
        <v>216</v>
      </c>
      <c r="H332" s="172">
        <v>10</v>
      </c>
      <c r="I332" s="173"/>
      <c r="J332" s="174">
        <f t="shared" si="0"/>
        <v>0</v>
      </c>
      <c r="K332" s="170" t="s">
        <v>5</v>
      </c>
      <c r="L332" s="41"/>
      <c r="M332" s="175" t="s">
        <v>5</v>
      </c>
      <c r="N332" s="176" t="s">
        <v>42</v>
      </c>
      <c r="O332" s="42"/>
      <c r="P332" s="177">
        <f t="shared" si="1"/>
        <v>0</v>
      </c>
      <c r="Q332" s="177">
        <v>0</v>
      </c>
      <c r="R332" s="177">
        <f t="shared" si="2"/>
        <v>0</v>
      </c>
      <c r="S332" s="177">
        <v>0</v>
      </c>
      <c r="T332" s="178">
        <f t="shared" si="3"/>
        <v>0</v>
      </c>
      <c r="AR332" s="23" t="s">
        <v>138</v>
      </c>
      <c r="AT332" s="23" t="s">
        <v>134</v>
      </c>
      <c r="AU332" s="23" t="s">
        <v>76</v>
      </c>
      <c r="AY332" s="23" t="s">
        <v>133</v>
      </c>
      <c r="BE332" s="179">
        <f t="shared" si="4"/>
        <v>0</v>
      </c>
      <c r="BF332" s="179">
        <f t="shared" si="5"/>
        <v>0</v>
      </c>
      <c r="BG332" s="179">
        <f t="shared" si="6"/>
        <v>0</v>
      </c>
      <c r="BH332" s="179">
        <f t="shared" si="7"/>
        <v>0</v>
      </c>
      <c r="BI332" s="179">
        <f t="shared" si="8"/>
        <v>0</v>
      </c>
      <c r="BJ332" s="23" t="s">
        <v>76</v>
      </c>
      <c r="BK332" s="179">
        <f t="shared" si="9"/>
        <v>0</v>
      </c>
      <c r="BL332" s="23" t="s">
        <v>138</v>
      </c>
      <c r="BM332" s="23" t="s">
        <v>550</v>
      </c>
    </row>
    <row r="333" spans="2:65" s="1" customFormat="1" ht="16.5" customHeight="1">
      <c r="B333" s="167"/>
      <c r="C333" s="204" t="s">
        <v>551</v>
      </c>
      <c r="D333" s="204" t="s">
        <v>184</v>
      </c>
      <c r="E333" s="205" t="s">
        <v>552</v>
      </c>
      <c r="F333" s="206" t="s">
        <v>553</v>
      </c>
      <c r="G333" s="207" t="s">
        <v>216</v>
      </c>
      <c r="H333" s="208">
        <v>10</v>
      </c>
      <c r="I333" s="209"/>
      <c r="J333" s="210">
        <f t="shared" si="0"/>
        <v>0</v>
      </c>
      <c r="K333" s="206" t="s">
        <v>5</v>
      </c>
      <c r="L333" s="211"/>
      <c r="M333" s="212" t="s">
        <v>5</v>
      </c>
      <c r="N333" s="213" t="s">
        <v>42</v>
      </c>
      <c r="O333" s="42"/>
      <c r="P333" s="177">
        <f t="shared" si="1"/>
        <v>0</v>
      </c>
      <c r="Q333" s="177">
        <v>0</v>
      </c>
      <c r="R333" s="177">
        <f t="shared" si="2"/>
        <v>0</v>
      </c>
      <c r="S333" s="177">
        <v>0</v>
      </c>
      <c r="T333" s="178">
        <f t="shared" si="3"/>
        <v>0</v>
      </c>
      <c r="AR333" s="23" t="s">
        <v>167</v>
      </c>
      <c r="AT333" s="23" t="s">
        <v>184</v>
      </c>
      <c r="AU333" s="23" t="s">
        <v>76</v>
      </c>
      <c r="AY333" s="23" t="s">
        <v>133</v>
      </c>
      <c r="BE333" s="179">
        <f t="shared" si="4"/>
        <v>0</v>
      </c>
      <c r="BF333" s="179">
        <f t="shared" si="5"/>
        <v>0</v>
      </c>
      <c r="BG333" s="179">
        <f t="shared" si="6"/>
        <v>0</v>
      </c>
      <c r="BH333" s="179">
        <f t="shared" si="7"/>
        <v>0</v>
      </c>
      <c r="BI333" s="179">
        <f t="shared" si="8"/>
        <v>0</v>
      </c>
      <c r="BJ333" s="23" t="s">
        <v>76</v>
      </c>
      <c r="BK333" s="179">
        <f t="shared" si="9"/>
        <v>0</v>
      </c>
      <c r="BL333" s="23" t="s">
        <v>138</v>
      </c>
      <c r="BM333" s="23" t="s">
        <v>554</v>
      </c>
    </row>
    <row r="334" spans="2:65" s="1" customFormat="1" ht="16.5" customHeight="1">
      <c r="B334" s="167"/>
      <c r="C334" s="168" t="s">
        <v>555</v>
      </c>
      <c r="D334" s="168" t="s">
        <v>134</v>
      </c>
      <c r="E334" s="169" t="s">
        <v>556</v>
      </c>
      <c r="F334" s="170" t="s">
        <v>557</v>
      </c>
      <c r="G334" s="171" t="s">
        <v>203</v>
      </c>
      <c r="H334" s="172">
        <v>20</v>
      </c>
      <c r="I334" s="173"/>
      <c r="J334" s="174">
        <f t="shared" si="0"/>
        <v>0</v>
      </c>
      <c r="K334" s="170" t="s">
        <v>5</v>
      </c>
      <c r="L334" s="41"/>
      <c r="M334" s="175" t="s">
        <v>5</v>
      </c>
      <c r="N334" s="176" t="s">
        <v>42</v>
      </c>
      <c r="O334" s="42"/>
      <c r="P334" s="177">
        <f t="shared" si="1"/>
        <v>0</v>
      </c>
      <c r="Q334" s="177">
        <v>0</v>
      </c>
      <c r="R334" s="177">
        <f t="shared" si="2"/>
        <v>0</v>
      </c>
      <c r="S334" s="177">
        <v>0</v>
      </c>
      <c r="T334" s="178">
        <f t="shared" si="3"/>
        <v>0</v>
      </c>
      <c r="AR334" s="23" t="s">
        <v>138</v>
      </c>
      <c r="AT334" s="23" t="s">
        <v>134</v>
      </c>
      <c r="AU334" s="23" t="s">
        <v>76</v>
      </c>
      <c r="AY334" s="23" t="s">
        <v>133</v>
      </c>
      <c r="BE334" s="179">
        <f t="shared" si="4"/>
        <v>0</v>
      </c>
      <c r="BF334" s="179">
        <f t="shared" si="5"/>
        <v>0</v>
      </c>
      <c r="BG334" s="179">
        <f t="shared" si="6"/>
        <v>0</v>
      </c>
      <c r="BH334" s="179">
        <f t="shared" si="7"/>
        <v>0</v>
      </c>
      <c r="BI334" s="179">
        <f t="shared" si="8"/>
        <v>0</v>
      </c>
      <c r="BJ334" s="23" t="s">
        <v>76</v>
      </c>
      <c r="BK334" s="179">
        <f t="shared" si="9"/>
        <v>0</v>
      </c>
      <c r="BL334" s="23" t="s">
        <v>138</v>
      </c>
      <c r="BM334" s="23" t="s">
        <v>558</v>
      </c>
    </row>
    <row r="335" spans="2:65" s="1" customFormat="1" ht="16.5" customHeight="1">
      <c r="B335" s="167"/>
      <c r="C335" s="204" t="s">
        <v>559</v>
      </c>
      <c r="D335" s="204" t="s">
        <v>184</v>
      </c>
      <c r="E335" s="205" t="s">
        <v>560</v>
      </c>
      <c r="F335" s="206" t="s">
        <v>561</v>
      </c>
      <c r="G335" s="207" t="s">
        <v>203</v>
      </c>
      <c r="H335" s="208">
        <v>20</v>
      </c>
      <c r="I335" s="209"/>
      <c r="J335" s="210">
        <f t="shared" si="0"/>
        <v>0</v>
      </c>
      <c r="K335" s="206" t="s">
        <v>5</v>
      </c>
      <c r="L335" s="211"/>
      <c r="M335" s="212" t="s">
        <v>5</v>
      </c>
      <c r="N335" s="213" t="s">
        <v>42</v>
      </c>
      <c r="O335" s="42"/>
      <c r="P335" s="177">
        <f t="shared" si="1"/>
        <v>0</v>
      </c>
      <c r="Q335" s="177">
        <v>0</v>
      </c>
      <c r="R335" s="177">
        <f t="shared" si="2"/>
        <v>0</v>
      </c>
      <c r="S335" s="177">
        <v>0</v>
      </c>
      <c r="T335" s="178">
        <f t="shared" si="3"/>
        <v>0</v>
      </c>
      <c r="AR335" s="23" t="s">
        <v>167</v>
      </c>
      <c r="AT335" s="23" t="s">
        <v>184</v>
      </c>
      <c r="AU335" s="23" t="s">
        <v>76</v>
      </c>
      <c r="AY335" s="23" t="s">
        <v>133</v>
      </c>
      <c r="BE335" s="179">
        <f t="shared" si="4"/>
        <v>0</v>
      </c>
      <c r="BF335" s="179">
        <f t="shared" si="5"/>
        <v>0</v>
      </c>
      <c r="BG335" s="179">
        <f t="shared" si="6"/>
        <v>0</v>
      </c>
      <c r="BH335" s="179">
        <f t="shared" si="7"/>
        <v>0</v>
      </c>
      <c r="BI335" s="179">
        <f t="shared" si="8"/>
        <v>0</v>
      </c>
      <c r="BJ335" s="23" t="s">
        <v>76</v>
      </c>
      <c r="BK335" s="179">
        <f t="shared" si="9"/>
        <v>0</v>
      </c>
      <c r="BL335" s="23" t="s">
        <v>138</v>
      </c>
      <c r="BM335" s="23" t="s">
        <v>562</v>
      </c>
    </row>
    <row r="336" spans="2:65" s="1" customFormat="1" ht="63.75" customHeight="1">
      <c r="B336" s="167"/>
      <c r="C336" s="168" t="s">
        <v>563</v>
      </c>
      <c r="D336" s="168" t="s">
        <v>134</v>
      </c>
      <c r="E336" s="169" t="s">
        <v>564</v>
      </c>
      <c r="F336" s="170" t="s">
        <v>565</v>
      </c>
      <c r="G336" s="171" t="s">
        <v>203</v>
      </c>
      <c r="H336" s="172">
        <v>27</v>
      </c>
      <c r="I336" s="173"/>
      <c r="J336" s="174">
        <f t="shared" si="0"/>
        <v>0</v>
      </c>
      <c r="K336" s="170" t="s">
        <v>5</v>
      </c>
      <c r="L336" s="41"/>
      <c r="M336" s="175" t="s">
        <v>5</v>
      </c>
      <c r="N336" s="176" t="s">
        <v>42</v>
      </c>
      <c r="O336" s="42"/>
      <c r="P336" s="177">
        <f t="shared" si="1"/>
        <v>0</v>
      </c>
      <c r="Q336" s="177">
        <v>0</v>
      </c>
      <c r="R336" s="177">
        <f t="shared" si="2"/>
        <v>0</v>
      </c>
      <c r="S336" s="177">
        <v>0</v>
      </c>
      <c r="T336" s="178">
        <f t="shared" si="3"/>
        <v>0</v>
      </c>
      <c r="AR336" s="23" t="s">
        <v>138</v>
      </c>
      <c r="AT336" s="23" t="s">
        <v>134</v>
      </c>
      <c r="AU336" s="23" t="s">
        <v>76</v>
      </c>
      <c r="AY336" s="23" t="s">
        <v>133</v>
      </c>
      <c r="BE336" s="179">
        <f t="shared" si="4"/>
        <v>0</v>
      </c>
      <c r="BF336" s="179">
        <f t="shared" si="5"/>
        <v>0</v>
      </c>
      <c r="BG336" s="179">
        <f t="shared" si="6"/>
        <v>0</v>
      </c>
      <c r="BH336" s="179">
        <f t="shared" si="7"/>
        <v>0</v>
      </c>
      <c r="BI336" s="179">
        <f t="shared" si="8"/>
        <v>0</v>
      </c>
      <c r="BJ336" s="23" t="s">
        <v>76</v>
      </c>
      <c r="BK336" s="179">
        <f t="shared" si="9"/>
        <v>0</v>
      </c>
      <c r="BL336" s="23" t="s">
        <v>138</v>
      </c>
      <c r="BM336" s="23" t="s">
        <v>566</v>
      </c>
    </row>
    <row r="337" spans="2:65" s="1" customFormat="1" ht="16.5" customHeight="1">
      <c r="B337" s="167"/>
      <c r="C337" s="204" t="s">
        <v>567</v>
      </c>
      <c r="D337" s="204" t="s">
        <v>184</v>
      </c>
      <c r="E337" s="205" t="s">
        <v>568</v>
      </c>
      <c r="F337" s="206" t="s">
        <v>569</v>
      </c>
      <c r="G337" s="207" t="s">
        <v>354</v>
      </c>
      <c r="H337" s="208">
        <v>27</v>
      </c>
      <c r="I337" s="209"/>
      <c r="J337" s="210">
        <f t="shared" si="0"/>
        <v>0</v>
      </c>
      <c r="K337" s="206" t="s">
        <v>5</v>
      </c>
      <c r="L337" s="211"/>
      <c r="M337" s="212" t="s">
        <v>5</v>
      </c>
      <c r="N337" s="213" t="s">
        <v>42</v>
      </c>
      <c r="O337" s="42"/>
      <c r="P337" s="177">
        <f t="shared" si="1"/>
        <v>0</v>
      </c>
      <c r="Q337" s="177">
        <v>0</v>
      </c>
      <c r="R337" s="177">
        <f t="shared" si="2"/>
        <v>0</v>
      </c>
      <c r="S337" s="177">
        <v>0</v>
      </c>
      <c r="T337" s="178">
        <f t="shared" si="3"/>
        <v>0</v>
      </c>
      <c r="AR337" s="23" t="s">
        <v>167</v>
      </c>
      <c r="AT337" s="23" t="s">
        <v>184</v>
      </c>
      <c r="AU337" s="23" t="s">
        <v>76</v>
      </c>
      <c r="AY337" s="23" t="s">
        <v>133</v>
      </c>
      <c r="BE337" s="179">
        <f t="shared" si="4"/>
        <v>0</v>
      </c>
      <c r="BF337" s="179">
        <f t="shared" si="5"/>
        <v>0</v>
      </c>
      <c r="BG337" s="179">
        <f t="shared" si="6"/>
        <v>0</v>
      </c>
      <c r="BH337" s="179">
        <f t="shared" si="7"/>
        <v>0</v>
      </c>
      <c r="BI337" s="179">
        <f t="shared" si="8"/>
        <v>0</v>
      </c>
      <c r="BJ337" s="23" t="s">
        <v>76</v>
      </c>
      <c r="BK337" s="179">
        <f t="shared" si="9"/>
        <v>0</v>
      </c>
      <c r="BL337" s="23" t="s">
        <v>138</v>
      </c>
      <c r="BM337" s="23" t="s">
        <v>570</v>
      </c>
    </row>
    <row r="338" spans="2:65" s="1" customFormat="1" ht="16.5" customHeight="1">
      <c r="B338" s="167"/>
      <c r="C338" s="168" t="s">
        <v>571</v>
      </c>
      <c r="D338" s="168" t="s">
        <v>134</v>
      </c>
      <c r="E338" s="169" t="s">
        <v>572</v>
      </c>
      <c r="F338" s="170" t="s">
        <v>573</v>
      </c>
      <c r="G338" s="171" t="s">
        <v>203</v>
      </c>
      <c r="H338" s="172">
        <v>3</v>
      </c>
      <c r="I338" s="173"/>
      <c r="J338" s="174">
        <f t="shared" si="0"/>
        <v>0</v>
      </c>
      <c r="K338" s="170" t="s">
        <v>5</v>
      </c>
      <c r="L338" s="41"/>
      <c r="M338" s="175" t="s">
        <v>5</v>
      </c>
      <c r="N338" s="176" t="s">
        <v>42</v>
      </c>
      <c r="O338" s="42"/>
      <c r="P338" s="177">
        <f t="shared" si="1"/>
        <v>0</v>
      </c>
      <c r="Q338" s="177">
        <v>0</v>
      </c>
      <c r="R338" s="177">
        <f t="shared" si="2"/>
        <v>0</v>
      </c>
      <c r="S338" s="177">
        <v>0</v>
      </c>
      <c r="T338" s="178">
        <f t="shared" si="3"/>
        <v>0</v>
      </c>
      <c r="AR338" s="23" t="s">
        <v>138</v>
      </c>
      <c r="AT338" s="23" t="s">
        <v>134</v>
      </c>
      <c r="AU338" s="23" t="s">
        <v>76</v>
      </c>
      <c r="AY338" s="23" t="s">
        <v>133</v>
      </c>
      <c r="BE338" s="179">
        <f t="shared" si="4"/>
        <v>0</v>
      </c>
      <c r="BF338" s="179">
        <f t="shared" si="5"/>
        <v>0</v>
      </c>
      <c r="BG338" s="179">
        <f t="shared" si="6"/>
        <v>0</v>
      </c>
      <c r="BH338" s="179">
        <f t="shared" si="7"/>
        <v>0</v>
      </c>
      <c r="BI338" s="179">
        <f t="shared" si="8"/>
        <v>0</v>
      </c>
      <c r="BJ338" s="23" t="s">
        <v>76</v>
      </c>
      <c r="BK338" s="179">
        <f t="shared" si="9"/>
        <v>0</v>
      </c>
      <c r="BL338" s="23" t="s">
        <v>138</v>
      </c>
      <c r="BM338" s="23" t="s">
        <v>574</v>
      </c>
    </row>
    <row r="339" spans="2:65" s="1" customFormat="1" ht="16.5" customHeight="1">
      <c r="B339" s="167"/>
      <c r="C339" s="204" t="s">
        <v>575</v>
      </c>
      <c r="D339" s="204" t="s">
        <v>184</v>
      </c>
      <c r="E339" s="205" t="s">
        <v>576</v>
      </c>
      <c r="F339" s="206" t="s">
        <v>577</v>
      </c>
      <c r="G339" s="207" t="s">
        <v>203</v>
      </c>
      <c r="H339" s="208">
        <v>3.09</v>
      </c>
      <c r="I339" s="209"/>
      <c r="J339" s="210">
        <f t="shared" si="0"/>
        <v>0</v>
      </c>
      <c r="K339" s="206" t="s">
        <v>5</v>
      </c>
      <c r="L339" s="211"/>
      <c r="M339" s="212" t="s">
        <v>5</v>
      </c>
      <c r="N339" s="213" t="s">
        <v>42</v>
      </c>
      <c r="O339" s="42"/>
      <c r="P339" s="177">
        <f t="shared" si="1"/>
        <v>0</v>
      </c>
      <c r="Q339" s="177">
        <v>0</v>
      </c>
      <c r="R339" s="177">
        <f t="shared" si="2"/>
        <v>0</v>
      </c>
      <c r="S339" s="177">
        <v>0</v>
      </c>
      <c r="T339" s="178">
        <f t="shared" si="3"/>
        <v>0</v>
      </c>
      <c r="AR339" s="23" t="s">
        <v>167</v>
      </c>
      <c r="AT339" s="23" t="s">
        <v>184</v>
      </c>
      <c r="AU339" s="23" t="s">
        <v>76</v>
      </c>
      <c r="AY339" s="23" t="s">
        <v>133</v>
      </c>
      <c r="BE339" s="179">
        <f t="shared" si="4"/>
        <v>0</v>
      </c>
      <c r="BF339" s="179">
        <f t="shared" si="5"/>
        <v>0</v>
      </c>
      <c r="BG339" s="179">
        <f t="shared" si="6"/>
        <v>0</v>
      </c>
      <c r="BH339" s="179">
        <f t="shared" si="7"/>
        <v>0</v>
      </c>
      <c r="BI339" s="179">
        <f t="shared" si="8"/>
        <v>0</v>
      </c>
      <c r="BJ339" s="23" t="s">
        <v>76</v>
      </c>
      <c r="BK339" s="179">
        <f t="shared" si="9"/>
        <v>0</v>
      </c>
      <c r="BL339" s="23" t="s">
        <v>138</v>
      </c>
      <c r="BM339" s="23" t="s">
        <v>578</v>
      </c>
    </row>
    <row r="340" spans="2:65" s="1" customFormat="1" ht="16.5" customHeight="1">
      <c r="B340" s="167"/>
      <c r="C340" s="168" t="s">
        <v>579</v>
      </c>
      <c r="D340" s="168" t="s">
        <v>134</v>
      </c>
      <c r="E340" s="169" t="s">
        <v>580</v>
      </c>
      <c r="F340" s="170" t="s">
        <v>581</v>
      </c>
      <c r="G340" s="171" t="s">
        <v>203</v>
      </c>
      <c r="H340" s="172">
        <v>1</v>
      </c>
      <c r="I340" s="173"/>
      <c r="J340" s="174">
        <f t="shared" si="0"/>
        <v>0</v>
      </c>
      <c r="K340" s="170" t="s">
        <v>5</v>
      </c>
      <c r="L340" s="41"/>
      <c r="M340" s="175" t="s">
        <v>5</v>
      </c>
      <c r="N340" s="176" t="s">
        <v>42</v>
      </c>
      <c r="O340" s="42"/>
      <c r="P340" s="177">
        <f t="shared" si="1"/>
        <v>0</v>
      </c>
      <c r="Q340" s="177">
        <v>0</v>
      </c>
      <c r="R340" s="177">
        <f t="shared" si="2"/>
        <v>0</v>
      </c>
      <c r="S340" s="177">
        <v>0</v>
      </c>
      <c r="T340" s="178">
        <f t="shared" si="3"/>
        <v>0</v>
      </c>
      <c r="AR340" s="23" t="s">
        <v>138</v>
      </c>
      <c r="AT340" s="23" t="s">
        <v>134</v>
      </c>
      <c r="AU340" s="23" t="s">
        <v>76</v>
      </c>
      <c r="AY340" s="23" t="s">
        <v>133</v>
      </c>
      <c r="BE340" s="179">
        <f t="shared" si="4"/>
        <v>0</v>
      </c>
      <c r="BF340" s="179">
        <f t="shared" si="5"/>
        <v>0</v>
      </c>
      <c r="BG340" s="179">
        <f t="shared" si="6"/>
        <v>0</v>
      </c>
      <c r="BH340" s="179">
        <f t="shared" si="7"/>
        <v>0</v>
      </c>
      <c r="BI340" s="179">
        <f t="shared" si="8"/>
        <v>0</v>
      </c>
      <c r="BJ340" s="23" t="s">
        <v>76</v>
      </c>
      <c r="BK340" s="179">
        <f t="shared" si="9"/>
        <v>0</v>
      </c>
      <c r="BL340" s="23" t="s">
        <v>138</v>
      </c>
      <c r="BM340" s="23" t="s">
        <v>582</v>
      </c>
    </row>
    <row r="341" spans="2:65" s="1" customFormat="1" ht="16.5" customHeight="1">
      <c r="B341" s="167"/>
      <c r="C341" s="204" t="s">
        <v>583</v>
      </c>
      <c r="D341" s="204" t="s">
        <v>184</v>
      </c>
      <c r="E341" s="205" t="s">
        <v>584</v>
      </c>
      <c r="F341" s="206" t="s">
        <v>585</v>
      </c>
      <c r="G341" s="207" t="s">
        <v>203</v>
      </c>
      <c r="H341" s="208">
        <v>1</v>
      </c>
      <c r="I341" s="209"/>
      <c r="J341" s="210">
        <f t="shared" si="0"/>
        <v>0</v>
      </c>
      <c r="K341" s="206" t="s">
        <v>5</v>
      </c>
      <c r="L341" s="211"/>
      <c r="M341" s="212" t="s">
        <v>5</v>
      </c>
      <c r="N341" s="213" t="s">
        <v>42</v>
      </c>
      <c r="O341" s="42"/>
      <c r="P341" s="177">
        <f t="shared" si="1"/>
        <v>0</v>
      </c>
      <c r="Q341" s="177">
        <v>0</v>
      </c>
      <c r="R341" s="177">
        <f t="shared" si="2"/>
        <v>0</v>
      </c>
      <c r="S341" s="177">
        <v>0</v>
      </c>
      <c r="T341" s="178">
        <f t="shared" si="3"/>
        <v>0</v>
      </c>
      <c r="AR341" s="23" t="s">
        <v>167</v>
      </c>
      <c r="AT341" s="23" t="s">
        <v>184</v>
      </c>
      <c r="AU341" s="23" t="s">
        <v>76</v>
      </c>
      <c r="AY341" s="23" t="s">
        <v>133</v>
      </c>
      <c r="BE341" s="179">
        <f t="shared" si="4"/>
        <v>0</v>
      </c>
      <c r="BF341" s="179">
        <f t="shared" si="5"/>
        <v>0</v>
      </c>
      <c r="BG341" s="179">
        <f t="shared" si="6"/>
        <v>0</v>
      </c>
      <c r="BH341" s="179">
        <f t="shared" si="7"/>
        <v>0</v>
      </c>
      <c r="BI341" s="179">
        <f t="shared" si="8"/>
        <v>0</v>
      </c>
      <c r="BJ341" s="23" t="s">
        <v>76</v>
      </c>
      <c r="BK341" s="179">
        <f t="shared" si="9"/>
        <v>0</v>
      </c>
      <c r="BL341" s="23" t="s">
        <v>138</v>
      </c>
      <c r="BM341" s="23" t="s">
        <v>586</v>
      </c>
    </row>
    <row r="342" spans="2:65" s="1" customFormat="1" ht="16.5" customHeight="1">
      <c r="B342" s="167"/>
      <c r="C342" s="168" t="s">
        <v>587</v>
      </c>
      <c r="D342" s="168" t="s">
        <v>134</v>
      </c>
      <c r="E342" s="169" t="s">
        <v>588</v>
      </c>
      <c r="F342" s="170" t="s">
        <v>589</v>
      </c>
      <c r="G342" s="171" t="s">
        <v>203</v>
      </c>
      <c r="H342" s="172">
        <v>2</v>
      </c>
      <c r="I342" s="173"/>
      <c r="J342" s="174">
        <f t="shared" si="0"/>
        <v>0</v>
      </c>
      <c r="K342" s="170" t="s">
        <v>5</v>
      </c>
      <c r="L342" s="41"/>
      <c r="M342" s="175" t="s">
        <v>5</v>
      </c>
      <c r="N342" s="176" t="s">
        <v>42</v>
      </c>
      <c r="O342" s="42"/>
      <c r="P342" s="177">
        <f t="shared" si="1"/>
        <v>0</v>
      </c>
      <c r="Q342" s="177">
        <v>0</v>
      </c>
      <c r="R342" s="177">
        <f t="shared" si="2"/>
        <v>0</v>
      </c>
      <c r="S342" s="177">
        <v>0</v>
      </c>
      <c r="T342" s="178">
        <f t="shared" si="3"/>
        <v>0</v>
      </c>
      <c r="AR342" s="23" t="s">
        <v>138</v>
      </c>
      <c r="AT342" s="23" t="s">
        <v>134</v>
      </c>
      <c r="AU342" s="23" t="s">
        <v>76</v>
      </c>
      <c r="AY342" s="23" t="s">
        <v>133</v>
      </c>
      <c r="BE342" s="179">
        <f t="shared" si="4"/>
        <v>0</v>
      </c>
      <c r="BF342" s="179">
        <f t="shared" si="5"/>
        <v>0</v>
      </c>
      <c r="BG342" s="179">
        <f t="shared" si="6"/>
        <v>0</v>
      </c>
      <c r="BH342" s="179">
        <f t="shared" si="7"/>
        <v>0</v>
      </c>
      <c r="BI342" s="179">
        <f t="shared" si="8"/>
        <v>0</v>
      </c>
      <c r="BJ342" s="23" t="s">
        <v>76</v>
      </c>
      <c r="BK342" s="179">
        <f t="shared" si="9"/>
        <v>0</v>
      </c>
      <c r="BL342" s="23" t="s">
        <v>138</v>
      </c>
      <c r="BM342" s="23" t="s">
        <v>590</v>
      </c>
    </row>
    <row r="343" spans="2:65" s="1" customFormat="1" ht="16.5" customHeight="1">
      <c r="B343" s="167"/>
      <c r="C343" s="204" t="s">
        <v>591</v>
      </c>
      <c r="D343" s="204" t="s">
        <v>184</v>
      </c>
      <c r="E343" s="205" t="s">
        <v>592</v>
      </c>
      <c r="F343" s="206" t="s">
        <v>593</v>
      </c>
      <c r="G343" s="207" t="s">
        <v>203</v>
      </c>
      <c r="H343" s="208">
        <v>2</v>
      </c>
      <c r="I343" s="209"/>
      <c r="J343" s="210">
        <f aca="true" t="shared" si="10" ref="J343:J374">ROUND(I343*H343,2)</f>
        <v>0</v>
      </c>
      <c r="K343" s="206" t="s">
        <v>5</v>
      </c>
      <c r="L343" s="211"/>
      <c r="M343" s="212" t="s">
        <v>5</v>
      </c>
      <c r="N343" s="213" t="s">
        <v>42</v>
      </c>
      <c r="O343" s="42"/>
      <c r="P343" s="177">
        <f aca="true" t="shared" si="11" ref="P343:P374">O343*H343</f>
        <v>0</v>
      </c>
      <c r="Q343" s="177">
        <v>0</v>
      </c>
      <c r="R343" s="177">
        <f aca="true" t="shared" si="12" ref="R343:R374">Q343*H343</f>
        <v>0</v>
      </c>
      <c r="S343" s="177">
        <v>0</v>
      </c>
      <c r="T343" s="178">
        <f aca="true" t="shared" si="13" ref="T343:T374">S343*H343</f>
        <v>0</v>
      </c>
      <c r="AR343" s="23" t="s">
        <v>167</v>
      </c>
      <c r="AT343" s="23" t="s">
        <v>184</v>
      </c>
      <c r="AU343" s="23" t="s">
        <v>76</v>
      </c>
      <c r="AY343" s="23" t="s">
        <v>133</v>
      </c>
      <c r="BE343" s="179">
        <f aca="true" t="shared" si="14" ref="BE343:BE376">IF(N343="základní",J343,0)</f>
        <v>0</v>
      </c>
      <c r="BF343" s="179">
        <f aca="true" t="shared" si="15" ref="BF343:BF376">IF(N343="snížená",J343,0)</f>
        <v>0</v>
      </c>
      <c r="BG343" s="179">
        <f aca="true" t="shared" si="16" ref="BG343:BG376">IF(N343="zákl. přenesená",J343,0)</f>
        <v>0</v>
      </c>
      <c r="BH343" s="179">
        <f aca="true" t="shared" si="17" ref="BH343:BH376">IF(N343="sníž. přenesená",J343,0)</f>
        <v>0</v>
      </c>
      <c r="BI343" s="179">
        <f aca="true" t="shared" si="18" ref="BI343:BI376">IF(N343="nulová",J343,0)</f>
        <v>0</v>
      </c>
      <c r="BJ343" s="23" t="s">
        <v>76</v>
      </c>
      <c r="BK343" s="179">
        <f aca="true" t="shared" si="19" ref="BK343:BK376">ROUND(I343*H343,2)</f>
        <v>0</v>
      </c>
      <c r="BL343" s="23" t="s">
        <v>138</v>
      </c>
      <c r="BM343" s="23" t="s">
        <v>594</v>
      </c>
    </row>
    <row r="344" spans="2:65" s="1" customFormat="1" ht="16.5" customHeight="1">
      <c r="B344" s="167"/>
      <c r="C344" s="168" t="s">
        <v>595</v>
      </c>
      <c r="D344" s="168" t="s">
        <v>134</v>
      </c>
      <c r="E344" s="169" t="s">
        <v>596</v>
      </c>
      <c r="F344" s="170" t="s">
        <v>597</v>
      </c>
      <c r="G344" s="171" t="s">
        <v>203</v>
      </c>
      <c r="H344" s="172">
        <v>2</v>
      </c>
      <c r="I344" s="173"/>
      <c r="J344" s="174">
        <f t="shared" si="10"/>
        <v>0</v>
      </c>
      <c r="K344" s="170" t="s">
        <v>5</v>
      </c>
      <c r="L344" s="41"/>
      <c r="M344" s="175" t="s">
        <v>5</v>
      </c>
      <c r="N344" s="176" t="s">
        <v>42</v>
      </c>
      <c r="O344" s="42"/>
      <c r="P344" s="177">
        <f t="shared" si="11"/>
        <v>0</v>
      </c>
      <c r="Q344" s="177">
        <v>0</v>
      </c>
      <c r="R344" s="177">
        <f t="shared" si="12"/>
        <v>0</v>
      </c>
      <c r="S344" s="177">
        <v>0</v>
      </c>
      <c r="T344" s="178">
        <f t="shared" si="13"/>
        <v>0</v>
      </c>
      <c r="AR344" s="23" t="s">
        <v>138</v>
      </c>
      <c r="AT344" s="23" t="s">
        <v>134</v>
      </c>
      <c r="AU344" s="23" t="s">
        <v>76</v>
      </c>
      <c r="AY344" s="23" t="s">
        <v>133</v>
      </c>
      <c r="BE344" s="179">
        <f t="shared" si="14"/>
        <v>0</v>
      </c>
      <c r="BF344" s="179">
        <f t="shared" si="15"/>
        <v>0</v>
      </c>
      <c r="BG344" s="179">
        <f t="shared" si="16"/>
        <v>0</v>
      </c>
      <c r="BH344" s="179">
        <f t="shared" si="17"/>
        <v>0</v>
      </c>
      <c r="BI344" s="179">
        <f t="shared" si="18"/>
        <v>0</v>
      </c>
      <c r="BJ344" s="23" t="s">
        <v>76</v>
      </c>
      <c r="BK344" s="179">
        <f t="shared" si="19"/>
        <v>0</v>
      </c>
      <c r="BL344" s="23" t="s">
        <v>138</v>
      </c>
      <c r="BM344" s="23" t="s">
        <v>598</v>
      </c>
    </row>
    <row r="345" spans="2:65" s="1" customFormat="1" ht="16.5" customHeight="1">
      <c r="B345" s="167"/>
      <c r="C345" s="204" t="s">
        <v>599</v>
      </c>
      <c r="D345" s="204" t="s">
        <v>184</v>
      </c>
      <c r="E345" s="205" t="s">
        <v>600</v>
      </c>
      <c r="F345" s="206" t="s">
        <v>601</v>
      </c>
      <c r="G345" s="207" t="s">
        <v>216</v>
      </c>
      <c r="H345" s="208">
        <v>2</v>
      </c>
      <c r="I345" s="209"/>
      <c r="J345" s="210">
        <f t="shared" si="10"/>
        <v>0</v>
      </c>
      <c r="K345" s="206" t="s">
        <v>5</v>
      </c>
      <c r="L345" s="211"/>
      <c r="M345" s="212" t="s">
        <v>5</v>
      </c>
      <c r="N345" s="213" t="s">
        <v>42</v>
      </c>
      <c r="O345" s="42"/>
      <c r="P345" s="177">
        <f t="shared" si="11"/>
        <v>0</v>
      </c>
      <c r="Q345" s="177">
        <v>0</v>
      </c>
      <c r="R345" s="177">
        <f t="shared" si="12"/>
        <v>0</v>
      </c>
      <c r="S345" s="177">
        <v>0</v>
      </c>
      <c r="T345" s="178">
        <f t="shared" si="13"/>
        <v>0</v>
      </c>
      <c r="AR345" s="23" t="s">
        <v>167</v>
      </c>
      <c r="AT345" s="23" t="s">
        <v>184</v>
      </c>
      <c r="AU345" s="23" t="s">
        <v>76</v>
      </c>
      <c r="AY345" s="23" t="s">
        <v>133</v>
      </c>
      <c r="BE345" s="179">
        <f t="shared" si="14"/>
        <v>0</v>
      </c>
      <c r="BF345" s="179">
        <f t="shared" si="15"/>
        <v>0</v>
      </c>
      <c r="BG345" s="179">
        <f t="shared" si="16"/>
        <v>0</v>
      </c>
      <c r="BH345" s="179">
        <f t="shared" si="17"/>
        <v>0</v>
      </c>
      <c r="BI345" s="179">
        <f t="shared" si="18"/>
        <v>0</v>
      </c>
      <c r="BJ345" s="23" t="s">
        <v>76</v>
      </c>
      <c r="BK345" s="179">
        <f t="shared" si="19"/>
        <v>0</v>
      </c>
      <c r="BL345" s="23" t="s">
        <v>138</v>
      </c>
      <c r="BM345" s="23" t="s">
        <v>602</v>
      </c>
    </row>
    <row r="346" spans="2:65" s="1" customFormat="1" ht="16.5" customHeight="1">
      <c r="B346" s="167"/>
      <c r="C346" s="168" t="s">
        <v>603</v>
      </c>
      <c r="D346" s="168" t="s">
        <v>134</v>
      </c>
      <c r="E346" s="169" t="s">
        <v>604</v>
      </c>
      <c r="F346" s="170" t="s">
        <v>605</v>
      </c>
      <c r="G346" s="171" t="s">
        <v>203</v>
      </c>
      <c r="H346" s="172">
        <v>4</v>
      </c>
      <c r="I346" s="173"/>
      <c r="J346" s="174">
        <f t="shared" si="10"/>
        <v>0</v>
      </c>
      <c r="K346" s="170" t="s">
        <v>5</v>
      </c>
      <c r="L346" s="41"/>
      <c r="M346" s="175" t="s">
        <v>5</v>
      </c>
      <c r="N346" s="176" t="s">
        <v>42</v>
      </c>
      <c r="O346" s="42"/>
      <c r="P346" s="177">
        <f t="shared" si="11"/>
        <v>0</v>
      </c>
      <c r="Q346" s="177">
        <v>0</v>
      </c>
      <c r="R346" s="177">
        <f t="shared" si="12"/>
        <v>0</v>
      </c>
      <c r="S346" s="177">
        <v>0</v>
      </c>
      <c r="T346" s="178">
        <f t="shared" si="13"/>
        <v>0</v>
      </c>
      <c r="AR346" s="23" t="s">
        <v>138</v>
      </c>
      <c r="AT346" s="23" t="s">
        <v>134</v>
      </c>
      <c r="AU346" s="23" t="s">
        <v>76</v>
      </c>
      <c r="AY346" s="23" t="s">
        <v>133</v>
      </c>
      <c r="BE346" s="179">
        <f t="shared" si="14"/>
        <v>0</v>
      </c>
      <c r="BF346" s="179">
        <f t="shared" si="15"/>
        <v>0</v>
      </c>
      <c r="BG346" s="179">
        <f t="shared" si="16"/>
        <v>0</v>
      </c>
      <c r="BH346" s="179">
        <f t="shared" si="17"/>
        <v>0</v>
      </c>
      <c r="BI346" s="179">
        <f t="shared" si="18"/>
        <v>0</v>
      </c>
      <c r="BJ346" s="23" t="s">
        <v>76</v>
      </c>
      <c r="BK346" s="179">
        <f t="shared" si="19"/>
        <v>0</v>
      </c>
      <c r="BL346" s="23" t="s">
        <v>138</v>
      </c>
      <c r="BM346" s="23" t="s">
        <v>606</v>
      </c>
    </row>
    <row r="347" spans="2:65" s="1" customFormat="1" ht="16.5" customHeight="1">
      <c r="B347" s="167"/>
      <c r="C347" s="204" t="s">
        <v>607</v>
      </c>
      <c r="D347" s="204" t="s">
        <v>184</v>
      </c>
      <c r="E347" s="205" t="s">
        <v>608</v>
      </c>
      <c r="F347" s="206" t="s">
        <v>609</v>
      </c>
      <c r="G347" s="207" t="s">
        <v>203</v>
      </c>
      <c r="H347" s="208">
        <v>4</v>
      </c>
      <c r="I347" s="209"/>
      <c r="J347" s="210">
        <f t="shared" si="10"/>
        <v>0</v>
      </c>
      <c r="K347" s="206" t="s">
        <v>5</v>
      </c>
      <c r="L347" s="211"/>
      <c r="M347" s="212" t="s">
        <v>5</v>
      </c>
      <c r="N347" s="213" t="s">
        <v>42</v>
      </c>
      <c r="O347" s="42"/>
      <c r="P347" s="177">
        <f t="shared" si="11"/>
        <v>0</v>
      </c>
      <c r="Q347" s="177">
        <v>0</v>
      </c>
      <c r="R347" s="177">
        <f t="shared" si="12"/>
        <v>0</v>
      </c>
      <c r="S347" s="177">
        <v>0</v>
      </c>
      <c r="T347" s="178">
        <f t="shared" si="13"/>
        <v>0</v>
      </c>
      <c r="AR347" s="23" t="s">
        <v>167</v>
      </c>
      <c r="AT347" s="23" t="s">
        <v>184</v>
      </c>
      <c r="AU347" s="23" t="s">
        <v>76</v>
      </c>
      <c r="AY347" s="23" t="s">
        <v>133</v>
      </c>
      <c r="BE347" s="179">
        <f t="shared" si="14"/>
        <v>0</v>
      </c>
      <c r="BF347" s="179">
        <f t="shared" si="15"/>
        <v>0</v>
      </c>
      <c r="BG347" s="179">
        <f t="shared" si="16"/>
        <v>0</v>
      </c>
      <c r="BH347" s="179">
        <f t="shared" si="17"/>
        <v>0</v>
      </c>
      <c r="BI347" s="179">
        <f t="shared" si="18"/>
        <v>0</v>
      </c>
      <c r="BJ347" s="23" t="s">
        <v>76</v>
      </c>
      <c r="BK347" s="179">
        <f t="shared" si="19"/>
        <v>0</v>
      </c>
      <c r="BL347" s="23" t="s">
        <v>138</v>
      </c>
      <c r="BM347" s="23" t="s">
        <v>610</v>
      </c>
    </row>
    <row r="348" spans="2:65" s="1" customFormat="1" ht="16.5" customHeight="1">
      <c r="B348" s="167"/>
      <c r="C348" s="168" t="s">
        <v>611</v>
      </c>
      <c r="D348" s="168" t="s">
        <v>134</v>
      </c>
      <c r="E348" s="169" t="s">
        <v>612</v>
      </c>
      <c r="F348" s="170" t="s">
        <v>613</v>
      </c>
      <c r="G348" s="171" t="s">
        <v>203</v>
      </c>
      <c r="H348" s="172">
        <v>15</v>
      </c>
      <c r="I348" s="173"/>
      <c r="J348" s="174">
        <f t="shared" si="10"/>
        <v>0</v>
      </c>
      <c r="K348" s="170" t="s">
        <v>5</v>
      </c>
      <c r="L348" s="41"/>
      <c r="M348" s="175" t="s">
        <v>5</v>
      </c>
      <c r="N348" s="176" t="s">
        <v>42</v>
      </c>
      <c r="O348" s="42"/>
      <c r="P348" s="177">
        <f t="shared" si="11"/>
        <v>0</v>
      </c>
      <c r="Q348" s="177">
        <v>0</v>
      </c>
      <c r="R348" s="177">
        <f t="shared" si="12"/>
        <v>0</v>
      </c>
      <c r="S348" s="177">
        <v>0</v>
      </c>
      <c r="T348" s="178">
        <f t="shared" si="13"/>
        <v>0</v>
      </c>
      <c r="AR348" s="23" t="s">
        <v>138</v>
      </c>
      <c r="AT348" s="23" t="s">
        <v>134</v>
      </c>
      <c r="AU348" s="23" t="s">
        <v>76</v>
      </c>
      <c r="AY348" s="23" t="s">
        <v>133</v>
      </c>
      <c r="BE348" s="179">
        <f t="shared" si="14"/>
        <v>0</v>
      </c>
      <c r="BF348" s="179">
        <f t="shared" si="15"/>
        <v>0</v>
      </c>
      <c r="BG348" s="179">
        <f t="shared" si="16"/>
        <v>0</v>
      </c>
      <c r="BH348" s="179">
        <f t="shared" si="17"/>
        <v>0</v>
      </c>
      <c r="BI348" s="179">
        <f t="shared" si="18"/>
        <v>0</v>
      </c>
      <c r="BJ348" s="23" t="s">
        <v>76</v>
      </c>
      <c r="BK348" s="179">
        <f t="shared" si="19"/>
        <v>0</v>
      </c>
      <c r="BL348" s="23" t="s">
        <v>138</v>
      </c>
      <c r="BM348" s="23" t="s">
        <v>614</v>
      </c>
    </row>
    <row r="349" spans="2:65" s="1" customFormat="1" ht="16.5" customHeight="1">
      <c r="B349" s="167"/>
      <c r="C349" s="204" t="s">
        <v>615</v>
      </c>
      <c r="D349" s="204" t="s">
        <v>184</v>
      </c>
      <c r="E349" s="205" t="s">
        <v>616</v>
      </c>
      <c r="F349" s="206" t="s">
        <v>617</v>
      </c>
      <c r="G349" s="207" t="s">
        <v>203</v>
      </c>
      <c r="H349" s="208">
        <v>15</v>
      </c>
      <c r="I349" s="209"/>
      <c r="J349" s="210">
        <f t="shared" si="10"/>
        <v>0</v>
      </c>
      <c r="K349" s="206" t="s">
        <v>5</v>
      </c>
      <c r="L349" s="211"/>
      <c r="M349" s="212" t="s">
        <v>5</v>
      </c>
      <c r="N349" s="213" t="s">
        <v>42</v>
      </c>
      <c r="O349" s="42"/>
      <c r="P349" s="177">
        <f t="shared" si="11"/>
        <v>0</v>
      </c>
      <c r="Q349" s="177">
        <v>0</v>
      </c>
      <c r="R349" s="177">
        <f t="shared" si="12"/>
        <v>0</v>
      </c>
      <c r="S349" s="177">
        <v>0</v>
      </c>
      <c r="T349" s="178">
        <f t="shared" si="13"/>
        <v>0</v>
      </c>
      <c r="AR349" s="23" t="s">
        <v>167</v>
      </c>
      <c r="AT349" s="23" t="s">
        <v>184</v>
      </c>
      <c r="AU349" s="23" t="s">
        <v>76</v>
      </c>
      <c r="AY349" s="23" t="s">
        <v>133</v>
      </c>
      <c r="BE349" s="179">
        <f t="shared" si="14"/>
        <v>0</v>
      </c>
      <c r="BF349" s="179">
        <f t="shared" si="15"/>
        <v>0</v>
      </c>
      <c r="BG349" s="179">
        <f t="shared" si="16"/>
        <v>0</v>
      </c>
      <c r="BH349" s="179">
        <f t="shared" si="17"/>
        <v>0</v>
      </c>
      <c r="BI349" s="179">
        <f t="shared" si="18"/>
        <v>0</v>
      </c>
      <c r="BJ349" s="23" t="s">
        <v>76</v>
      </c>
      <c r="BK349" s="179">
        <f t="shared" si="19"/>
        <v>0</v>
      </c>
      <c r="BL349" s="23" t="s">
        <v>138</v>
      </c>
      <c r="BM349" s="23" t="s">
        <v>618</v>
      </c>
    </row>
    <row r="350" spans="2:65" s="1" customFormat="1" ht="16.5" customHeight="1">
      <c r="B350" s="167"/>
      <c r="C350" s="168" t="s">
        <v>619</v>
      </c>
      <c r="D350" s="168" t="s">
        <v>134</v>
      </c>
      <c r="E350" s="169" t="s">
        <v>620</v>
      </c>
      <c r="F350" s="170" t="s">
        <v>621</v>
      </c>
      <c r="G350" s="171" t="s">
        <v>203</v>
      </c>
      <c r="H350" s="172">
        <v>3</v>
      </c>
      <c r="I350" s="173"/>
      <c r="J350" s="174">
        <f t="shared" si="10"/>
        <v>0</v>
      </c>
      <c r="K350" s="170" t="s">
        <v>5</v>
      </c>
      <c r="L350" s="41"/>
      <c r="M350" s="175" t="s">
        <v>5</v>
      </c>
      <c r="N350" s="176" t="s">
        <v>42</v>
      </c>
      <c r="O350" s="42"/>
      <c r="P350" s="177">
        <f t="shared" si="11"/>
        <v>0</v>
      </c>
      <c r="Q350" s="177">
        <v>0</v>
      </c>
      <c r="R350" s="177">
        <f t="shared" si="12"/>
        <v>0</v>
      </c>
      <c r="S350" s="177">
        <v>0</v>
      </c>
      <c r="T350" s="178">
        <f t="shared" si="13"/>
        <v>0</v>
      </c>
      <c r="AR350" s="23" t="s">
        <v>138</v>
      </c>
      <c r="AT350" s="23" t="s">
        <v>134</v>
      </c>
      <c r="AU350" s="23" t="s">
        <v>76</v>
      </c>
      <c r="AY350" s="23" t="s">
        <v>133</v>
      </c>
      <c r="BE350" s="179">
        <f t="shared" si="14"/>
        <v>0</v>
      </c>
      <c r="BF350" s="179">
        <f t="shared" si="15"/>
        <v>0</v>
      </c>
      <c r="BG350" s="179">
        <f t="shared" si="16"/>
        <v>0</v>
      </c>
      <c r="BH350" s="179">
        <f t="shared" si="17"/>
        <v>0</v>
      </c>
      <c r="BI350" s="179">
        <f t="shared" si="18"/>
        <v>0</v>
      </c>
      <c r="BJ350" s="23" t="s">
        <v>76</v>
      </c>
      <c r="BK350" s="179">
        <f t="shared" si="19"/>
        <v>0</v>
      </c>
      <c r="BL350" s="23" t="s">
        <v>138</v>
      </c>
      <c r="BM350" s="23" t="s">
        <v>622</v>
      </c>
    </row>
    <row r="351" spans="2:65" s="1" customFormat="1" ht="16.5" customHeight="1">
      <c r="B351" s="167"/>
      <c r="C351" s="204" t="s">
        <v>623</v>
      </c>
      <c r="D351" s="204" t="s">
        <v>184</v>
      </c>
      <c r="E351" s="205" t="s">
        <v>624</v>
      </c>
      <c r="F351" s="206" t="s">
        <v>625</v>
      </c>
      <c r="G351" s="207" t="s">
        <v>203</v>
      </c>
      <c r="H351" s="208">
        <v>3</v>
      </c>
      <c r="I351" s="209"/>
      <c r="J351" s="210">
        <f t="shared" si="10"/>
        <v>0</v>
      </c>
      <c r="K351" s="206" t="s">
        <v>5</v>
      </c>
      <c r="L351" s="211"/>
      <c r="M351" s="212" t="s">
        <v>5</v>
      </c>
      <c r="N351" s="213" t="s">
        <v>42</v>
      </c>
      <c r="O351" s="42"/>
      <c r="P351" s="177">
        <f t="shared" si="11"/>
        <v>0</v>
      </c>
      <c r="Q351" s="177">
        <v>0</v>
      </c>
      <c r="R351" s="177">
        <f t="shared" si="12"/>
        <v>0</v>
      </c>
      <c r="S351" s="177">
        <v>0</v>
      </c>
      <c r="T351" s="178">
        <f t="shared" si="13"/>
        <v>0</v>
      </c>
      <c r="AR351" s="23" t="s">
        <v>167</v>
      </c>
      <c r="AT351" s="23" t="s">
        <v>184</v>
      </c>
      <c r="AU351" s="23" t="s">
        <v>76</v>
      </c>
      <c r="AY351" s="23" t="s">
        <v>133</v>
      </c>
      <c r="BE351" s="179">
        <f t="shared" si="14"/>
        <v>0</v>
      </c>
      <c r="BF351" s="179">
        <f t="shared" si="15"/>
        <v>0</v>
      </c>
      <c r="BG351" s="179">
        <f t="shared" si="16"/>
        <v>0</v>
      </c>
      <c r="BH351" s="179">
        <f t="shared" si="17"/>
        <v>0</v>
      </c>
      <c r="BI351" s="179">
        <f t="shared" si="18"/>
        <v>0</v>
      </c>
      <c r="BJ351" s="23" t="s">
        <v>76</v>
      </c>
      <c r="BK351" s="179">
        <f t="shared" si="19"/>
        <v>0</v>
      </c>
      <c r="BL351" s="23" t="s">
        <v>138</v>
      </c>
      <c r="BM351" s="23" t="s">
        <v>626</v>
      </c>
    </row>
    <row r="352" spans="2:65" s="1" customFormat="1" ht="16.5" customHeight="1">
      <c r="B352" s="167"/>
      <c r="C352" s="168" t="s">
        <v>627</v>
      </c>
      <c r="D352" s="168" t="s">
        <v>134</v>
      </c>
      <c r="E352" s="169" t="s">
        <v>628</v>
      </c>
      <c r="F352" s="170" t="s">
        <v>629</v>
      </c>
      <c r="G352" s="171" t="s">
        <v>203</v>
      </c>
      <c r="H352" s="172">
        <v>14</v>
      </c>
      <c r="I352" s="173"/>
      <c r="J352" s="174">
        <f t="shared" si="10"/>
        <v>0</v>
      </c>
      <c r="K352" s="170" t="s">
        <v>5</v>
      </c>
      <c r="L352" s="41"/>
      <c r="M352" s="175" t="s">
        <v>5</v>
      </c>
      <c r="N352" s="176" t="s">
        <v>42</v>
      </c>
      <c r="O352" s="42"/>
      <c r="P352" s="177">
        <f t="shared" si="11"/>
        <v>0</v>
      </c>
      <c r="Q352" s="177">
        <v>0</v>
      </c>
      <c r="R352" s="177">
        <f t="shared" si="12"/>
        <v>0</v>
      </c>
      <c r="S352" s="177">
        <v>0</v>
      </c>
      <c r="T352" s="178">
        <f t="shared" si="13"/>
        <v>0</v>
      </c>
      <c r="AR352" s="23" t="s">
        <v>138</v>
      </c>
      <c r="AT352" s="23" t="s">
        <v>134</v>
      </c>
      <c r="AU352" s="23" t="s">
        <v>76</v>
      </c>
      <c r="AY352" s="23" t="s">
        <v>133</v>
      </c>
      <c r="BE352" s="179">
        <f t="shared" si="14"/>
        <v>0</v>
      </c>
      <c r="BF352" s="179">
        <f t="shared" si="15"/>
        <v>0</v>
      </c>
      <c r="BG352" s="179">
        <f t="shared" si="16"/>
        <v>0</v>
      </c>
      <c r="BH352" s="179">
        <f t="shared" si="17"/>
        <v>0</v>
      </c>
      <c r="BI352" s="179">
        <f t="shared" si="18"/>
        <v>0</v>
      </c>
      <c r="BJ352" s="23" t="s">
        <v>76</v>
      </c>
      <c r="BK352" s="179">
        <f t="shared" si="19"/>
        <v>0</v>
      </c>
      <c r="BL352" s="23" t="s">
        <v>138</v>
      </c>
      <c r="BM352" s="23" t="s">
        <v>630</v>
      </c>
    </row>
    <row r="353" spans="2:65" s="1" customFormat="1" ht="16.5" customHeight="1">
      <c r="B353" s="167"/>
      <c r="C353" s="204" t="s">
        <v>631</v>
      </c>
      <c r="D353" s="204" t="s">
        <v>184</v>
      </c>
      <c r="E353" s="205" t="s">
        <v>632</v>
      </c>
      <c r="F353" s="206" t="s">
        <v>633</v>
      </c>
      <c r="G353" s="207" t="s">
        <v>203</v>
      </c>
      <c r="H353" s="208">
        <v>2</v>
      </c>
      <c r="I353" s="209"/>
      <c r="J353" s="210">
        <f t="shared" si="10"/>
        <v>0</v>
      </c>
      <c r="K353" s="206" t="s">
        <v>5</v>
      </c>
      <c r="L353" s="211"/>
      <c r="M353" s="212" t="s">
        <v>5</v>
      </c>
      <c r="N353" s="213" t="s">
        <v>42</v>
      </c>
      <c r="O353" s="42"/>
      <c r="P353" s="177">
        <f t="shared" si="11"/>
        <v>0</v>
      </c>
      <c r="Q353" s="177">
        <v>0</v>
      </c>
      <c r="R353" s="177">
        <f t="shared" si="12"/>
        <v>0</v>
      </c>
      <c r="S353" s="177">
        <v>0</v>
      </c>
      <c r="T353" s="178">
        <f t="shared" si="13"/>
        <v>0</v>
      </c>
      <c r="AR353" s="23" t="s">
        <v>167</v>
      </c>
      <c r="AT353" s="23" t="s">
        <v>184</v>
      </c>
      <c r="AU353" s="23" t="s">
        <v>76</v>
      </c>
      <c r="AY353" s="23" t="s">
        <v>133</v>
      </c>
      <c r="BE353" s="179">
        <f t="shared" si="14"/>
        <v>0</v>
      </c>
      <c r="BF353" s="179">
        <f t="shared" si="15"/>
        <v>0</v>
      </c>
      <c r="BG353" s="179">
        <f t="shared" si="16"/>
        <v>0</v>
      </c>
      <c r="BH353" s="179">
        <f t="shared" si="17"/>
        <v>0</v>
      </c>
      <c r="BI353" s="179">
        <f t="shared" si="18"/>
        <v>0</v>
      </c>
      <c r="BJ353" s="23" t="s">
        <v>76</v>
      </c>
      <c r="BK353" s="179">
        <f t="shared" si="19"/>
        <v>0</v>
      </c>
      <c r="BL353" s="23" t="s">
        <v>138</v>
      </c>
      <c r="BM353" s="23" t="s">
        <v>634</v>
      </c>
    </row>
    <row r="354" spans="2:65" s="1" customFormat="1" ht="16.5" customHeight="1">
      <c r="B354" s="167"/>
      <c r="C354" s="204" t="s">
        <v>635</v>
      </c>
      <c r="D354" s="204" t="s">
        <v>184</v>
      </c>
      <c r="E354" s="205" t="s">
        <v>636</v>
      </c>
      <c r="F354" s="206" t="s">
        <v>637</v>
      </c>
      <c r="G354" s="207" t="s">
        <v>203</v>
      </c>
      <c r="H354" s="208">
        <v>8</v>
      </c>
      <c r="I354" s="209"/>
      <c r="J354" s="210">
        <f t="shared" si="10"/>
        <v>0</v>
      </c>
      <c r="K354" s="206" t="s">
        <v>5</v>
      </c>
      <c r="L354" s="211"/>
      <c r="M354" s="212" t="s">
        <v>5</v>
      </c>
      <c r="N354" s="213" t="s">
        <v>42</v>
      </c>
      <c r="O354" s="42"/>
      <c r="P354" s="177">
        <f t="shared" si="11"/>
        <v>0</v>
      </c>
      <c r="Q354" s="177">
        <v>0</v>
      </c>
      <c r="R354" s="177">
        <f t="shared" si="12"/>
        <v>0</v>
      </c>
      <c r="S354" s="177">
        <v>0</v>
      </c>
      <c r="T354" s="178">
        <f t="shared" si="13"/>
        <v>0</v>
      </c>
      <c r="AR354" s="23" t="s">
        <v>167</v>
      </c>
      <c r="AT354" s="23" t="s">
        <v>184</v>
      </c>
      <c r="AU354" s="23" t="s">
        <v>76</v>
      </c>
      <c r="AY354" s="23" t="s">
        <v>133</v>
      </c>
      <c r="BE354" s="179">
        <f t="shared" si="14"/>
        <v>0</v>
      </c>
      <c r="BF354" s="179">
        <f t="shared" si="15"/>
        <v>0</v>
      </c>
      <c r="BG354" s="179">
        <f t="shared" si="16"/>
        <v>0</v>
      </c>
      <c r="BH354" s="179">
        <f t="shared" si="17"/>
        <v>0</v>
      </c>
      <c r="BI354" s="179">
        <f t="shared" si="18"/>
        <v>0</v>
      </c>
      <c r="BJ354" s="23" t="s">
        <v>76</v>
      </c>
      <c r="BK354" s="179">
        <f t="shared" si="19"/>
        <v>0</v>
      </c>
      <c r="BL354" s="23" t="s">
        <v>138</v>
      </c>
      <c r="BM354" s="23" t="s">
        <v>638</v>
      </c>
    </row>
    <row r="355" spans="2:65" s="1" customFormat="1" ht="16.5" customHeight="1">
      <c r="B355" s="167"/>
      <c r="C355" s="204" t="s">
        <v>639</v>
      </c>
      <c r="D355" s="204" t="s">
        <v>184</v>
      </c>
      <c r="E355" s="205" t="s">
        <v>640</v>
      </c>
      <c r="F355" s="206" t="s">
        <v>641</v>
      </c>
      <c r="G355" s="207" t="s">
        <v>203</v>
      </c>
      <c r="H355" s="208">
        <v>4</v>
      </c>
      <c r="I355" s="209"/>
      <c r="J355" s="210">
        <f t="shared" si="10"/>
        <v>0</v>
      </c>
      <c r="K355" s="206" t="s">
        <v>5</v>
      </c>
      <c r="L355" s="211"/>
      <c r="M355" s="212" t="s">
        <v>5</v>
      </c>
      <c r="N355" s="213" t="s">
        <v>42</v>
      </c>
      <c r="O355" s="42"/>
      <c r="P355" s="177">
        <f t="shared" si="11"/>
        <v>0</v>
      </c>
      <c r="Q355" s="177">
        <v>0</v>
      </c>
      <c r="R355" s="177">
        <f t="shared" si="12"/>
        <v>0</v>
      </c>
      <c r="S355" s="177">
        <v>0</v>
      </c>
      <c r="T355" s="178">
        <f t="shared" si="13"/>
        <v>0</v>
      </c>
      <c r="AR355" s="23" t="s">
        <v>167</v>
      </c>
      <c r="AT355" s="23" t="s">
        <v>184</v>
      </c>
      <c r="AU355" s="23" t="s">
        <v>76</v>
      </c>
      <c r="AY355" s="23" t="s">
        <v>133</v>
      </c>
      <c r="BE355" s="179">
        <f t="shared" si="14"/>
        <v>0</v>
      </c>
      <c r="BF355" s="179">
        <f t="shared" si="15"/>
        <v>0</v>
      </c>
      <c r="BG355" s="179">
        <f t="shared" si="16"/>
        <v>0</v>
      </c>
      <c r="BH355" s="179">
        <f t="shared" si="17"/>
        <v>0</v>
      </c>
      <c r="BI355" s="179">
        <f t="shared" si="18"/>
        <v>0</v>
      </c>
      <c r="BJ355" s="23" t="s">
        <v>76</v>
      </c>
      <c r="BK355" s="179">
        <f t="shared" si="19"/>
        <v>0</v>
      </c>
      <c r="BL355" s="23" t="s">
        <v>138</v>
      </c>
      <c r="BM355" s="23" t="s">
        <v>642</v>
      </c>
    </row>
    <row r="356" spans="2:65" s="1" customFormat="1" ht="16.5" customHeight="1">
      <c r="B356" s="167"/>
      <c r="C356" s="168" t="s">
        <v>643</v>
      </c>
      <c r="D356" s="168" t="s">
        <v>134</v>
      </c>
      <c r="E356" s="169" t="s">
        <v>644</v>
      </c>
      <c r="F356" s="170" t="s">
        <v>645</v>
      </c>
      <c r="G356" s="171" t="s">
        <v>203</v>
      </c>
      <c r="H356" s="172">
        <v>4</v>
      </c>
      <c r="I356" s="173"/>
      <c r="J356" s="174">
        <f t="shared" si="10"/>
        <v>0</v>
      </c>
      <c r="K356" s="170" t="s">
        <v>5</v>
      </c>
      <c r="L356" s="41"/>
      <c r="M356" s="175" t="s">
        <v>5</v>
      </c>
      <c r="N356" s="176" t="s">
        <v>42</v>
      </c>
      <c r="O356" s="42"/>
      <c r="P356" s="177">
        <f t="shared" si="11"/>
        <v>0</v>
      </c>
      <c r="Q356" s="177">
        <v>0</v>
      </c>
      <c r="R356" s="177">
        <f t="shared" si="12"/>
        <v>0</v>
      </c>
      <c r="S356" s="177">
        <v>0</v>
      </c>
      <c r="T356" s="178">
        <f t="shared" si="13"/>
        <v>0</v>
      </c>
      <c r="AR356" s="23" t="s">
        <v>138</v>
      </c>
      <c r="AT356" s="23" t="s">
        <v>134</v>
      </c>
      <c r="AU356" s="23" t="s">
        <v>76</v>
      </c>
      <c r="AY356" s="23" t="s">
        <v>133</v>
      </c>
      <c r="BE356" s="179">
        <f t="shared" si="14"/>
        <v>0</v>
      </c>
      <c r="BF356" s="179">
        <f t="shared" si="15"/>
        <v>0</v>
      </c>
      <c r="BG356" s="179">
        <f t="shared" si="16"/>
        <v>0</v>
      </c>
      <c r="BH356" s="179">
        <f t="shared" si="17"/>
        <v>0</v>
      </c>
      <c r="BI356" s="179">
        <f t="shared" si="18"/>
        <v>0</v>
      </c>
      <c r="BJ356" s="23" t="s">
        <v>76</v>
      </c>
      <c r="BK356" s="179">
        <f t="shared" si="19"/>
        <v>0</v>
      </c>
      <c r="BL356" s="23" t="s">
        <v>138</v>
      </c>
      <c r="BM356" s="23" t="s">
        <v>646</v>
      </c>
    </row>
    <row r="357" spans="2:65" s="1" customFormat="1" ht="16.5" customHeight="1">
      <c r="B357" s="167"/>
      <c r="C357" s="204" t="s">
        <v>647</v>
      </c>
      <c r="D357" s="204" t="s">
        <v>184</v>
      </c>
      <c r="E357" s="205" t="s">
        <v>648</v>
      </c>
      <c r="F357" s="206" t="s">
        <v>649</v>
      </c>
      <c r="G357" s="207" t="s">
        <v>203</v>
      </c>
      <c r="H357" s="208">
        <v>4</v>
      </c>
      <c r="I357" s="209"/>
      <c r="J357" s="210">
        <f t="shared" si="10"/>
        <v>0</v>
      </c>
      <c r="K357" s="206" t="s">
        <v>5</v>
      </c>
      <c r="L357" s="211"/>
      <c r="M357" s="212" t="s">
        <v>5</v>
      </c>
      <c r="N357" s="213" t="s">
        <v>42</v>
      </c>
      <c r="O357" s="42"/>
      <c r="P357" s="177">
        <f t="shared" si="11"/>
        <v>0</v>
      </c>
      <c r="Q357" s="177">
        <v>0</v>
      </c>
      <c r="R357" s="177">
        <f t="shared" si="12"/>
        <v>0</v>
      </c>
      <c r="S357" s="177">
        <v>0</v>
      </c>
      <c r="T357" s="178">
        <f t="shared" si="13"/>
        <v>0</v>
      </c>
      <c r="AR357" s="23" t="s">
        <v>167</v>
      </c>
      <c r="AT357" s="23" t="s">
        <v>184</v>
      </c>
      <c r="AU357" s="23" t="s">
        <v>76</v>
      </c>
      <c r="AY357" s="23" t="s">
        <v>133</v>
      </c>
      <c r="BE357" s="179">
        <f t="shared" si="14"/>
        <v>0</v>
      </c>
      <c r="BF357" s="179">
        <f t="shared" si="15"/>
        <v>0</v>
      </c>
      <c r="BG357" s="179">
        <f t="shared" si="16"/>
        <v>0</v>
      </c>
      <c r="BH357" s="179">
        <f t="shared" si="17"/>
        <v>0</v>
      </c>
      <c r="BI357" s="179">
        <f t="shared" si="18"/>
        <v>0</v>
      </c>
      <c r="BJ357" s="23" t="s">
        <v>76</v>
      </c>
      <c r="BK357" s="179">
        <f t="shared" si="19"/>
        <v>0</v>
      </c>
      <c r="BL357" s="23" t="s">
        <v>138</v>
      </c>
      <c r="BM357" s="23" t="s">
        <v>650</v>
      </c>
    </row>
    <row r="358" spans="2:65" s="1" customFormat="1" ht="16.5" customHeight="1">
      <c r="B358" s="167"/>
      <c r="C358" s="168" t="s">
        <v>651</v>
      </c>
      <c r="D358" s="168" t="s">
        <v>134</v>
      </c>
      <c r="E358" s="169" t="s">
        <v>652</v>
      </c>
      <c r="F358" s="170" t="s">
        <v>653</v>
      </c>
      <c r="G358" s="171" t="s">
        <v>203</v>
      </c>
      <c r="H358" s="172">
        <v>2</v>
      </c>
      <c r="I358" s="173"/>
      <c r="J358" s="174">
        <f t="shared" si="10"/>
        <v>0</v>
      </c>
      <c r="K358" s="170" t="s">
        <v>5</v>
      </c>
      <c r="L358" s="41"/>
      <c r="M358" s="175" t="s">
        <v>5</v>
      </c>
      <c r="N358" s="176" t="s">
        <v>42</v>
      </c>
      <c r="O358" s="42"/>
      <c r="P358" s="177">
        <f t="shared" si="11"/>
        <v>0</v>
      </c>
      <c r="Q358" s="177">
        <v>0</v>
      </c>
      <c r="R358" s="177">
        <f t="shared" si="12"/>
        <v>0</v>
      </c>
      <c r="S358" s="177">
        <v>0</v>
      </c>
      <c r="T358" s="178">
        <f t="shared" si="13"/>
        <v>0</v>
      </c>
      <c r="AR358" s="23" t="s">
        <v>138</v>
      </c>
      <c r="AT358" s="23" t="s">
        <v>134</v>
      </c>
      <c r="AU358" s="23" t="s">
        <v>76</v>
      </c>
      <c r="AY358" s="23" t="s">
        <v>133</v>
      </c>
      <c r="BE358" s="179">
        <f t="shared" si="14"/>
        <v>0</v>
      </c>
      <c r="BF358" s="179">
        <f t="shared" si="15"/>
        <v>0</v>
      </c>
      <c r="BG358" s="179">
        <f t="shared" si="16"/>
        <v>0</v>
      </c>
      <c r="BH358" s="179">
        <f t="shared" si="17"/>
        <v>0</v>
      </c>
      <c r="BI358" s="179">
        <f t="shared" si="18"/>
        <v>0</v>
      </c>
      <c r="BJ358" s="23" t="s">
        <v>76</v>
      </c>
      <c r="BK358" s="179">
        <f t="shared" si="19"/>
        <v>0</v>
      </c>
      <c r="BL358" s="23" t="s">
        <v>138</v>
      </c>
      <c r="BM358" s="23" t="s">
        <v>654</v>
      </c>
    </row>
    <row r="359" spans="2:65" s="1" customFormat="1" ht="16.5" customHeight="1">
      <c r="B359" s="167"/>
      <c r="C359" s="168" t="s">
        <v>655</v>
      </c>
      <c r="D359" s="168" t="s">
        <v>134</v>
      </c>
      <c r="E359" s="169" t="s">
        <v>656</v>
      </c>
      <c r="F359" s="170" t="s">
        <v>657</v>
      </c>
      <c r="G359" s="171" t="s">
        <v>203</v>
      </c>
      <c r="H359" s="172">
        <v>3</v>
      </c>
      <c r="I359" s="173"/>
      <c r="J359" s="174">
        <f t="shared" si="10"/>
        <v>0</v>
      </c>
      <c r="K359" s="170" t="s">
        <v>5</v>
      </c>
      <c r="L359" s="41"/>
      <c r="M359" s="175" t="s">
        <v>5</v>
      </c>
      <c r="N359" s="176" t="s">
        <v>42</v>
      </c>
      <c r="O359" s="42"/>
      <c r="P359" s="177">
        <f t="shared" si="11"/>
        <v>0</v>
      </c>
      <c r="Q359" s="177">
        <v>0</v>
      </c>
      <c r="R359" s="177">
        <f t="shared" si="12"/>
        <v>0</v>
      </c>
      <c r="S359" s="177">
        <v>0</v>
      </c>
      <c r="T359" s="178">
        <f t="shared" si="13"/>
        <v>0</v>
      </c>
      <c r="AR359" s="23" t="s">
        <v>138</v>
      </c>
      <c r="AT359" s="23" t="s">
        <v>134</v>
      </c>
      <c r="AU359" s="23" t="s">
        <v>76</v>
      </c>
      <c r="AY359" s="23" t="s">
        <v>133</v>
      </c>
      <c r="BE359" s="179">
        <f t="shared" si="14"/>
        <v>0</v>
      </c>
      <c r="BF359" s="179">
        <f t="shared" si="15"/>
        <v>0</v>
      </c>
      <c r="BG359" s="179">
        <f t="shared" si="16"/>
        <v>0</v>
      </c>
      <c r="BH359" s="179">
        <f t="shared" si="17"/>
        <v>0</v>
      </c>
      <c r="BI359" s="179">
        <f t="shared" si="18"/>
        <v>0</v>
      </c>
      <c r="BJ359" s="23" t="s">
        <v>76</v>
      </c>
      <c r="BK359" s="179">
        <f t="shared" si="19"/>
        <v>0</v>
      </c>
      <c r="BL359" s="23" t="s">
        <v>138</v>
      </c>
      <c r="BM359" s="23" t="s">
        <v>658</v>
      </c>
    </row>
    <row r="360" spans="2:65" s="1" customFormat="1" ht="16.5" customHeight="1">
      <c r="B360" s="167"/>
      <c r="C360" s="204" t="s">
        <v>659</v>
      </c>
      <c r="D360" s="204" t="s">
        <v>184</v>
      </c>
      <c r="E360" s="205" t="s">
        <v>660</v>
      </c>
      <c r="F360" s="206" t="s">
        <v>661</v>
      </c>
      <c r="G360" s="207" t="s">
        <v>203</v>
      </c>
      <c r="H360" s="208">
        <v>1</v>
      </c>
      <c r="I360" s="209"/>
      <c r="J360" s="210">
        <f t="shared" si="10"/>
        <v>0</v>
      </c>
      <c r="K360" s="206" t="s">
        <v>5</v>
      </c>
      <c r="L360" s="211"/>
      <c r="M360" s="212" t="s">
        <v>5</v>
      </c>
      <c r="N360" s="213" t="s">
        <v>42</v>
      </c>
      <c r="O360" s="42"/>
      <c r="P360" s="177">
        <f t="shared" si="11"/>
        <v>0</v>
      </c>
      <c r="Q360" s="177">
        <v>0</v>
      </c>
      <c r="R360" s="177">
        <f t="shared" si="12"/>
        <v>0</v>
      </c>
      <c r="S360" s="177">
        <v>0</v>
      </c>
      <c r="T360" s="178">
        <f t="shared" si="13"/>
        <v>0</v>
      </c>
      <c r="AR360" s="23" t="s">
        <v>167</v>
      </c>
      <c r="AT360" s="23" t="s">
        <v>184</v>
      </c>
      <c r="AU360" s="23" t="s">
        <v>76</v>
      </c>
      <c r="AY360" s="23" t="s">
        <v>133</v>
      </c>
      <c r="BE360" s="179">
        <f t="shared" si="14"/>
        <v>0</v>
      </c>
      <c r="BF360" s="179">
        <f t="shared" si="15"/>
        <v>0</v>
      </c>
      <c r="BG360" s="179">
        <f t="shared" si="16"/>
        <v>0</v>
      </c>
      <c r="BH360" s="179">
        <f t="shared" si="17"/>
        <v>0</v>
      </c>
      <c r="BI360" s="179">
        <f t="shared" si="18"/>
        <v>0</v>
      </c>
      <c r="BJ360" s="23" t="s">
        <v>76</v>
      </c>
      <c r="BK360" s="179">
        <f t="shared" si="19"/>
        <v>0</v>
      </c>
      <c r="BL360" s="23" t="s">
        <v>138</v>
      </c>
      <c r="BM360" s="23" t="s">
        <v>662</v>
      </c>
    </row>
    <row r="361" spans="2:65" s="1" customFormat="1" ht="16.5" customHeight="1">
      <c r="B361" s="167"/>
      <c r="C361" s="204" t="s">
        <v>663</v>
      </c>
      <c r="D361" s="204" t="s">
        <v>184</v>
      </c>
      <c r="E361" s="205" t="s">
        <v>664</v>
      </c>
      <c r="F361" s="206" t="s">
        <v>665</v>
      </c>
      <c r="G361" s="207" t="s">
        <v>203</v>
      </c>
      <c r="H361" s="208">
        <v>2</v>
      </c>
      <c r="I361" s="209"/>
      <c r="J361" s="210">
        <f t="shared" si="10"/>
        <v>0</v>
      </c>
      <c r="K361" s="206" t="s">
        <v>5</v>
      </c>
      <c r="L361" s="211"/>
      <c r="M361" s="212" t="s">
        <v>5</v>
      </c>
      <c r="N361" s="213" t="s">
        <v>42</v>
      </c>
      <c r="O361" s="42"/>
      <c r="P361" s="177">
        <f t="shared" si="11"/>
        <v>0</v>
      </c>
      <c r="Q361" s="177">
        <v>0</v>
      </c>
      <c r="R361" s="177">
        <f t="shared" si="12"/>
        <v>0</v>
      </c>
      <c r="S361" s="177">
        <v>0</v>
      </c>
      <c r="T361" s="178">
        <f t="shared" si="13"/>
        <v>0</v>
      </c>
      <c r="AR361" s="23" t="s">
        <v>167</v>
      </c>
      <c r="AT361" s="23" t="s">
        <v>184</v>
      </c>
      <c r="AU361" s="23" t="s">
        <v>76</v>
      </c>
      <c r="AY361" s="23" t="s">
        <v>133</v>
      </c>
      <c r="BE361" s="179">
        <f t="shared" si="14"/>
        <v>0</v>
      </c>
      <c r="BF361" s="179">
        <f t="shared" si="15"/>
        <v>0</v>
      </c>
      <c r="BG361" s="179">
        <f t="shared" si="16"/>
        <v>0</v>
      </c>
      <c r="BH361" s="179">
        <f t="shared" si="17"/>
        <v>0</v>
      </c>
      <c r="BI361" s="179">
        <f t="shared" si="18"/>
        <v>0</v>
      </c>
      <c r="BJ361" s="23" t="s">
        <v>76</v>
      </c>
      <c r="BK361" s="179">
        <f t="shared" si="19"/>
        <v>0</v>
      </c>
      <c r="BL361" s="23" t="s">
        <v>138</v>
      </c>
      <c r="BM361" s="23" t="s">
        <v>666</v>
      </c>
    </row>
    <row r="362" spans="2:65" s="1" customFormat="1" ht="16.5" customHeight="1">
      <c r="B362" s="167"/>
      <c r="C362" s="168" t="s">
        <v>667</v>
      </c>
      <c r="D362" s="168" t="s">
        <v>134</v>
      </c>
      <c r="E362" s="169" t="s">
        <v>668</v>
      </c>
      <c r="F362" s="170" t="s">
        <v>669</v>
      </c>
      <c r="G362" s="171" t="s">
        <v>203</v>
      </c>
      <c r="H362" s="172">
        <v>17</v>
      </c>
      <c r="I362" s="173"/>
      <c r="J362" s="174">
        <f t="shared" si="10"/>
        <v>0</v>
      </c>
      <c r="K362" s="170" t="s">
        <v>5</v>
      </c>
      <c r="L362" s="41"/>
      <c r="M362" s="175" t="s">
        <v>5</v>
      </c>
      <c r="N362" s="176" t="s">
        <v>42</v>
      </c>
      <c r="O362" s="42"/>
      <c r="P362" s="177">
        <f t="shared" si="11"/>
        <v>0</v>
      </c>
      <c r="Q362" s="177">
        <v>0</v>
      </c>
      <c r="R362" s="177">
        <f t="shared" si="12"/>
        <v>0</v>
      </c>
      <c r="S362" s="177">
        <v>0</v>
      </c>
      <c r="T362" s="178">
        <f t="shared" si="13"/>
        <v>0</v>
      </c>
      <c r="AR362" s="23" t="s">
        <v>138</v>
      </c>
      <c r="AT362" s="23" t="s">
        <v>134</v>
      </c>
      <c r="AU362" s="23" t="s">
        <v>76</v>
      </c>
      <c r="AY362" s="23" t="s">
        <v>133</v>
      </c>
      <c r="BE362" s="179">
        <f t="shared" si="14"/>
        <v>0</v>
      </c>
      <c r="BF362" s="179">
        <f t="shared" si="15"/>
        <v>0</v>
      </c>
      <c r="BG362" s="179">
        <f t="shared" si="16"/>
        <v>0</v>
      </c>
      <c r="BH362" s="179">
        <f t="shared" si="17"/>
        <v>0</v>
      </c>
      <c r="BI362" s="179">
        <f t="shared" si="18"/>
        <v>0</v>
      </c>
      <c r="BJ362" s="23" t="s">
        <v>76</v>
      </c>
      <c r="BK362" s="179">
        <f t="shared" si="19"/>
        <v>0</v>
      </c>
      <c r="BL362" s="23" t="s">
        <v>138</v>
      </c>
      <c r="BM362" s="23" t="s">
        <v>670</v>
      </c>
    </row>
    <row r="363" spans="2:65" s="1" customFormat="1" ht="16.5" customHeight="1">
      <c r="B363" s="167"/>
      <c r="C363" s="204" t="s">
        <v>671</v>
      </c>
      <c r="D363" s="204" t="s">
        <v>184</v>
      </c>
      <c r="E363" s="205" t="s">
        <v>672</v>
      </c>
      <c r="F363" s="206" t="s">
        <v>673</v>
      </c>
      <c r="G363" s="207" t="s">
        <v>203</v>
      </c>
      <c r="H363" s="208">
        <v>1</v>
      </c>
      <c r="I363" s="209"/>
      <c r="J363" s="210">
        <f t="shared" si="10"/>
        <v>0</v>
      </c>
      <c r="K363" s="206" t="s">
        <v>5</v>
      </c>
      <c r="L363" s="211"/>
      <c r="M363" s="212" t="s">
        <v>5</v>
      </c>
      <c r="N363" s="213" t="s">
        <v>42</v>
      </c>
      <c r="O363" s="42"/>
      <c r="P363" s="177">
        <f t="shared" si="11"/>
        <v>0</v>
      </c>
      <c r="Q363" s="177">
        <v>0</v>
      </c>
      <c r="R363" s="177">
        <f t="shared" si="12"/>
        <v>0</v>
      </c>
      <c r="S363" s="177">
        <v>0</v>
      </c>
      <c r="T363" s="178">
        <f t="shared" si="13"/>
        <v>0</v>
      </c>
      <c r="AR363" s="23" t="s">
        <v>167</v>
      </c>
      <c r="AT363" s="23" t="s">
        <v>184</v>
      </c>
      <c r="AU363" s="23" t="s">
        <v>76</v>
      </c>
      <c r="AY363" s="23" t="s">
        <v>133</v>
      </c>
      <c r="BE363" s="179">
        <f t="shared" si="14"/>
        <v>0</v>
      </c>
      <c r="BF363" s="179">
        <f t="shared" si="15"/>
        <v>0</v>
      </c>
      <c r="BG363" s="179">
        <f t="shared" si="16"/>
        <v>0</v>
      </c>
      <c r="BH363" s="179">
        <f t="shared" si="17"/>
        <v>0</v>
      </c>
      <c r="BI363" s="179">
        <f t="shared" si="18"/>
        <v>0</v>
      </c>
      <c r="BJ363" s="23" t="s">
        <v>76</v>
      </c>
      <c r="BK363" s="179">
        <f t="shared" si="19"/>
        <v>0</v>
      </c>
      <c r="BL363" s="23" t="s">
        <v>138</v>
      </c>
      <c r="BM363" s="23" t="s">
        <v>674</v>
      </c>
    </row>
    <row r="364" spans="2:65" s="1" customFormat="1" ht="16.5" customHeight="1">
      <c r="B364" s="167"/>
      <c r="C364" s="204" t="s">
        <v>675</v>
      </c>
      <c r="D364" s="204" t="s">
        <v>184</v>
      </c>
      <c r="E364" s="205" t="s">
        <v>676</v>
      </c>
      <c r="F364" s="206" t="s">
        <v>677</v>
      </c>
      <c r="G364" s="207" t="s">
        <v>203</v>
      </c>
      <c r="H364" s="208">
        <v>1</v>
      </c>
      <c r="I364" s="209"/>
      <c r="J364" s="210">
        <f t="shared" si="10"/>
        <v>0</v>
      </c>
      <c r="K364" s="206" t="s">
        <v>5</v>
      </c>
      <c r="L364" s="211"/>
      <c r="M364" s="212" t="s">
        <v>5</v>
      </c>
      <c r="N364" s="213" t="s">
        <v>42</v>
      </c>
      <c r="O364" s="42"/>
      <c r="P364" s="177">
        <f t="shared" si="11"/>
        <v>0</v>
      </c>
      <c r="Q364" s="177">
        <v>0</v>
      </c>
      <c r="R364" s="177">
        <f t="shared" si="12"/>
        <v>0</v>
      </c>
      <c r="S364" s="177">
        <v>0</v>
      </c>
      <c r="T364" s="178">
        <f t="shared" si="13"/>
        <v>0</v>
      </c>
      <c r="AR364" s="23" t="s">
        <v>167</v>
      </c>
      <c r="AT364" s="23" t="s">
        <v>184</v>
      </c>
      <c r="AU364" s="23" t="s">
        <v>76</v>
      </c>
      <c r="AY364" s="23" t="s">
        <v>133</v>
      </c>
      <c r="BE364" s="179">
        <f t="shared" si="14"/>
        <v>0</v>
      </c>
      <c r="BF364" s="179">
        <f t="shared" si="15"/>
        <v>0</v>
      </c>
      <c r="BG364" s="179">
        <f t="shared" si="16"/>
        <v>0</v>
      </c>
      <c r="BH364" s="179">
        <f t="shared" si="17"/>
        <v>0</v>
      </c>
      <c r="BI364" s="179">
        <f t="shared" si="18"/>
        <v>0</v>
      </c>
      <c r="BJ364" s="23" t="s">
        <v>76</v>
      </c>
      <c r="BK364" s="179">
        <f t="shared" si="19"/>
        <v>0</v>
      </c>
      <c r="BL364" s="23" t="s">
        <v>138</v>
      </c>
      <c r="BM364" s="23" t="s">
        <v>678</v>
      </c>
    </row>
    <row r="365" spans="2:65" s="1" customFormat="1" ht="16.5" customHeight="1">
      <c r="B365" s="167"/>
      <c r="C365" s="204" t="s">
        <v>679</v>
      </c>
      <c r="D365" s="204" t="s">
        <v>184</v>
      </c>
      <c r="E365" s="205" t="s">
        <v>680</v>
      </c>
      <c r="F365" s="206" t="s">
        <v>681</v>
      </c>
      <c r="G365" s="207" t="s">
        <v>203</v>
      </c>
      <c r="H365" s="208">
        <v>2</v>
      </c>
      <c r="I365" s="209"/>
      <c r="J365" s="210">
        <f t="shared" si="10"/>
        <v>0</v>
      </c>
      <c r="K365" s="206" t="s">
        <v>5</v>
      </c>
      <c r="L365" s="211"/>
      <c r="M365" s="212" t="s">
        <v>5</v>
      </c>
      <c r="N365" s="213" t="s">
        <v>42</v>
      </c>
      <c r="O365" s="42"/>
      <c r="P365" s="177">
        <f t="shared" si="11"/>
        <v>0</v>
      </c>
      <c r="Q365" s="177">
        <v>0</v>
      </c>
      <c r="R365" s="177">
        <f t="shared" si="12"/>
        <v>0</v>
      </c>
      <c r="S365" s="177">
        <v>0</v>
      </c>
      <c r="T365" s="178">
        <f t="shared" si="13"/>
        <v>0</v>
      </c>
      <c r="AR365" s="23" t="s">
        <v>167</v>
      </c>
      <c r="AT365" s="23" t="s">
        <v>184</v>
      </c>
      <c r="AU365" s="23" t="s">
        <v>76</v>
      </c>
      <c r="AY365" s="23" t="s">
        <v>133</v>
      </c>
      <c r="BE365" s="179">
        <f t="shared" si="14"/>
        <v>0</v>
      </c>
      <c r="BF365" s="179">
        <f t="shared" si="15"/>
        <v>0</v>
      </c>
      <c r="BG365" s="179">
        <f t="shared" si="16"/>
        <v>0</v>
      </c>
      <c r="BH365" s="179">
        <f t="shared" si="17"/>
        <v>0</v>
      </c>
      <c r="BI365" s="179">
        <f t="shared" si="18"/>
        <v>0</v>
      </c>
      <c r="BJ365" s="23" t="s">
        <v>76</v>
      </c>
      <c r="BK365" s="179">
        <f t="shared" si="19"/>
        <v>0</v>
      </c>
      <c r="BL365" s="23" t="s">
        <v>138</v>
      </c>
      <c r="BM365" s="23" t="s">
        <v>682</v>
      </c>
    </row>
    <row r="366" spans="2:65" s="1" customFormat="1" ht="16.5" customHeight="1">
      <c r="B366" s="167"/>
      <c r="C366" s="204" t="s">
        <v>683</v>
      </c>
      <c r="D366" s="204" t="s">
        <v>184</v>
      </c>
      <c r="E366" s="205" t="s">
        <v>684</v>
      </c>
      <c r="F366" s="206" t="s">
        <v>685</v>
      </c>
      <c r="G366" s="207" t="s">
        <v>203</v>
      </c>
      <c r="H366" s="208">
        <v>9</v>
      </c>
      <c r="I366" s="209"/>
      <c r="J366" s="210">
        <f t="shared" si="10"/>
        <v>0</v>
      </c>
      <c r="K366" s="206" t="s">
        <v>5</v>
      </c>
      <c r="L366" s="211"/>
      <c r="M366" s="212" t="s">
        <v>5</v>
      </c>
      <c r="N366" s="213" t="s">
        <v>42</v>
      </c>
      <c r="O366" s="42"/>
      <c r="P366" s="177">
        <f t="shared" si="11"/>
        <v>0</v>
      </c>
      <c r="Q366" s="177">
        <v>0</v>
      </c>
      <c r="R366" s="177">
        <f t="shared" si="12"/>
        <v>0</v>
      </c>
      <c r="S366" s="177">
        <v>0</v>
      </c>
      <c r="T366" s="178">
        <f t="shared" si="13"/>
        <v>0</v>
      </c>
      <c r="AR366" s="23" t="s">
        <v>167</v>
      </c>
      <c r="AT366" s="23" t="s">
        <v>184</v>
      </c>
      <c r="AU366" s="23" t="s">
        <v>76</v>
      </c>
      <c r="AY366" s="23" t="s">
        <v>133</v>
      </c>
      <c r="BE366" s="179">
        <f t="shared" si="14"/>
        <v>0</v>
      </c>
      <c r="BF366" s="179">
        <f t="shared" si="15"/>
        <v>0</v>
      </c>
      <c r="BG366" s="179">
        <f t="shared" si="16"/>
        <v>0</v>
      </c>
      <c r="BH366" s="179">
        <f t="shared" si="17"/>
        <v>0</v>
      </c>
      <c r="BI366" s="179">
        <f t="shared" si="18"/>
        <v>0</v>
      </c>
      <c r="BJ366" s="23" t="s">
        <v>76</v>
      </c>
      <c r="BK366" s="179">
        <f t="shared" si="19"/>
        <v>0</v>
      </c>
      <c r="BL366" s="23" t="s">
        <v>138</v>
      </c>
      <c r="BM366" s="23" t="s">
        <v>686</v>
      </c>
    </row>
    <row r="367" spans="2:65" s="1" customFormat="1" ht="16.5" customHeight="1">
      <c r="B367" s="167"/>
      <c r="C367" s="204" t="s">
        <v>687</v>
      </c>
      <c r="D367" s="204" t="s">
        <v>184</v>
      </c>
      <c r="E367" s="205" t="s">
        <v>688</v>
      </c>
      <c r="F367" s="206" t="s">
        <v>689</v>
      </c>
      <c r="G367" s="207" t="s">
        <v>203</v>
      </c>
      <c r="H367" s="208">
        <v>2</v>
      </c>
      <c r="I367" s="209"/>
      <c r="J367" s="210">
        <f t="shared" si="10"/>
        <v>0</v>
      </c>
      <c r="K367" s="206" t="s">
        <v>5</v>
      </c>
      <c r="L367" s="211"/>
      <c r="M367" s="212" t="s">
        <v>5</v>
      </c>
      <c r="N367" s="213" t="s">
        <v>42</v>
      </c>
      <c r="O367" s="42"/>
      <c r="P367" s="177">
        <f t="shared" si="11"/>
        <v>0</v>
      </c>
      <c r="Q367" s="177">
        <v>0</v>
      </c>
      <c r="R367" s="177">
        <f t="shared" si="12"/>
        <v>0</v>
      </c>
      <c r="S367" s="177">
        <v>0</v>
      </c>
      <c r="T367" s="178">
        <f t="shared" si="13"/>
        <v>0</v>
      </c>
      <c r="AR367" s="23" t="s">
        <v>167</v>
      </c>
      <c r="AT367" s="23" t="s">
        <v>184</v>
      </c>
      <c r="AU367" s="23" t="s">
        <v>76</v>
      </c>
      <c r="AY367" s="23" t="s">
        <v>133</v>
      </c>
      <c r="BE367" s="179">
        <f t="shared" si="14"/>
        <v>0</v>
      </c>
      <c r="BF367" s="179">
        <f t="shared" si="15"/>
        <v>0</v>
      </c>
      <c r="BG367" s="179">
        <f t="shared" si="16"/>
        <v>0</v>
      </c>
      <c r="BH367" s="179">
        <f t="shared" si="17"/>
        <v>0</v>
      </c>
      <c r="BI367" s="179">
        <f t="shared" si="18"/>
        <v>0</v>
      </c>
      <c r="BJ367" s="23" t="s">
        <v>76</v>
      </c>
      <c r="BK367" s="179">
        <f t="shared" si="19"/>
        <v>0</v>
      </c>
      <c r="BL367" s="23" t="s">
        <v>138</v>
      </c>
      <c r="BM367" s="23" t="s">
        <v>690</v>
      </c>
    </row>
    <row r="368" spans="2:65" s="1" customFormat="1" ht="16.5" customHeight="1">
      <c r="B368" s="167"/>
      <c r="C368" s="204" t="s">
        <v>691</v>
      </c>
      <c r="D368" s="204" t="s">
        <v>184</v>
      </c>
      <c r="E368" s="205" t="s">
        <v>692</v>
      </c>
      <c r="F368" s="206" t="s">
        <v>693</v>
      </c>
      <c r="G368" s="207" t="s">
        <v>203</v>
      </c>
      <c r="H368" s="208">
        <v>1</v>
      </c>
      <c r="I368" s="209"/>
      <c r="J368" s="210">
        <f t="shared" si="10"/>
        <v>0</v>
      </c>
      <c r="K368" s="206" t="s">
        <v>5</v>
      </c>
      <c r="L368" s="211"/>
      <c r="M368" s="212" t="s">
        <v>5</v>
      </c>
      <c r="N368" s="213" t="s">
        <v>42</v>
      </c>
      <c r="O368" s="42"/>
      <c r="P368" s="177">
        <f t="shared" si="11"/>
        <v>0</v>
      </c>
      <c r="Q368" s="177">
        <v>0</v>
      </c>
      <c r="R368" s="177">
        <f t="shared" si="12"/>
        <v>0</v>
      </c>
      <c r="S368" s="177">
        <v>0</v>
      </c>
      <c r="T368" s="178">
        <f t="shared" si="13"/>
        <v>0</v>
      </c>
      <c r="AR368" s="23" t="s">
        <v>167</v>
      </c>
      <c r="AT368" s="23" t="s">
        <v>184</v>
      </c>
      <c r="AU368" s="23" t="s">
        <v>76</v>
      </c>
      <c r="AY368" s="23" t="s">
        <v>133</v>
      </c>
      <c r="BE368" s="179">
        <f t="shared" si="14"/>
        <v>0</v>
      </c>
      <c r="BF368" s="179">
        <f t="shared" si="15"/>
        <v>0</v>
      </c>
      <c r="BG368" s="179">
        <f t="shared" si="16"/>
        <v>0</v>
      </c>
      <c r="BH368" s="179">
        <f t="shared" si="17"/>
        <v>0</v>
      </c>
      <c r="BI368" s="179">
        <f t="shared" si="18"/>
        <v>0</v>
      </c>
      <c r="BJ368" s="23" t="s">
        <v>76</v>
      </c>
      <c r="BK368" s="179">
        <f t="shared" si="19"/>
        <v>0</v>
      </c>
      <c r="BL368" s="23" t="s">
        <v>138</v>
      </c>
      <c r="BM368" s="23" t="s">
        <v>694</v>
      </c>
    </row>
    <row r="369" spans="2:65" s="1" customFormat="1" ht="16.5" customHeight="1">
      <c r="B369" s="167"/>
      <c r="C369" s="168" t="s">
        <v>695</v>
      </c>
      <c r="D369" s="168" t="s">
        <v>134</v>
      </c>
      <c r="E369" s="169" t="s">
        <v>696</v>
      </c>
      <c r="F369" s="170" t="s">
        <v>697</v>
      </c>
      <c r="G369" s="171" t="s">
        <v>203</v>
      </c>
      <c r="H369" s="172">
        <v>5</v>
      </c>
      <c r="I369" s="173"/>
      <c r="J369" s="174">
        <f t="shared" si="10"/>
        <v>0</v>
      </c>
      <c r="K369" s="170" t="s">
        <v>5</v>
      </c>
      <c r="L369" s="41"/>
      <c r="M369" s="175" t="s">
        <v>5</v>
      </c>
      <c r="N369" s="176" t="s">
        <v>42</v>
      </c>
      <c r="O369" s="42"/>
      <c r="P369" s="177">
        <f t="shared" si="11"/>
        <v>0</v>
      </c>
      <c r="Q369" s="177">
        <v>0</v>
      </c>
      <c r="R369" s="177">
        <f t="shared" si="12"/>
        <v>0</v>
      </c>
      <c r="S369" s="177">
        <v>0</v>
      </c>
      <c r="T369" s="178">
        <f t="shared" si="13"/>
        <v>0</v>
      </c>
      <c r="AR369" s="23" t="s">
        <v>138</v>
      </c>
      <c r="AT369" s="23" t="s">
        <v>134</v>
      </c>
      <c r="AU369" s="23" t="s">
        <v>76</v>
      </c>
      <c r="AY369" s="23" t="s">
        <v>133</v>
      </c>
      <c r="BE369" s="179">
        <f t="shared" si="14"/>
        <v>0</v>
      </c>
      <c r="BF369" s="179">
        <f t="shared" si="15"/>
        <v>0</v>
      </c>
      <c r="BG369" s="179">
        <f t="shared" si="16"/>
        <v>0</v>
      </c>
      <c r="BH369" s="179">
        <f t="shared" si="17"/>
        <v>0</v>
      </c>
      <c r="BI369" s="179">
        <f t="shared" si="18"/>
        <v>0</v>
      </c>
      <c r="BJ369" s="23" t="s">
        <v>76</v>
      </c>
      <c r="BK369" s="179">
        <f t="shared" si="19"/>
        <v>0</v>
      </c>
      <c r="BL369" s="23" t="s">
        <v>138</v>
      </c>
      <c r="BM369" s="23" t="s">
        <v>698</v>
      </c>
    </row>
    <row r="370" spans="2:65" s="1" customFormat="1" ht="16.5" customHeight="1">
      <c r="B370" s="167"/>
      <c r="C370" s="168" t="s">
        <v>699</v>
      </c>
      <c r="D370" s="168" t="s">
        <v>134</v>
      </c>
      <c r="E370" s="169" t="s">
        <v>700</v>
      </c>
      <c r="F370" s="170" t="s">
        <v>701</v>
      </c>
      <c r="G370" s="171" t="s">
        <v>216</v>
      </c>
      <c r="H370" s="172">
        <v>50</v>
      </c>
      <c r="I370" s="173"/>
      <c r="J370" s="174">
        <f t="shared" si="10"/>
        <v>0</v>
      </c>
      <c r="K370" s="170" t="s">
        <v>5</v>
      </c>
      <c r="L370" s="41"/>
      <c r="M370" s="175" t="s">
        <v>5</v>
      </c>
      <c r="N370" s="176" t="s">
        <v>42</v>
      </c>
      <c r="O370" s="42"/>
      <c r="P370" s="177">
        <f t="shared" si="11"/>
        <v>0</v>
      </c>
      <c r="Q370" s="177">
        <v>0</v>
      </c>
      <c r="R370" s="177">
        <f t="shared" si="12"/>
        <v>0</v>
      </c>
      <c r="S370" s="177">
        <v>0</v>
      </c>
      <c r="T370" s="178">
        <f t="shared" si="13"/>
        <v>0</v>
      </c>
      <c r="AR370" s="23" t="s">
        <v>138</v>
      </c>
      <c r="AT370" s="23" t="s">
        <v>134</v>
      </c>
      <c r="AU370" s="23" t="s">
        <v>76</v>
      </c>
      <c r="AY370" s="23" t="s">
        <v>133</v>
      </c>
      <c r="BE370" s="179">
        <f t="shared" si="14"/>
        <v>0</v>
      </c>
      <c r="BF370" s="179">
        <f t="shared" si="15"/>
        <v>0</v>
      </c>
      <c r="BG370" s="179">
        <f t="shared" si="16"/>
        <v>0</v>
      </c>
      <c r="BH370" s="179">
        <f t="shared" si="17"/>
        <v>0</v>
      </c>
      <c r="BI370" s="179">
        <f t="shared" si="18"/>
        <v>0</v>
      </c>
      <c r="BJ370" s="23" t="s">
        <v>76</v>
      </c>
      <c r="BK370" s="179">
        <f t="shared" si="19"/>
        <v>0</v>
      </c>
      <c r="BL370" s="23" t="s">
        <v>138</v>
      </c>
      <c r="BM370" s="23" t="s">
        <v>702</v>
      </c>
    </row>
    <row r="371" spans="2:65" s="1" customFormat="1" ht="16.5" customHeight="1">
      <c r="B371" s="167"/>
      <c r="C371" s="168" t="s">
        <v>703</v>
      </c>
      <c r="D371" s="168" t="s">
        <v>134</v>
      </c>
      <c r="E371" s="169" t="s">
        <v>704</v>
      </c>
      <c r="F371" s="170" t="s">
        <v>705</v>
      </c>
      <c r="G371" s="171" t="s">
        <v>203</v>
      </c>
      <c r="H371" s="172">
        <v>47</v>
      </c>
      <c r="I371" s="173"/>
      <c r="J371" s="174">
        <f t="shared" si="10"/>
        <v>0</v>
      </c>
      <c r="K371" s="170" t="s">
        <v>5</v>
      </c>
      <c r="L371" s="41"/>
      <c r="M371" s="175" t="s">
        <v>5</v>
      </c>
      <c r="N371" s="176" t="s">
        <v>42</v>
      </c>
      <c r="O371" s="42"/>
      <c r="P371" s="177">
        <f t="shared" si="11"/>
        <v>0</v>
      </c>
      <c r="Q371" s="177">
        <v>0</v>
      </c>
      <c r="R371" s="177">
        <f t="shared" si="12"/>
        <v>0</v>
      </c>
      <c r="S371" s="177">
        <v>0</v>
      </c>
      <c r="T371" s="178">
        <f t="shared" si="13"/>
        <v>0</v>
      </c>
      <c r="AR371" s="23" t="s">
        <v>138</v>
      </c>
      <c r="AT371" s="23" t="s">
        <v>134</v>
      </c>
      <c r="AU371" s="23" t="s">
        <v>76</v>
      </c>
      <c r="AY371" s="23" t="s">
        <v>133</v>
      </c>
      <c r="BE371" s="179">
        <f t="shared" si="14"/>
        <v>0</v>
      </c>
      <c r="BF371" s="179">
        <f t="shared" si="15"/>
        <v>0</v>
      </c>
      <c r="BG371" s="179">
        <f t="shared" si="16"/>
        <v>0</v>
      </c>
      <c r="BH371" s="179">
        <f t="shared" si="17"/>
        <v>0</v>
      </c>
      <c r="BI371" s="179">
        <f t="shared" si="18"/>
        <v>0</v>
      </c>
      <c r="BJ371" s="23" t="s">
        <v>76</v>
      </c>
      <c r="BK371" s="179">
        <f t="shared" si="19"/>
        <v>0</v>
      </c>
      <c r="BL371" s="23" t="s">
        <v>138</v>
      </c>
      <c r="BM371" s="23" t="s">
        <v>706</v>
      </c>
    </row>
    <row r="372" spans="2:65" s="1" customFormat="1" ht="16.5" customHeight="1">
      <c r="B372" s="167"/>
      <c r="C372" s="168" t="s">
        <v>707</v>
      </c>
      <c r="D372" s="168" t="s">
        <v>134</v>
      </c>
      <c r="E372" s="169" t="s">
        <v>708</v>
      </c>
      <c r="F372" s="170" t="s">
        <v>709</v>
      </c>
      <c r="G372" s="171" t="s">
        <v>203</v>
      </c>
      <c r="H372" s="172">
        <v>1</v>
      </c>
      <c r="I372" s="173"/>
      <c r="J372" s="174">
        <f t="shared" si="10"/>
        <v>0</v>
      </c>
      <c r="K372" s="170" t="s">
        <v>5</v>
      </c>
      <c r="L372" s="41"/>
      <c r="M372" s="175" t="s">
        <v>5</v>
      </c>
      <c r="N372" s="176" t="s">
        <v>42</v>
      </c>
      <c r="O372" s="42"/>
      <c r="P372" s="177">
        <f t="shared" si="11"/>
        <v>0</v>
      </c>
      <c r="Q372" s="177">
        <v>0</v>
      </c>
      <c r="R372" s="177">
        <f t="shared" si="12"/>
        <v>0</v>
      </c>
      <c r="S372" s="177">
        <v>0</v>
      </c>
      <c r="T372" s="178">
        <f t="shared" si="13"/>
        <v>0</v>
      </c>
      <c r="AR372" s="23" t="s">
        <v>138</v>
      </c>
      <c r="AT372" s="23" t="s">
        <v>134</v>
      </c>
      <c r="AU372" s="23" t="s">
        <v>76</v>
      </c>
      <c r="AY372" s="23" t="s">
        <v>133</v>
      </c>
      <c r="BE372" s="179">
        <f t="shared" si="14"/>
        <v>0</v>
      </c>
      <c r="BF372" s="179">
        <f t="shared" si="15"/>
        <v>0</v>
      </c>
      <c r="BG372" s="179">
        <f t="shared" si="16"/>
        <v>0</v>
      </c>
      <c r="BH372" s="179">
        <f t="shared" si="17"/>
        <v>0</v>
      </c>
      <c r="BI372" s="179">
        <f t="shared" si="18"/>
        <v>0</v>
      </c>
      <c r="BJ372" s="23" t="s">
        <v>76</v>
      </c>
      <c r="BK372" s="179">
        <f t="shared" si="19"/>
        <v>0</v>
      </c>
      <c r="BL372" s="23" t="s">
        <v>138</v>
      </c>
      <c r="BM372" s="23" t="s">
        <v>710</v>
      </c>
    </row>
    <row r="373" spans="2:65" s="1" customFormat="1" ht="16.5" customHeight="1">
      <c r="B373" s="167"/>
      <c r="C373" s="168" t="s">
        <v>711</v>
      </c>
      <c r="D373" s="168" t="s">
        <v>134</v>
      </c>
      <c r="E373" s="169" t="s">
        <v>712</v>
      </c>
      <c r="F373" s="170" t="s">
        <v>713</v>
      </c>
      <c r="G373" s="171" t="s">
        <v>203</v>
      </c>
      <c r="H373" s="172">
        <v>4</v>
      </c>
      <c r="I373" s="173"/>
      <c r="J373" s="174">
        <f t="shared" si="10"/>
        <v>0</v>
      </c>
      <c r="K373" s="170" t="s">
        <v>5</v>
      </c>
      <c r="L373" s="41"/>
      <c r="M373" s="175" t="s">
        <v>5</v>
      </c>
      <c r="N373" s="176" t="s">
        <v>42</v>
      </c>
      <c r="O373" s="42"/>
      <c r="P373" s="177">
        <f t="shared" si="11"/>
        <v>0</v>
      </c>
      <c r="Q373" s="177">
        <v>0</v>
      </c>
      <c r="R373" s="177">
        <f t="shared" si="12"/>
        <v>0</v>
      </c>
      <c r="S373" s="177">
        <v>0</v>
      </c>
      <c r="T373" s="178">
        <f t="shared" si="13"/>
        <v>0</v>
      </c>
      <c r="AR373" s="23" t="s">
        <v>138</v>
      </c>
      <c r="AT373" s="23" t="s">
        <v>134</v>
      </c>
      <c r="AU373" s="23" t="s">
        <v>76</v>
      </c>
      <c r="AY373" s="23" t="s">
        <v>133</v>
      </c>
      <c r="BE373" s="179">
        <f t="shared" si="14"/>
        <v>0</v>
      </c>
      <c r="BF373" s="179">
        <f t="shared" si="15"/>
        <v>0</v>
      </c>
      <c r="BG373" s="179">
        <f t="shared" si="16"/>
        <v>0</v>
      </c>
      <c r="BH373" s="179">
        <f t="shared" si="17"/>
        <v>0</v>
      </c>
      <c r="BI373" s="179">
        <f t="shared" si="18"/>
        <v>0</v>
      </c>
      <c r="BJ373" s="23" t="s">
        <v>76</v>
      </c>
      <c r="BK373" s="179">
        <f t="shared" si="19"/>
        <v>0</v>
      </c>
      <c r="BL373" s="23" t="s">
        <v>138</v>
      </c>
      <c r="BM373" s="23" t="s">
        <v>714</v>
      </c>
    </row>
    <row r="374" spans="2:65" s="1" customFormat="1" ht="16.5" customHeight="1">
      <c r="B374" s="167"/>
      <c r="C374" s="168" t="s">
        <v>715</v>
      </c>
      <c r="D374" s="168" t="s">
        <v>134</v>
      </c>
      <c r="E374" s="169" t="s">
        <v>716</v>
      </c>
      <c r="F374" s="170" t="s">
        <v>717</v>
      </c>
      <c r="G374" s="171" t="s">
        <v>361</v>
      </c>
      <c r="H374" s="172">
        <v>1</v>
      </c>
      <c r="I374" s="173"/>
      <c r="J374" s="174">
        <f t="shared" si="10"/>
        <v>0</v>
      </c>
      <c r="K374" s="170" t="s">
        <v>5</v>
      </c>
      <c r="L374" s="41"/>
      <c r="M374" s="175" t="s">
        <v>5</v>
      </c>
      <c r="N374" s="176" t="s">
        <v>42</v>
      </c>
      <c r="O374" s="42"/>
      <c r="P374" s="177">
        <f t="shared" si="11"/>
        <v>0</v>
      </c>
      <c r="Q374" s="177">
        <v>0</v>
      </c>
      <c r="R374" s="177">
        <f t="shared" si="12"/>
        <v>0</v>
      </c>
      <c r="S374" s="177">
        <v>0</v>
      </c>
      <c r="T374" s="178">
        <f t="shared" si="13"/>
        <v>0</v>
      </c>
      <c r="AR374" s="23" t="s">
        <v>138</v>
      </c>
      <c r="AT374" s="23" t="s">
        <v>134</v>
      </c>
      <c r="AU374" s="23" t="s">
        <v>76</v>
      </c>
      <c r="AY374" s="23" t="s">
        <v>133</v>
      </c>
      <c r="BE374" s="179">
        <f t="shared" si="14"/>
        <v>0</v>
      </c>
      <c r="BF374" s="179">
        <f t="shared" si="15"/>
        <v>0</v>
      </c>
      <c r="BG374" s="179">
        <f t="shared" si="16"/>
        <v>0</v>
      </c>
      <c r="BH374" s="179">
        <f t="shared" si="17"/>
        <v>0</v>
      </c>
      <c r="BI374" s="179">
        <f t="shared" si="18"/>
        <v>0</v>
      </c>
      <c r="BJ374" s="23" t="s">
        <v>76</v>
      </c>
      <c r="BK374" s="179">
        <f t="shared" si="19"/>
        <v>0</v>
      </c>
      <c r="BL374" s="23" t="s">
        <v>138</v>
      </c>
      <c r="BM374" s="23" t="s">
        <v>718</v>
      </c>
    </row>
    <row r="375" spans="2:65" s="1" customFormat="1" ht="16.5" customHeight="1">
      <c r="B375" s="167"/>
      <c r="C375" s="168" t="s">
        <v>719</v>
      </c>
      <c r="D375" s="168" t="s">
        <v>134</v>
      </c>
      <c r="E375" s="169" t="s">
        <v>720</v>
      </c>
      <c r="F375" s="170" t="s">
        <v>721</v>
      </c>
      <c r="G375" s="171" t="s">
        <v>361</v>
      </c>
      <c r="H375" s="172">
        <v>1</v>
      </c>
      <c r="I375" s="173"/>
      <c r="J375" s="174">
        <f aca="true" t="shared" si="20" ref="J375:J376">ROUND(I375*H375,2)</f>
        <v>0</v>
      </c>
      <c r="K375" s="170" t="s">
        <v>5</v>
      </c>
      <c r="L375" s="41"/>
      <c r="M375" s="175" t="s">
        <v>5</v>
      </c>
      <c r="N375" s="176" t="s">
        <v>42</v>
      </c>
      <c r="O375" s="42"/>
      <c r="P375" s="177">
        <f aca="true" t="shared" si="21" ref="P375:P376">O375*H375</f>
        <v>0</v>
      </c>
      <c r="Q375" s="177">
        <v>0</v>
      </c>
      <c r="R375" s="177">
        <f aca="true" t="shared" si="22" ref="R375:R376">Q375*H375</f>
        <v>0</v>
      </c>
      <c r="S375" s="177">
        <v>0</v>
      </c>
      <c r="T375" s="178">
        <f aca="true" t="shared" si="23" ref="T375:T376">S375*H375</f>
        <v>0</v>
      </c>
      <c r="AR375" s="23" t="s">
        <v>138</v>
      </c>
      <c r="AT375" s="23" t="s">
        <v>134</v>
      </c>
      <c r="AU375" s="23" t="s">
        <v>76</v>
      </c>
      <c r="AY375" s="23" t="s">
        <v>133</v>
      </c>
      <c r="BE375" s="179">
        <f t="shared" si="14"/>
        <v>0</v>
      </c>
      <c r="BF375" s="179">
        <f t="shared" si="15"/>
        <v>0</v>
      </c>
      <c r="BG375" s="179">
        <f t="shared" si="16"/>
        <v>0</v>
      </c>
      <c r="BH375" s="179">
        <f t="shared" si="17"/>
        <v>0</v>
      </c>
      <c r="BI375" s="179">
        <f t="shared" si="18"/>
        <v>0</v>
      </c>
      <c r="BJ375" s="23" t="s">
        <v>76</v>
      </c>
      <c r="BK375" s="179">
        <f t="shared" si="19"/>
        <v>0</v>
      </c>
      <c r="BL375" s="23" t="s">
        <v>138</v>
      </c>
      <c r="BM375" s="23" t="s">
        <v>722</v>
      </c>
    </row>
    <row r="376" spans="2:65" s="1" customFormat="1" ht="16.5" customHeight="1">
      <c r="B376" s="167"/>
      <c r="C376" s="168" t="s">
        <v>723</v>
      </c>
      <c r="D376" s="168" t="s">
        <v>134</v>
      </c>
      <c r="E376" s="169" t="s">
        <v>724</v>
      </c>
      <c r="F376" s="170" t="s">
        <v>725</v>
      </c>
      <c r="G376" s="171" t="s">
        <v>203</v>
      </c>
      <c r="H376" s="172">
        <v>4</v>
      </c>
      <c r="I376" s="173"/>
      <c r="J376" s="174">
        <f t="shared" si="20"/>
        <v>0</v>
      </c>
      <c r="K376" s="170" t="s">
        <v>5</v>
      </c>
      <c r="L376" s="41"/>
      <c r="M376" s="175" t="s">
        <v>5</v>
      </c>
      <c r="N376" s="176" t="s">
        <v>42</v>
      </c>
      <c r="O376" s="42"/>
      <c r="P376" s="177">
        <f t="shared" si="21"/>
        <v>0</v>
      </c>
      <c r="Q376" s="177">
        <v>0</v>
      </c>
      <c r="R376" s="177">
        <f t="shared" si="22"/>
        <v>0</v>
      </c>
      <c r="S376" s="177">
        <v>0</v>
      </c>
      <c r="T376" s="178">
        <f t="shared" si="23"/>
        <v>0</v>
      </c>
      <c r="AR376" s="23" t="s">
        <v>138</v>
      </c>
      <c r="AT376" s="23" t="s">
        <v>134</v>
      </c>
      <c r="AU376" s="23" t="s">
        <v>76</v>
      </c>
      <c r="AY376" s="23" t="s">
        <v>133</v>
      </c>
      <c r="BE376" s="179">
        <f t="shared" si="14"/>
        <v>0</v>
      </c>
      <c r="BF376" s="179">
        <f t="shared" si="15"/>
        <v>0</v>
      </c>
      <c r="BG376" s="179">
        <f t="shared" si="16"/>
        <v>0</v>
      </c>
      <c r="BH376" s="179">
        <f t="shared" si="17"/>
        <v>0</v>
      </c>
      <c r="BI376" s="179">
        <f t="shared" si="18"/>
        <v>0</v>
      </c>
      <c r="BJ376" s="23" t="s">
        <v>76</v>
      </c>
      <c r="BK376" s="179">
        <f t="shared" si="19"/>
        <v>0</v>
      </c>
      <c r="BL376" s="23" t="s">
        <v>138</v>
      </c>
      <c r="BM376" s="23" t="s">
        <v>726</v>
      </c>
    </row>
    <row r="377" spans="2:63" s="10" customFormat="1" ht="37.35" customHeight="1">
      <c r="B377" s="156"/>
      <c r="D377" s="157" t="s">
        <v>70</v>
      </c>
      <c r="E377" s="158" t="s">
        <v>727</v>
      </c>
      <c r="F377" s="158" t="s">
        <v>728</v>
      </c>
      <c r="I377" s="159"/>
      <c r="J377" s="160">
        <f>BK377</f>
        <v>0</v>
      </c>
      <c r="L377" s="156"/>
      <c r="M377" s="161"/>
      <c r="N377" s="162"/>
      <c r="O377" s="162"/>
      <c r="P377" s="163">
        <f>SUM(P378:P389)</f>
        <v>0</v>
      </c>
      <c r="Q377" s="162"/>
      <c r="R377" s="163">
        <f>SUM(R378:R389)</f>
        <v>0</v>
      </c>
      <c r="S377" s="162"/>
      <c r="T377" s="164">
        <f>SUM(T378:T389)</f>
        <v>0</v>
      </c>
      <c r="AR377" s="157" t="s">
        <v>76</v>
      </c>
      <c r="AT377" s="165" t="s">
        <v>70</v>
      </c>
      <c r="AU377" s="165" t="s">
        <v>71</v>
      </c>
      <c r="AY377" s="157" t="s">
        <v>133</v>
      </c>
      <c r="BK377" s="166">
        <f>SUM(BK378:BK389)</f>
        <v>0</v>
      </c>
    </row>
    <row r="378" spans="2:65" s="1" customFormat="1" ht="63.75" customHeight="1">
      <c r="B378" s="167"/>
      <c r="C378" s="168" t="s">
        <v>729</v>
      </c>
      <c r="D378" s="168" t="s">
        <v>134</v>
      </c>
      <c r="E378" s="169" t="s">
        <v>730</v>
      </c>
      <c r="F378" s="170" t="s">
        <v>731</v>
      </c>
      <c r="G378" s="171" t="s">
        <v>170</v>
      </c>
      <c r="H378" s="172">
        <v>17.209</v>
      </c>
      <c r="I378" s="173"/>
      <c r="J378" s="174">
        <f>ROUND(I378*H378,2)</f>
        <v>0</v>
      </c>
      <c r="K378" s="170" t="s">
        <v>5</v>
      </c>
      <c r="L378" s="41"/>
      <c r="M378" s="175" t="s">
        <v>5</v>
      </c>
      <c r="N378" s="176" t="s">
        <v>42</v>
      </c>
      <c r="O378" s="42"/>
      <c r="P378" s="177">
        <f>O378*H378</f>
        <v>0</v>
      </c>
      <c r="Q378" s="177">
        <v>0</v>
      </c>
      <c r="R378" s="177">
        <f>Q378*H378</f>
        <v>0</v>
      </c>
      <c r="S378" s="177">
        <v>0</v>
      </c>
      <c r="T378" s="178">
        <f>S378*H378</f>
        <v>0</v>
      </c>
      <c r="AR378" s="23" t="s">
        <v>138</v>
      </c>
      <c r="AT378" s="23" t="s">
        <v>134</v>
      </c>
      <c r="AU378" s="23" t="s">
        <v>76</v>
      </c>
      <c r="AY378" s="23" t="s">
        <v>133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23" t="s">
        <v>76</v>
      </c>
      <c r="BK378" s="179">
        <f>ROUND(I378*H378,2)</f>
        <v>0</v>
      </c>
      <c r="BL378" s="23" t="s">
        <v>138</v>
      </c>
      <c r="BM378" s="23" t="s">
        <v>732</v>
      </c>
    </row>
    <row r="379" spans="2:65" s="1" customFormat="1" ht="38.25" customHeight="1">
      <c r="B379" s="167"/>
      <c r="C379" s="168" t="s">
        <v>733</v>
      </c>
      <c r="D379" s="168" t="s">
        <v>134</v>
      </c>
      <c r="E379" s="169" t="s">
        <v>734</v>
      </c>
      <c r="F379" s="170" t="s">
        <v>735</v>
      </c>
      <c r="G379" s="171" t="s">
        <v>170</v>
      </c>
      <c r="H379" s="172">
        <v>17.209</v>
      </c>
      <c r="I379" s="173"/>
      <c r="J379" s="174">
        <f>ROUND(I379*H379,2)</f>
        <v>0</v>
      </c>
      <c r="K379" s="170" t="s">
        <v>5</v>
      </c>
      <c r="L379" s="41"/>
      <c r="M379" s="175" t="s">
        <v>5</v>
      </c>
      <c r="N379" s="176" t="s">
        <v>42</v>
      </c>
      <c r="O379" s="42"/>
      <c r="P379" s="177">
        <f>O379*H379</f>
        <v>0</v>
      </c>
      <c r="Q379" s="177">
        <v>0</v>
      </c>
      <c r="R379" s="177">
        <f>Q379*H379</f>
        <v>0</v>
      </c>
      <c r="S379" s="177">
        <v>0</v>
      </c>
      <c r="T379" s="178">
        <f>S379*H379</f>
        <v>0</v>
      </c>
      <c r="AR379" s="23" t="s">
        <v>138</v>
      </c>
      <c r="AT379" s="23" t="s">
        <v>134</v>
      </c>
      <c r="AU379" s="23" t="s">
        <v>76</v>
      </c>
      <c r="AY379" s="23" t="s">
        <v>133</v>
      </c>
      <c r="BE379" s="179">
        <f>IF(N379="základní",J379,0)</f>
        <v>0</v>
      </c>
      <c r="BF379" s="179">
        <f>IF(N379="snížená",J379,0)</f>
        <v>0</v>
      </c>
      <c r="BG379" s="179">
        <f>IF(N379="zákl. přenesená",J379,0)</f>
        <v>0</v>
      </c>
      <c r="BH379" s="179">
        <f>IF(N379="sníž. přenesená",J379,0)</f>
        <v>0</v>
      </c>
      <c r="BI379" s="179">
        <f>IF(N379="nulová",J379,0)</f>
        <v>0</v>
      </c>
      <c r="BJ379" s="23" t="s">
        <v>76</v>
      </c>
      <c r="BK379" s="179">
        <f>ROUND(I379*H379,2)</f>
        <v>0</v>
      </c>
      <c r="BL379" s="23" t="s">
        <v>138</v>
      </c>
      <c r="BM379" s="23" t="s">
        <v>736</v>
      </c>
    </row>
    <row r="380" spans="2:65" s="1" customFormat="1" ht="38.25" customHeight="1">
      <c r="B380" s="167"/>
      <c r="C380" s="168" t="s">
        <v>737</v>
      </c>
      <c r="D380" s="168" t="s">
        <v>134</v>
      </c>
      <c r="E380" s="169" t="s">
        <v>738</v>
      </c>
      <c r="F380" s="170" t="s">
        <v>739</v>
      </c>
      <c r="G380" s="171" t="s">
        <v>170</v>
      </c>
      <c r="H380" s="172">
        <v>17.209</v>
      </c>
      <c r="I380" s="173"/>
      <c r="J380" s="174">
        <f>ROUND(I380*H380,2)</f>
        <v>0</v>
      </c>
      <c r="K380" s="170" t="s">
        <v>5</v>
      </c>
      <c r="L380" s="41"/>
      <c r="M380" s="175" t="s">
        <v>5</v>
      </c>
      <c r="N380" s="176" t="s">
        <v>42</v>
      </c>
      <c r="O380" s="42"/>
      <c r="P380" s="177">
        <f>O380*H380</f>
        <v>0</v>
      </c>
      <c r="Q380" s="177">
        <v>0</v>
      </c>
      <c r="R380" s="177">
        <f>Q380*H380</f>
        <v>0</v>
      </c>
      <c r="S380" s="177">
        <v>0</v>
      </c>
      <c r="T380" s="178">
        <f>S380*H380</f>
        <v>0</v>
      </c>
      <c r="AR380" s="23" t="s">
        <v>138</v>
      </c>
      <c r="AT380" s="23" t="s">
        <v>134</v>
      </c>
      <c r="AU380" s="23" t="s">
        <v>76</v>
      </c>
      <c r="AY380" s="23" t="s">
        <v>133</v>
      </c>
      <c r="BE380" s="179">
        <f>IF(N380="základní",J380,0)</f>
        <v>0</v>
      </c>
      <c r="BF380" s="179">
        <f>IF(N380="snížená",J380,0)</f>
        <v>0</v>
      </c>
      <c r="BG380" s="179">
        <f>IF(N380="zákl. přenesená",J380,0)</f>
        <v>0</v>
      </c>
      <c r="BH380" s="179">
        <f>IF(N380="sníž. přenesená",J380,0)</f>
        <v>0</v>
      </c>
      <c r="BI380" s="179">
        <f>IF(N380="nulová",J380,0)</f>
        <v>0</v>
      </c>
      <c r="BJ380" s="23" t="s">
        <v>76</v>
      </c>
      <c r="BK380" s="179">
        <f>ROUND(I380*H380,2)</f>
        <v>0</v>
      </c>
      <c r="BL380" s="23" t="s">
        <v>138</v>
      </c>
      <c r="BM380" s="23" t="s">
        <v>740</v>
      </c>
    </row>
    <row r="381" spans="2:65" s="1" customFormat="1" ht="51" customHeight="1">
      <c r="B381" s="167"/>
      <c r="C381" s="168" t="s">
        <v>741</v>
      </c>
      <c r="D381" s="168" t="s">
        <v>134</v>
      </c>
      <c r="E381" s="169" t="s">
        <v>742</v>
      </c>
      <c r="F381" s="170" t="s">
        <v>743</v>
      </c>
      <c r="G381" s="171" t="s">
        <v>170</v>
      </c>
      <c r="H381" s="172">
        <v>100.662</v>
      </c>
      <c r="I381" s="173"/>
      <c r="J381" s="174">
        <f>ROUND(I381*H381,2)</f>
        <v>0</v>
      </c>
      <c r="K381" s="170" t="s">
        <v>5</v>
      </c>
      <c r="L381" s="41"/>
      <c r="M381" s="175" t="s">
        <v>5</v>
      </c>
      <c r="N381" s="176" t="s">
        <v>42</v>
      </c>
      <c r="O381" s="42"/>
      <c r="P381" s="177">
        <f>O381*H381</f>
        <v>0</v>
      </c>
      <c r="Q381" s="177">
        <v>0</v>
      </c>
      <c r="R381" s="177">
        <f>Q381*H381</f>
        <v>0</v>
      </c>
      <c r="S381" s="177">
        <v>0</v>
      </c>
      <c r="T381" s="178">
        <f>S381*H381</f>
        <v>0</v>
      </c>
      <c r="AR381" s="23" t="s">
        <v>138</v>
      </c>
      <c r="AT381" s="23" t="s">
        <v>134</v>
      </c>
      <c r="AU381" s="23" t="s">
        <v>76</v>
      </c>
      <c r="AY381" s="23" t="s">
        <v>133</v>
      </c>
      <c r="BE381" s="179">
        <f>IF(N381="základní",J381,0)</f>
        <v>0</v>
      </c>
      <c r="BF381" s="179">
        <f>IF(N381="snížená",J381,0)</f>
        <v>0</v>
      </c>
      <c r="BG381" s="179">
        <f>IF(N381="zákl. přenesená",J381,0)</f>
        <v>0</v>
      </c>
      <c r="BH381" s="179">
        <f>IF(N381="sníž. přenesená",J381,0)</f>
        <v>0</v>
      </c>
      <c r="BI381" s="179">
        <f>IF(N381="nulová",J381,0)</f>
        <v>0</v>
      </c>
      <c r="BJ381" s="23" t="s">
        <v>76</v>
      </c>
      <c r="BK381" s="179">
        <f>ROUND(I381*H381,2)</f>
        <v>0</v>
      </c>
      <c r="BL381" s="23" t="s">
        <v>138</v>
      </c>
      <c r="BM381" s="23" t="s">
        <v>744</v>
      </c>
    </row>
    <row r="382" spans="2:51" s="12" customFormat="1" ht="13.5">
      <c r="B382" s="188"/>
      <c r="D382" s="181" t="s">
        <v>140</v>
      </c>
      <c r="E382" s="189" t="s">
        <v>5</v>
      </c>
      <c r="F382" s="190" t="s">
        <v>745</v>
      </c>
      <c r="H382" s="191">
        <v>100.662</v>
      </c>
      <c r="I382" s="192"/>
      <c r="L382" s="188"/>
      <c r="M382" s="193"/>
      <c r="N382" s="194"/>
      <c r="O382" s="194"/>
      <c r="P382" s="194"/>
      <c r="Q382" s="194"/>
      <c r="R382" s="194"/>
      <c r="S382" s="194"/>
      <c r="T382" s="195"/>
      <c r="AT382" s="189" t="s">
        <v>140</v>
      </c>
      <c r="AU382" s="189" t="s">
        <v>76</v>
      </c>
      <c r="AV382" s="12" t="s">
        <v>83</v>
      </c>
      <c r="AW382" s="12" t="s">
        <v>35</v>
      </c>
      <c r="AX382" s="12" t="s">
        <v>71</v>
      </c>
      <c r="AY382" s="189" t="s">
        <v>133</v>
      </c>
    </row>
    <row r="383" spans="2:51" s="12" customFormat="1" ht="13.5">
      <c r="B383" s="188"/>
      <c r="D383" s="181" t="s">
        <v>140</v>
      </c>
      <c r="E383" s="189" t="s">
        <v>5</v>
      </c>
      <c r="F383" s="190" t="s">
        <v>5</v>
      </c>
      <c r="H383" s="191">
        <v>0</v>
      </c>
      <c r="I383" s="192"/>
      <c r="L383" s="188"/>
      <c r="M383" s="193"/>
      <c r="N383" s="194"/>
      <c r="O383" s="194"/>
      <c r="P383" s="194"/>
      <c r="Q383" s="194"/>
      <c r="R383" s="194"/>
      <c r="S383" s="194"/>
      <c r="T383" s="195"/>
      <c r="AT383" s="189" t="s">
        <v>140</v>
      </c>
      <c r="AU383" s="189" t="s">
        <v>76</v>
      </c>
      <c r="AV383" s="12" t="s">
        <v>83</v>
      </c>
      <c r="AW383" s="12" t="s">
        <v>6</v>
      </c>
      <c r="AX383" s="12" t="s">
        <v>71</v>
      </c>
      <c r="AY383" s="189" t="s">
        <v>133</v>
      </c>
    </row>
    <row r="384" spans="2:51" s="13" customFormat="1" ht="13.5">
      <c r="B384" s="196"/>
      <c r="D384" s="181" t="s">
        <v>140</v>
      </c>
      <c r="E384" s="197" t="s">
        <v>5</v>
      </c>
      <c r="F384" s="198" t="s">
        <v>143</v>
      </c>
      <c r="H384" s="199">
        <v>100.662</v>
      </c>
      <c r="I384" s="200"/>
      <c r="L384" s="196"/>
      <c r="M384" s="201"/>
      <c r="N384" s="202"/>
      <c r="O384" s="202"/>
      <c r="P384" s="202"/>
      <c r="Q384" s="202"/>
      <c r="R384" s="202"/>
      <c r="S384" s="202"/>
      <c r="T384" s="203"/>
      <c r="AT384" s="197" t="s">
        <v>140</v>
      </c>
      <c r="AU384" s="197" t="s">
        <v>76</v>
      </c>
      <c r="AV384" s="13" t="s">
        <v>138</v>
      </c>
      <c r="AW384" s="13" t="s">
        <v>35</v>
      </c>
      <c r="AX384" s="13" t="s">
        <v>76</v>
      </c>
      <c r="AY384" s="197" t="s">
        <v>133</v>
      </c>
    </row>
    <row r="385" spans="2:65" s="1" customFormat="1" ht="25.5" customHeight="1">
      <c r="B385" s="167"/>
      <c r="C385" s="168" t="s">
        <v>746</v>
      </c>
      <c r="D385" s="168" t="s">
        <v>134</v>
      </c>
      <c r="E385" s="169" t="s">
        <v>747</v>
      </c>
      <c r="F385" s="170" t="s">
        <v>748</v>
      </c>
      <c r="G385" s="171" t="s">
        <v>170</v>
      </c>
      <c r="H385" s="172">
        <v>1.012</v>
      </c>
      <c r="I385" s="173"/>
      <c r="J385" s="174">
        <f>ROUND(I385*H385,2)</f>
        <v>0</v>
      </c>
      <c r="K385" s="170" t="s">
        <v>5</v>
      </c>
      <c r="L385" s="41"/>
      <c r="M385" s="175" t="s">
        <v>5</v>
      </c>
      <c r="N385" s="176" t="s">
        <v>42</v>
      </c>
      <c r="O385" s="42"/>
      <c r="P385" s="177">
        <f>O385*H385</f>
        <v>0</v>
      </c>
      <c r="Q385" s="177">
        <v>0</v>
      </c>
      <c r="R385" s="177">
        <f>Q385*H385</f>
        <v>0</v>
      </c>
      <c r="S385" s="177">
        <v>0</v>
      </c>
      <c r="T385" s="178">
        <f>S385*H385</f>
        <v>0</v>
      </c>
      <c r="AR385" s="23" t="s">
        <v>138</v>
      </c>
      <c r="AT385" s="23" t="s">
        <v>134</v>
      </c>
      <c r="AU385" s="23" t="s">
        <v>76</v>
      </c>
      <c r="AY385" s="23" t="s">
        <v>133</v>
      </c>
      <c r="BE385" s="179">
        <f>IF(N385="základní",J385,0)</f>
        <v>0</v>
      </c>
      <c r="BF385" s="179">
        <f>IF(N385="snížená",J385,0)</f>
        <v>0</v>
      </c>
      <c r="BG385" s="179">
        <f>IF(N385="zákl. přenesená",J385,0)</f>
        <v>0</v>
      </c>
      <c r="BH385" s="179">
        <f>IF(N385="sníž. přenesená",J385,0)</f>
        <v>0</v>
      </c>
      <c r="BI385" s="179">
        <f>IF(N385="nulová",J385,0)</f>
        <v>0</v>
      </c>
      <c r="BJ385" s="23" t="s">
        <v>76</v>
      </c>
      <c r="BK385" s="179">
        <f>ROUND(I385*H385,2)</f>
        <v>0</v>
      </c>
      <c r="BL385" s="23" t="s">
        <v>138</v>
      </c>
      <c r="BM385" s="23" t="s">
        <v>749</v>
      </c>
    </row>
    <row r="386" spans="2:65" s="1" customFormat="1" ht="25.5" customHeight="1">
      <c r="B386" s="167"/>
      <c r="C386" s="168" t="s">
        <v>750</v>
      </c>
      <c r="D386" s="168" t="s">
        <v>134</v>
      </c>
      <c r="E386" s="169" t="s">
        <v>751</v>
      </c>
      <c r="F386" s="170" t="s">
        <v>752</v>
      </c>
      <c r="G386" s="171" t="s">
        <v>170</v>
      </c>
      <c r="H386" s="172">
        <v>5.982</v>
      </c>
      <c r="I386" s="173"/>
      <c r="J386" s="174">
        <f>ROUND(I386*H386,2)</f>
        <v>0</v>
      </c>
      <c r="K386" s="170" t="s">
        <v>5</v>
      </c>
      <c r="L386" s="41"/>
      <c r="M386" s="175" t="s">
        <v>5</v>
      </c>
      <c r="N386" s="176" t="s">
        <v>42</v>
      </c>
      <c r="O386" s="42"/>
      <c r="P386" s="177">
        <f>O386*H386</f>
        <v>0</v>
      </c>
      <c r="Q386" s="177">
        <v>0</v>
      </c>
      <c r="R386" s="177">
        <f>Q386*H386</f>
        <v>0</v>
      </c>
      <c r="S386" s="177">
        <v>0</v>
      </c>
      <c r="T386" s="178">
        <f>S386*H386</f>
        <v>0</v>
      </c>
      <c r="AR386" s="23" t="s">
        <v>138</v>
      </c>
      <c r="AT386" s="23" t="s">
        <v>134</v>
      </c>
      <c r="AU386" s="23" t="s">
        <v>76</v>
      </c>
      <c r="AY386" s="23" t="s">
        <v>133</v>
      </c>
      <c r="BE386" s="179">
        <f>IF(N386="základní",J386,0)</f>
        <v>0</v>
      </c>
      <c r="BF386" s="179">
        <f>IF(N386="snížená",J386,0)</f>
        <v>0</v>
      </c>
      <c r="BG386" s="179">
        <f>IF(N386="zákl. přenesená",J386,0)</f>
        <v>0</v>
      </c>
      <c r="BH386" s="179">
        <f>IF(N386="sníž. přenesená",J386,0)</f>
        <v>0</v>
      </c>
      <c r="BI386" s="179">
        <f>IF(N386="nulová",J386,0)</f>
        <v>0</v>
      </c>
      <c r="BJ386" s="23" t="s">
        <v>76</v>
      </c>
      <c r="BK386" s="179">
        <f>ROUND(I386*H386,2)</f>
        <v>0</v>
      </c>
      <c r="BL386" s="23" t="s">
        <v>138</v>
      </c>
      <c r="BM386" s="23" t="s">
        <v>753</v>
      </c>
    </row>
    <row r="387" spans="2:65" s="1" customFormat="1" ht="25.5" customHeight="1">
      <c r="B387" s="167"/>
      <c r="C387" s="168" t="s">
        <v>754</v>
      </c>
      <c r="D387" s="168" t="s">
        <v>134</v>
      </c>
      <c r="E387" s="169" t="s">
        <v>755</v>
      </c>
      <c r="F387" s="170" t="s">
        <v>756</v>
      </c>
      <c r="G387" s="171" t="s">
        <v>170</v>
      </c>
      <c r="H387" s="172">
        <v>1.323</v>
      </c>
      <c r="I387" s="173"/>
      <c r="J387" s="174">
        <f>ROUND(I387*H387,2)</f>
        <v>0</v>
      </c>
      <c r="K387" s="170" t="s">
        <v>5</v>
      </c>
      <c r="L387" s="41"/>
      <c r="M387" s="175" t="s">
        <v>5</v>
      </c>
      <c r="N387" s="176" t="s">
        <v>42</v>
      </c>
      <c r="O387" s="42"/>
      <c r="P387" s="177">
        <f>O387*H387</f>
        <v>0</v>
      </c>
      <c r="Q387" s="177">
        <v>0</v>
      </c>
      <c r="R387" s="177">
        <f>Q387*H387</f>
        <v>0</v>
      </c>
      <c r="S387" s="177">
        <v>0</v>
      </c>
      <c r="T387" s="178">
        <f>S387*H387</f>
        <v>0</v>
      </c>
      <c r="AR387" s="23" t="s">
        <v>138</v>
      </c>
      <c r="AT387" s="23" t="s">
        <v>134</v>
      </c>
      <c r="AU387" s="23" t="s">
        <v>76</v>
      </c>
      <c r="AY387" s="23" t="s">
        <v>133</v>
      </c>
      <c r="BE387" s="179">
        <f>IF(N387="základní",J387,0)</f>
        <v>0</v>
      </c>
      <c r="BF387" s="179">
        <f>IF(N387="snížená",J387,0)</f>
        <v>0</v>
      </c>
      <c r="BG387" s="179">
        <f>IF(N387="zákl. přenesená",J387,0)</f>
        <v>0</v>
      </c>
      <c r="BH387" s="179">
        <f>IF(N387="sníž. přenesená",J387,0)</f>
        <v>0</v>
      </c>
      <c r="BI387" s="179">
        <f>IF(N387="nulová",J387,0)</f>
        <v>0</v>
      </c>
      <c r="BJ387" s="23" t="s">
        <v>76</v>
      </c>
      <c r="BK387" s="179">
        <f>ROUND(I387*H387,2)</f>
        <v>0</v>
      </c>
      <c r="BL387" s="23" t="s">
        <v>138</v>
      </c>
      <c r="BM387" s="23" t="s">
        <v>757</v>
      </c>
    </row>
    <row r="388" spans="2:65" s="1" customFormat="1" ht="25.5" customHeight="1">
      <c r="B388" s="167"/>
      <c r="C388" s="168" t="s">
        <v>758</v>
      </c>
      <c r="D388" s="168" t="s">
        <v>134</v>
      </c>
      <c r="E388" s="169" t="s">
        <v>759</v>
      </c>
      <c r="F388" s="170" t="s">
        <v>748</v>
      </c>
      <c r="G388" s="171" t="s">
        <v>170</v>
      </c>
      <c r="H388" s="172">
        <v>8.46</v>
      </c>
      <c r="I388" s="173"/>
      <c r="J388" s="174">
        <f>ROUND(I388*H388,2)</f>
        <v>0</v>
      </c>
      <c r="K388" s="170" t="s">
        <v>5</v>
      </c>
      <c r="L388" s="41"/>
      <c r="M388" s="175" t="s">
        <v>5</v>
      </c>
      <c r="N388" s="176" t="s">
        <v>42</v>
      </c>
      <c r="O388" s="42"/>
      <c r="P388" s="177">
        <f>O388*H388</f>
        <v>0</v>
      </c>
      <c r="Q388" s="177">
        <v>0</v>
      </c>
      <c r="R388" s="177">
        <f>Q388*H388</f>
        <v>0</v>
      </c>
      <c r="S388" s="177">
        <v>0</v>
      </c>
      <c r="T388" s="178">
        <f>S388*H388</f>
        <v>0</v>
      </c>
      <c r="AR388" s="23" t="s">
        <v>138</v>
      </c>
      <c r="AT388" s="23" t="s">
        <v>134</v>
      </c>
      <c r="AU388" s="23" t="s">
        <v>76</v>
      </c>
      <c r="AY388" s="23" t="s">
        <v>133</v>
      </c>
      <c r="BE388" s="179">
        <f>IF(N388="základní",J388,0)</f>
        <v>0</v>
      </c>
      <c r="BF388" s="179">
        <f>IF(N388="snížená",J388,0)</f>
        <v>0</v>
      </c>
      <c r="BG388" s="179">
        <f>IF(N388="zákl. přenesená",J388,0)</f>
        <v>0</v>
      </c>
      <c r="BH388" s="179">
        <f>IF(N388="sníž. přenesená",J388,0)</f>
        <v>0</v>
      </c>
      <c r="BI388" s="179">
        <f>IF(N388="nulová",J388,0)</f>
        <v>0</v>
      </c>
      <c r="BJ388" s="23" t="s">
        <v>76</v>
      </c>
      <c r="BK388" s="179">
        <f>ROUND(I388*H388,2)</f>
        <v>0</v>
      </c>
      <c r="BL388" s="23" t="s">
        <v>138</v>
      </c>
      <c r="BM388" s="23" t="s">
        <v>760</v>
      </c>
    </row>
    <row r="389" spans="2:65" s="1" customFormat="1" ht="63.75" customHeight="1">
      <c r="B389" s="167"/>
      <c r="C389" s="168" t="s">
        <v>761</v>
      </c>
      <c r="D389" s="168" t="s">
        <v>134</v>
      </c>
      <c r="E389" s="169" t="s">
        <v>762</v>
      </c>
      <c r="F389" s="170" t="s">
        <v>763</v>
      </c>
      <c r="G389" s="171" t="s">
        <v>170</v>
      </c>
      <c r="H389" s="172">
        <v>13.178</v>
      </c>
      <c r="I389" s="173"/>
      <c r="J389" s="174">
        <f>ROUND(I389*H389,2)</f>
        <v>0</v>
      </c>
      <c r="K389" s="170" t="s">
        <v>5</v>
      </c>
      <c r="L389" s="41"/>
      <c r="M389" s="175" t="s">
        <v>5</v>
      </c>
      <c r="N389" s="176" t="s">
        <v>42</v>
      </c>
      <c r="O389" s="42"/>
      <c r="P389" s="177">
        <f>O389*H389</f>
        <v>0</v>
      </c>
      <c r="Q389" s="177">
        <v>0</v>
      </c>
      <c r="R389" s="177">
        <f>Q389*H389</f>
        <v>0</v>
      </c>
      <c r="S389" s="177">
        <v>0</v>
      </c>
      <c r="T389" s="178">
        <f>S389*H389</f>
        <v>0</v>
      </c>
      <c r="AR389" s="23" t="s">
        <v>138</v>
      </c>
      <c r="AT389" s="23" t="s">
        <v>134</v>
      </c>
      <c r="AU389" s="23" t="s">
        <v>76</v>
      </c>
      <c r="AY389" s="23" t="s">
        <v>133</v>
      </c>
      <c r="BE389" s="179">
        <f>IF(N389="základní",J389,0)</f>
        <v>0</v>
      </c>
      <c r="BF389" s="179">
        <f>IF(N389="snížená",J389,0)</f>
        <v>0</v>
      </c>
      <c r="BG389" s="179">
        <f>IF(N389="zákl. přenesená",J389,0)</f>
        <v>0</v>
      </c>
      <c r="BH389" s="179">
        <f>IF(N389="sníž. přenesená",J389,0)</f>
        <v>0</v>
      </c>
      <c r="BI389" s="179">
        <f>IF(N389="nulová",J389,0)</f>
        <v>0</v>
      </c>
      <c r="BJ389" s="23" t="s">
        <v>76</v>
      </c>
      <c r="BK389" s="179">
        <f>ROUND(I389*H389,2)</f>
        <v>0</v>
      </c>
      <c r="BL389" s="23" t="s">
        <v>138</v>
      </c>
      <c r="BM389" s="23" t="s">
        <v>764</v>
      </c>
    </row>
    <row r="390" spans="2:63" s="10" customFormat="1" ht="37.35" customHeight="1">
      <c r="B390" s="156"/>
      <c r="D390" s="157" t="s">
        <v>70</v>
      </c>
      <c r="E390" s="158" t="s">
        <v>765</v>
      </c>
      <c r="F390" s="158" t="s">
        <v>766</v>
      </c>
      <c r="I390" s="159"/>
      <c r="J390" s="160">
        <f>BK390</f>
        <v>0</v>
      </c>
      <c r="L390" s="156"/>
      <c r="M390" s="161"/>
      <c r="N390" s="162"/>
      <c r="O390" s="162"/>
      <c r="P390" s="163">
        <f>SUM(P391:P418)</f>
        <v>0</v>
      </c>
      <c r="Q390" s="162"/>
      <c r="R390" s="163">
        <f>SUM(R391:R418)</f>
        <v>0</v>
      </c>
      <c r="S390" s="162"/>
      <c r="T390" s="164">
        <f>SUM(T391:T418)</f>
        <v>0</v>
      </c>
      <c r="AR390" s="157" t="s">
        <v>83</v>
      </c>
      <c r="AT390" s="165" t="s">
        <v>70</v>
      </c>
      <c r="AU390" s="165" t="s">
        <v>71</v>
      </c>
      <c r="AY390" s="157" t="s">
        <v>133</v>
      </c>
      <c r="BK390" s="166">
        <f>SUM(BK391:BK418)</f>
        <v>0</v>
      </c>
    </row>
    <row r="391" spans="2:65" s="1" customFormat="1" ht="25.5" customHeight="1">
      <c r="B391" s="167"/>
      <c r="C391" s="168" t="s">
        <v>767</v>
      </c>
      <c r="D391" s="168" t="s">
        <v>134</v>
      </c>
      <c r="E391" s="169" t="s">
        <v>768</v>
      </c>
      <c r="F391" s="170" t="s">
        <v>769</v>
      </c>
      <c r="G391" s="171" t="s">
        <v>194</v>
      </c>
      <c r="H391" s="172">
        <v>2.67</v>
      </c>
      <c r="I391" s="173"/>
      <c r="J391" s="174">
        <f>ROUND(I391*H391,2)</f>
        <v>0</v>
      </c>
      <c r="K391" s="170" t="s">
        <v>5</v>
      </c>
      <c r="L391" s="41"/>
      <c r="M391" s="175" t="s">
        <v>5</v>
      </c>
      <c r="N391" s="176" t="s">
        <v>42</v>
      </c>
      <c r="O391" s="42"/>
      <c r="P391" s="177">
        <f>O391*H391</f>
        <v>0</v>
      </c>
      <c r="Q391" s="177">
        <v>0</v>
      </c>
      <c r="R391" s="177">
        <f>Q391*H391</f>
        <v>0</v>
      </c>
      <c r="S391" s="177">
        <v>0</v>
      </c>
      <c r="T391" s="178">
        <f>S391*H391</f>
        <v>0</v>
      </c>
      <c r="AR391" s="23" t="s">
        <v>213</v>
      </c>
      <c r="AT391" s="23" t="s">
        <v>134</v>
      </c>
      <c r="AU391" s="23" t="s">
        <v>76</v>
      </c>
      <c r="AY391" s="23" t="s">
        <v>133</v>
      </c>
      <c r="BE391" s="179">
        <f>IF(N391="základní",J391,0)</f>
        <v>0</v>
      </c>
      <c r="BF391" s="179">
        <f>IF(N391="snížená",J391,0)</f>
        <v>0</v>
      </c>
      <c r="BG391" s="179">
        <f>IF(N391="zákl. přenesená",J391,0)</f>
        <v>0</v>
      </c>
      <c r="BH391" s="179">
        <f>IF(N391="sníž. přenesená",J391,0)</f>
        <v>0</v>
      </c>
      <c r="BI391" s="179">
        <f>IF(N391="nulová",J391,0)</f>
        <v>0</v>
      </c>
      <c r="BJ391" s="23" t="s">
        <v>76</v>
      </c>
      <c r="BK391" s="179">
        <f>ROUND(I391*H391,2)</f>
        <v>0</v>
      </c>
      <c r="BL391" s="23" t="s">
        <v>213</v>
      </c>
      <c r="BM391" s="23" t="s">
        <v>770</v>
      </c>
    </row>
    <row r="392" spans="2:51" s="12" customFormat="1" ht="13.5">
      <c r="B392" s="188"/>
      <c r="D392" s="181" t="s">
        <v>140</v>
      </c>
      <c r="E392" s="189" t="s">
        <v>5</v>
      </c>
      <c r="F392" s="190" t="s">
        <v>771</v>
      </c>
      <c r="H392" s="191">
        <v>2.67</v>
      </c>
      <c r="I392" s="192"/>
      <c r="L392" s="188"/>
      <c r="M392" s="193"/>
      <c r="N392" s="194"/>
      <c r="O392" s="194"/>
      <c r="P392" s="194"/>
      <c r="Q392" s="194"/>
      <c r="R392" s="194"/>
      <c r="S392" s="194"/>
      <c r="T392" s="195"/>
      <c r="AT392" s="189" t="s">
        <v>140</v>
      </c>
      <c r="AU392" s="189" t="s">
        <v>76</v>
      </c>
      <c r="AV392" s="12" t="s">
        <v>83</v>
      </c>
      <c r="AW392" s="12" t="s">
        <v>35</v>
      </c>
      <c r="AX392" s="12" t="s">
        <v>71</v>
      </c>
      <c r="AY392" s="189" t="s">
        <v>133</v>
      </c>
    </row>
    <row r="393" spans="2:51" s="12" customFormat="1" ht="13.5">
      <c r="B393" s="188"/>
      <c r="D393" s="181" t="s">
        <v>140</v>
      </c>
      <c r="E393" s="189" t="s">
        <v>5</v>
      </c>
      <c r="F393" s="190" t="s">
        <v>5</v>
      </c>
      <c r="H393" s="191">
        <v>0</v>
      </c>
      <c r="I393" s="192"/>
      <c r="L393" s="188"/>
      <c r="M393" s="193"/>
      <c r="N393" s="194"/>
      <c r="O393" s="194"/>
      <c r="P393" s="194"/>
      <c r="Q393" s="194"/>
      <c r="R393" s="194"/>
      <c r="S393" s="194"/>
      <c r="T393" s="195"/>
      <c r="AT393" s="189" t="s">
        <v>140</v>
      </c>
      <c r="AU393" s="189" t="s">
        <v>76</v>
      </c>
      <c r="AV393" s="12" t="s">
        <v>83</v>
      </c>
      <c r="AW393" s="12" t="s">
        <v>6</v>
      </c>
      <c r="AX393" s="12" t="s">
        <v>71</v>
      </c>
      <c r="AY393" s="189" t="s">
        <v>133</v>
      </c>
    </row>
    <row r="394" spans="2:51" s="13" customFormat="1" ht="13.5">
      <c r="B394" s="196"/>
      <c r="D394" s="181" t="s">
        <v>140</v>
      </c>
      <c r="E394" s="197" t="s">
        <v>5</v>
      </c>
      <c r="F394" s="198" t="s">
        <v>143</v>
      </c>
      <c r="H394" s="199">
        <v>2.67</v>
      </c>
      <c r="I394" s="200"/>
      <c r="L394" s="196"/>
      <c r="M394" s="201"/>
      <c r="N394" s="202"/>
      <c r="O394" s="202"/>
      <c r="P394" s="202"/>
      <c r="Q394" s="202"/>
      <c r="R394" s="202"/>
      <c r="S394" s="202"/>
      <c r="T394" s="203"/>
      <c r="AT394" s="197" t="s">
        <v>140</v>
      </c>
      <c r="AU394" s="197" t="s">
        <v>76</v>
      </c>
      <c r="AV394" s="13" t="s">
        <v>138</v>
      </c>
      <c r="AW394" s="13" t="s">
        <v>35</v>
      </c>
      <c r="AX394" s="13" t="s">
        <v>76</v>
      </c>
      <c r="AY394" s="197" t="s">
        <v>133</v>
      </c>
    </row>
    <row r="395" spans="2:65" s="1" customFormat="1" ht="51" customHeight="1">
      <c r="B395" s="167"/>
      <c r="C395" s="168" t="s">
        <v>772</v>
      </c>
      <c r="D395" s="168" t="s">
        <v>134</v>
      </c>
      <c r="E395" s="169" t="s">
        <v>773</v>
      </c>
      <c r="F395" s="170" t="s">
        <v>774</v>
      </c>
      <c r="G395" s="171" t="s">
        <v>194</v>
      </c>
      <c r="H395" s="172">
        <v>33.123</v>
      </c>
      <c r="I395" s="173"/>
      <c r="J395" s="174">
        <f>ROUND(I395*H395,2)</f>
        <v>0</v>
      </c>
      <c r="K395" s="170" t="s">
        <v>5</v>
      </c>
      <c r="L395" s="41"/>
      <c r="M395" s="175" t="s">
        <v>5</v>
      </c>
      <c r="N395" s="176" t="s">
        <v>42</v>
      </c>
      <c r="O395" s="42"/>
      <c r="P395" s="177">
        <f>O395*H395</f>
        <v>0</v>
      </c>
      <c r="Q395" s="177">
        <v>0</v>
      </c>
      <c r="R395" s="177">
        <f>Q395*H395</f>
        <v>0</v>
      </c>
      <c r="S395" s="177">
        <v>0</v>
      </c>
      <c r="T395" s="178">
        <f>S395*H395</f>
        <v>0</v>
      </c>
      <c r="AR395" s="23" t="s">
        <v>213</v>
      </c>
      <c r="AT395" s="23" t="s">
        <v>134</v>
      </c>
      <c r="AU395" s="23" t="s">
        <v>76</v>
      </c>
      <c r="AY395" s="23" t="s">
        <v>133</v>
      </c>
      <c r="BE395" s="179">
        <f>IF(N395="základní",J395,0)</f>
        <v>0</v>
      </c>
      <c r="BF395" s="179">
        <f>IF(N395="snížená",J395,0)</f>
        <v>0</v>
      </c>
      <c r="BG395" s="179">
        <f>IF(N395="zákl. přenesená",J395,0)</f>
        <v>0</v>
      </c>
      <c r="BH395" s="179">
        <f>IF(N395="sníž. přenesená",J395,0)</f>
        <v>0</v>
      </c>
      <c r="BI395" s="179">
        <f>IF(N395="nulová",J395,0)</f>
        <v>0</v>
      </c>
      <c r="BJ395" s="23" t="s">
        <v>76</v>
      </c>
      <c r="BK395" s="179">
        <f>ROUND(I395*H395,2)</f>
        <v>0</v>
      </c>
      <c r="BL395" s="23" t="s">
        <v>213</v>
      </c>
      <c r="BM395" s="23" t="s">
        <v>775</v>
      </c>
    </row>
    <row r="396" spans="2:65" s="1" customFormat="1" ht="16.5" customHeight="1">
      <c r="B396" s="167"/>
      <c r="C396" s="204" t="s">
        <v>776</v>
      </c>
      <c r="D396" s="204" t="s">
        <v>184</v>
      </c>
      <c r="E396" s="205" t="s">
        <v>777</v>
      </c>
      <c r="F396" s="206" t="s">
        <v>778</v>
      </c>
      <c r="G396" s="207" t="s">
        <v>779</v>
      </c>
      <c r="H396" s="208">
        <v>9.938</v>
      </c>
      <c r="I396" s="209"/>
      <c r="J396" s="210">
        <f>ROUND(I396*H396,2)</f>
        <v>0</v>
      </c>
      <c r="K396" s="206" t="s">
        <v>5</v>
      </c>
      <c r="L396" s="211"/>
      <c r="M396" s="212" t="s">
        <v>5</v>
      </c>
      <c r="N396" s="213" t="s">
        <v>42</v>
      </c>
      <c r="O396" s="42"/>
      <c r="P396" s="177">
        <f>O396*H396</f>
        <v>0</v>
      </c>
      <c r="Q396" s="177">
        <v>0</v>
      </c>
      <c r="R396" s="177">
        <f>Q396*H396</f>
        <v>0</v>
      </c>
      <c r="S396" s="177">
        <v>0</v>
      </c>
      <c r="T396" s="178">
        <f>S396*H396</f>
        <v>0</v>
      </c>
      <c r="AR396" s="23" t="s">
        <v>316</v>
      </c>
      <c r="AT396" s="23" t="s">
        <v>184</v>
      </c>
      <c r="AU396" s="23" t="s">
        <v>76</v>
      </c>
      <c r="AY396" s="23" t="s">
        <v>133</v>
      </c>
      <c r="BE396" s="179">
        <f>IF(N396="základní",J396,0)</f>
        <v>0</v>
      </c>
      <c r="BF396" s="179">
        <f>IF(N396="snížená",J396,0)</f>
        <v>0</v>
      </c>
      <c r="BG396" s="179">
        <f>IF(N396="zákl. přenesená",J396,0)</f>
        <v>0</v>
      </c>
      <c r="BH396" s="179">
        <f>IF(N396="sníž. přenesená",J396,0)</f>
        <v>0</v>
      </c>
      <c r="BI396" s="179">
        <f>IF(N396="nulová",J396,0)</f>
        <v>0</v>
      </c>
      <c r="BJ396" s="23" t="s">
        <v>76</v>
      </c>
      <c r="BK396" s="179">
        <f>ROUND(I396*H396,2)</f>
        <v>0</v>
      </c>
      <c r="BL396" s="23" t="s">
        <v>213</v>
      </c>
      <c r="BM396" s="23" t="s">
        <v>780</v>
      </c>
    </row>
    <row r="397" spans="2:51" s="12" customFormat="1" ht="13.5">
      <c r="B397" s="188"/>
      <c r="D397" s="181" t="s">
        <v>140</v>
      </c>
      <c r="E397" s="189" t="s">
        <v>5</v>
      </c>
      <c r="F397" s="190" t="s">
        <v>781</v>
      </c>
      <c r="H397" s="191">
        <v>9.938</v>
      </c>
      <c r="I397" s="192"/>
      <c r="L397" s="188"/>
      <c r="M397" s="193"/>
      <c r="N397" s="194"/>
      <c r="O397" s="194"/>
      <c r="P397" s="194"/>
      <c r="Q397" s="194"/>
      <c r="R397" s="194"/>
      <c r="S397" s="194"/>
      <c r="T397" s="195"/>
      <c r="AT397" s="189" t="s">
        <v>140</v>
      </c>
      <c r="AU397" s="189" t="s">
        <v>76</v>
      </c>
      <c r="AV397" s="12" t="s">
        <v>83</v>
      </c>
      <c r="AW397" s="12" t="s">
        <v>35</v>
      </c>
      <c r="AX397" s="12" t="s">
        <v>71</v>
      </c>
      <c r="AY397" s="189" t="s">
        <v>133</v>
      </c>
    </row>
    <row r="398" spans="2:51" s="12" customFormat="1" ht="13.5">
      <c r="B398" s="188"/>
      <c r="D398" s="181" t="s">
        <v>140</v>
      </c>
      <c r="E398" s="189" t="s">
        <v>5</v>
      </c>
      <c r="F398" s="190" t="s">
        <v>5</v>
      </c>
      <c r="H398" s="191">
        <v>0</v>
      </c>
      <c r="I398" s="192"/>
      <c r="L398" s="188"/>
      <c r="M398" s="193"/>
      <c r="N398" s="194"/>
      <c r="O398" s="194"/>
      <c r="P398" s="194"/>
      <c r="Q398" s="194"/>
      <c r="R398" s="194"/>
      <c r="S398" s="194"/>
      <c r="T398" s="195"/>
      <c r="AT398" s="189" t="s">
        <v>140</v>
      </c>
      <c r="AU398" s="189" t="s">
        <v>76</v>
      </c>
      <c r="AV398" s="12" t="s">
        <v>83</v>
      </c>
      <c r="AW398" s="12" t="s">
        <v>6</v>
      </c>
      <c r="AX398" s="12" t="s">
        <v>71</v>
      </c>
      <c r="AY398" s="189" t="s">
        <v>133</v>
      </c>
    </row>
    <row r="399" spans="2:51" s="13" customFormat="1" ht="13.5">
      <c r="B399" s="196"/>
      <c r="D399" s="181" t="s">
        <v>140</v>
      </c>
      <c r="E399" s="197" t="s">
        <v>5</v>
      </c>
      <c r="F399" s="198" t="s">
        <v>143</v>
      </c>
      <c r="H399" s="199">
        <v>9.938</v>
      </c>
      <c r="I399" s="200"/>
      <c r="L399" s="196"/>
      <c r="M399" s="201"/>
      <c r="N399" s="202"/>
      <c r="O399" s="202"/>
      <c r="P399" s="202"/>
      <c r="Q399" s="202"/>
      <c r="R399" s="202"/>
      <c r="S399" s="202"/>
      <c r="T399" s="203"/>
      <c r="AT399" s="197" t="s">
        <v>140</v>
      </c>
      <c r="AU399" s="197" t="s">
        <v>76</v>
      </c>
      <c r="AV399" s="13" t="s">
        <v>138</v>
      </c>
      <c r="AW399" s="13" t="s">
        <v>35</v>
      </c>
      <c r="AX399" s="13" t="s">
        <v>76</v>
      </c>
      <c r="AY399" s="197" t="s">
        <v>133</v>
      </c>
    </row>
    <row r="400" spans="2:65" s="1" customFormat="1" ht="38.25" customHeight="1">
      <c r="B400" s="167"/>
      <c r="C400" s="168" t="s">
        <v>782</v>
      </c>
      <c r="D400" s="168" t="s">
        <v>134</v>
      </c>
      <c r="E400" s="169" t="s">
        <v>783</v>
      </c>
      <c r="F400" s="170" t="s">
        <v>784</v>
      </c>
      <c r="G400" s="171" t="s">
        <v>194</v>
      </c>
      <c r="H400" s="172">
        <v>33.123</v>
      </c>
      <c r="I400" s="173"/>
      <c r="J400" s="174">
        <f>ROUND(I400*H400,2)</f>
        <v>0</v>
      </c>
      <c r="K400" s="170" t="s">
        <v>5</v>
      </c>
      <c r="L400" s="41"/>
      <c r="M400" s="175" t="s">
        <v>5</v>
      </c>
      <c r="N400" s="176" t="s">
        <v>42</v>
      </c>
      <c r="O400" s="42"/>
      <c r="P400" s="177">
        <f>O400*H400</f>
        <v>0</v>
      </c>
      <c r="Q400" s="177">
        <v>0</v>
      </c>
      <c r="R400" s="177">
        <f>Q400*H400</f>
        <v>0</v>
      </c>
      <c r="S400" s="177">
        <v>0</v>
      </c>
      <c r="T400" s="178">
        <f>S400*H400</f>
        <v>0</v>
      </c>
      <c r="AR400" s="23" t="s">
        <v>213</v>
      </c>
      <c r="AT400" s="23" t="s">
        <v>134</v>
      </c>
      <c r="AU400" s="23" t="s">
        <v>76</v>
      </c>
      <c r="AY400" s="23" t="s">
        <v>133</v>
      </c>
      <c r="BE400" s="179">
        <f>IF(N400="základní",J400,0)</f>
        <v>0</v>
      </c>
      <c r="BF400" s="179">
        <f>IF(N400="snížená",J400,0)</f>
        <v>0</v>
      </c>
      <c r="BG400" s="179">
        <f>IF(N400="zákl. přenesená",J400,0)</f>
        <v>0</v>
      </c>
      <c r="BH400" s="179">
        <f>IF(N400="sníž. přenesená",J400,0)</f>
        <v>0</v>
      </c>
      <c r="BI400" s="179">
        <f>IF(N400="nulová",J400,0)</f>
        <v>0</v>
      </c>
      <c r="BJ400" s="23" t="s">
        <v>76</v>
      </c>
      <c r="BK400" s="179">
        <f>ROUND(I400*H400,2)</f>
        <v>0</v>
      </c>
      <c r="BL400" s="23" t="s">
        <v>213</v>
      </c>
      <c r="BM400" s="23" t="s">
        <v>785</v>
      </c>
    </row>
    <row r="401" spans="2:65" s="1" customFormat="1" ht="16.5" customHeight="1">
      <c r="B401" s="167"/>
      <c r="C401" s="204" t="s">
        <v>786</v>
      </c>
      <c r="D401" s="204" t="s">
        <v>184</v>
      </c>
      <c r="E401" s="205" t="s">
        <v>787</v>
      </c>
      <c r="F401" s="206" t="s">
        <v>788</v>
      </c>
      <c r="G401" s="207" t="s">
        <v>194</v>
      </c>
      <c r="H401" s="208">
        <v>38.091</v>
      </c>
      <c r="I401" s="209"/>
      <c r="J401" s="210">
        <f>ROUND(I401*H401,2)</f>
        <v>0</v>
      </c>
      <c r="K401" s="206" t="s">
        <v>5</v>
      </c>
      <c r="L401" s="211"/>
      <c r="M401" s="212" t="s">
        <v>5</v>
      </c>
      <c r="N401" s="213" t="s">
        <v>42</v>
      </c>
      <c r="O401" s="42"/>
      <c r="P401" s="177">
        <f>O401*H401</f>
        <v>0</v>
      </c>
      <c r="Q401" s="177">
        <v>0</v>
      </c>
      <c r="R401" s="177">
        <f>Q401*H401</f>
        <v>0</v>
      </c>
      <c r="S401" s="177">
        <v>0</v>
      </c>
      <c r="T401" s="178">
        <f>S401*H401</f>
        <v>0</v>
      </c>
      <c r="AR401" s="23" t="s">
        <v>316</v>
      </c>
      <c r="AT401" s="23" t="s">
        <v>184</v>
      </c>
      <c r="AU401" s="23" t="s">
        <v>76</v>
      </c>
      <c r="AY401" s="23" t="s">
        <v>133</v>
      </c>
      <c r="BE401" s="179">
        <f>IF(N401="základní",J401,0)</f>
        <v>0</v>
      </c>
      <c r="BF401" s="179">
        <f>IF(N401="snížená",J401,0)</f>
        <v>0</v>
      </c>
      <c r="BG401" s="179">
        <f>IF(N401="zákl. přenesená",J401,0)</f>
        <v>0</v>
      </c>
      <c r="BH401" s="179">
        <f>IF(N401="sníž. přenesená",J401,0)</f>
        <v>0</v>
      </c>
      <c r="BI401" s="179">
        <f>IF(N401="nulová",J401,0)</f>
        <v>0</v>
      </c>
      <c r="BJ401" s="23" t="s">
        <v>76</v>
      </c>
      <c r="BK401" s="179">
        <f>ROUND(I401*H401,2)</f>
        <v>0</v>
      </c>
      <c r="BL401" s="23" t="s">
        <v>213</v>
      </c>
      <c r="BM401" s="23" t="s">
        <v>789</v>
      </c>
    </row>
    <row r="402" spans="2:65" s="1" customFormat="1" ht="38.25" customHeight="1">
      <c r="B402" s="167"/>
      <c r="C402" s="168" t="s">
        <v>790</v>
      </c>
      <c r="D402" s="168" t="s">
        <v>134</v>
      </c>
      <c r="E402" s="169" t="s">
        <v>791</v>
      </c>
      <c r="F402" s="170" t="s">
        <v>792</v>
      </c>
      <c r="G402" s="171" t="s">
        <v>194</v>
      </c>
      <c r="H402" s="172">
        <v>42.07</v>
      </c>
      <c r="I402" s="173"/>
      <c r="J402" s="174">
        <f>ROUND(I402*H402,2)</f>
        <v>0</v>
      </c>
      <c r="K402" s="170" t="s">
        <v>5</v>
      </c>
      <c r="L402" s="41"/>
      <c r="M402" s="175" t="s">
        <v>5</v>
      </c>
      <c r="N402" s="176" t="s">
        <v>42</v>
      </c>
      <c r="O402" s="42"/>
      <c r="P402" s="177">
        <f>O402*H402</f>
        <v>0</v>
      </c>
      <c r="Q402" s="177">
        <v>0</v>
      </c>
      <c r="R402" s="177">
        <f>Q402*H402</f>
        <v>0</v>
      </c>
      <c r="S402" s="177">
        <v>0</v>
      </c>
      <c r="T402" s="178">
        <f>S402*H402</f>
        <v>0</v>
      </c>
      <c r="AR402" s="23" t="s">
        <v>213</v>
      </c>
      <c r="AT402" s="23" t="s">
        <v>134</v>
      </c>
      <c r="AU402" s="23" t="s">
        <v>76</v>
      </c>
      <c r="AY402" s="23" t="s">
        <v>133</v>
      </c>
      <c r="BE402" s="179">
        <f>IF(N402="základní",J402,0)</f>
        <v>0</v>
      </c>
      <c r="BF402" s="179">
        <f>IF(N402="snížená",J402,0)</f>
        <v>0</v>
      </c>
      <c r="BG402" s="179">
        <f>IF(N402="zákl. přenesená",J402,0)</f>
        <v>0</v>
      </c>
      <c r="BH402" s="179">
        <f>IF(N402="sníž. přenesená",J402,0)</f>
        <v>0</v>
      </c>
      <c r="BI402" s="179">
        <f>IF(N402="nulová",J402,0)</f>
        <v>0</v>
      </c>
      <c r="BJ402" s="23" t="s">
        <v>76</v>
      </c>
      <c r="BK402" s="179">
        <f>ROUND(I402*H402,2)</f>
        <v>0</v>
      </c>
      <c r="BL402" s="23" t="s">
        <v>213</v>
      </c>
      <c r="BM402" s="23" t="s">
        <v>793</v>
      </c>
    </row>
    <row r="403" spans="2:65" s="1" customFormat="1" ht="38.25" customHeight="1">
      <c r="B403" s="167"/>
      <c r="C403" s="168" t="s">
        <v>794</v>
      </c>
      <c r="D403" s="168" t="s">
        <v>134</v>
      </c>
      <c r="E403" s="169" t="s">
        <v>795</v>
      </c>
      <c r="F403" s="170" t="s">
        <v>796</v>
      </c>
      <c r="G403" s="171" t="s">
        <v>194</v>
      </c>
      <c r="H403" s="172">
        <v>11.535</v>
      </c>
      <c r="I403" s="173"/>
      <c r="J403" s="174">
        <f>ROUND(I403*H403,2)</f>
        <v>0</v>
      </c>
      <c r="K403" s="170" t="s">
        <v>5</v>
      </c>
      <c r="L403" s="41"/>
      <c r="M403" s="175" t="s">
        <v>5</v>
      </c>
      <c r="N403" s="176" t="s">
        <v>42</v>
      </c>
      <c r="O403" s="42"/>
      <c r="P403" s="177">
        <f>O403*H403</f>
        <v>0</v>
      </c>
      <c r="Q403" s="177">
        <v>0</v>
      </c>
      <c r="R403" s="177">
        <f>Q403*H403</f>
        <v>0</v>
      </c>
      <c r="S403" s="177">
        <v>0</v>
      </c>
      <c r="T403" s="178">
        <f>S403*H403</f>
        <v>0</v>
      </c>
      <c r="AR403" s="23" t="s">
        <v>213</v>
      </c>
      <c r="AT403" s="23" t="s">
        <v>134</v>
      </c>
      <c r="AU403" s="23" t="s">
        <v>76</v>
      </c>
      <c r="AY403" s="23" t="s">
        <v>133</v>
      </c>
      <c r="BE403" s="179">
        <f>IF(N403="základní",J403,0)</f>
        <v>0</v>
      </c>
      <c r="BF403" s="179">
        <f>IF(N403="snížená",J403,0)</f>
        <v>0</v>
      </c>
      <c r="BG403" s="179">
        <f>IF(N403="zákl. přenesená",J403,0)</f>
        <v>0</v>
      </c>
      <c r="BH403" s="179">
        <f>IF(N403="sníž. přenesená",J403,0)</f>
        <v>0</v>
      </c>
      <c r="BI403" s="179">
        <f>IF(N403="nulová",J403,0)</f>
        <v>0</v>
      </c>
      <c r="BJ403" s="23" t="s">
        <v>76</v>
      </c>
      <c r="BK403" s="179">
        <f>ROUND(I403*H403,2)</f>
        <v>0</v>
      </c>
      <c r="BL403" s="23" t="s">
        <v>213</v>
      </c>
      <c r="BM403" s="23" t="s">
        <v>797</v>
      </c>
    </row>
    <row r="404" spans="2:51" s="11" customFormat="1" ht="13.5">
      <c r="B404" s="180"/>
      <c r="D404" s="181" t="s">
        <v>140</v>
      </c>
      <c r="E404" s="182" t="s">
        <v>5</v>
      </c>
      <c r="F404" s="183" t="s">
        <v>798</v>
      </c>
      <c r="H404" s="182" t="s">
        <v>5</v>
      </c>
      <c r="I404" s="184"/>
      <c r="L404" s="180"/>
      <c r="M404" s="185"/>
      <c r="N404" s="186"/>
      <c r="O404" s="186"/>
      <c r="P404" s="186"/>
      <c r="Q404" s="186"/>
      <c r="R404" s="186"/>
      <c r="S404" s="186"/>
      <c r="T404" s="187"/>
      <c r="AT404" s="182" t="s">
        <v>140</v>
      </c>
      <c r="AU404" s="182" t="s">
        <v>76</v>
      </c>
      <c r="AV404" s="11" t="s">
        <v>76</v>
      </c>
      <c r="AW404" s="11" t="s">
        <v>35</v>
      </c>
      <c r="AX404" s="11" t="s">
        <v>71</v>
      </c>
      <c r="AY404" s="182" t="s">
        <v>133</v>
      </c>
    </row>
    <row r="405" spans="2:51" s="12" customFormat="1" ht="13.5">
      <c r="B405" s="188"/>
      <c r="D405" s="181" t="s">
        <v>140</v>
      </c>
      <c r="E405" s="189" t="s">
        <v>5</v>
      </c>
      <c r="F405" s="190" t="s">
        <v>799</v>
      </c>
      <c r="H405" s="191">
        <v>2.537</v>
      </c>
      <c r="I405" s="192"/>
      <c r="L405" s="188"/>
      <c r="M405" s="193"/>
      <c r="N405" s="194"/>
      <c r="O405" s="194"/>
      <c r="P405" s="194"/>
      <c r="Q405" s="194"/>
      <c r="R405" s="194"/>
      <c r="S405" s="194"/>
      <c r="T405" s="195"/>
      <c r="AT405" s="189" t="s">
        <v>140</v>
      </c>
      <c r="AU405" s="189" t="s">
        <v>76</v>
      </c>
      <c r="AV405" s="12" t="s">
        <v>83</v>
      </c>
      <c r="AW405" s="12" t="s">
        <v>35</v>
      </c>
      <c r="AX405" s="12" t="s">
        <v>71</v>
      </c>
      <c r="AY405" s="189" t="s">
        <v>133</v>
      </c>
    </row>
    <row r="406" spans="2:51" s="12" customFormat="1" ht="13.5">
      <c r="B406" s="188"/>
      <c r="D406" s="181" t="s">
        <v>140</v>
      </c>
      <c r="E406" s="189" t="s">
        <v>5</v>
      </c>
      <c r="F406" s="190" t="s">
        <v>5</v>
      </c>
      <c r="H406" s="191">
        <v>0</v>
      </c>
      <c r="I406" s="192"/>
      <c r="L406" s="188"/>
      <c r="M406" s="193"/>
      <c r="N406" s="194"/>
      <c r="O406" s="194"/>
      <c r="P406" s="194"/>
      <c r="Q406" s="194"/>
      <c r="R406" s="194"/>
      <c r="S406" s="194"/>
      <c r="T406" s="195"/>
      <c r="AT406" s="189" t="s">
        <v>140</v>
      </c>
      <c r="AU406" s="189" t="s">
        <v>76</v>
      </c>
      <c r="AV406" s="12" t="s">
        <v>83</v>
      </c>
      <c r="AW406" s="12" t="s">
        <v>6</v>
      </c>
      <c r="AX406" s="12" t="s">
        <v>71</v>
      </c>
      <c r="AY406" s="189" t="s">
        <v>133</v>
      </c>
    </row>
    <row r="407" spans="2:51" s="12" customFormat="1" ht="13.5">
      <c r="B407" s="188"/>
      <c r="D407" s="181" t="s">
        <v>140</v>
      </c>
      <c r="E407" s="189" t="s">
        <v>5</v>
      </c>
      <c r="F407" s="190" t="s">
        <v>800</v>
      </c>
      <c r="H407" s="191">
        <v>2.586</v>
      </c>
      <c r="I407" s="192"/>
      <c r="L407" s="188"/>
      <c r="M407" s="193"/>
      <c r="N407" s="194"/>
      <c r="O407" s="194"/>
      <c r="P407" s="194"/>
      <c r="Q407" s="194"/>
      <c r="R407" s="194"/>
      <c r="S407" s="194"/>
      <c r="T407" s="195"/>
      <c r="AT407" s="189" t="s">
        <v>140</v>
      </c>
      <c r="AU407" s="189" t="s">
        <v>76</v>
      </c>
      <c r="AV407" s="12" t="s">
        <v>83</v>
      </c>
      <c r="AW407" s="12" t="s">
        <v>35</v>
      </c>
      <c r="AX407" s="12" t="s">
        <v>71</v>
      </c>
      <c r="AY407" s="189" t="s">
        <v>133</v>
      </c>
    </row>
    <row r="408" spans="2:51" s="12" customFormat="1" ht="13.5">
      <c r="B408" s="188"/>
      <c r="D408" s="181" t="s">
        <v>140</v>
      </c>
      <c r="E408" s="189" t="s">
        <v>5</v>
      </c>
      <c r="F408" s="190" t="s">
        <v>5</v>
      </c>
      <c r="H408" s="191">
        <v>0</v>
      </c>
      <c r="I408" s="192"/>
      <c r="L408" s="188"/>
      <c r="M408" s="193"/>
      <c r="N408" s="194"/>
      <c r="O408" s="194"/>
      <c r="P408" s="194"/>
      <c r="Q408" s="194"/>
      <c r="R408" s="194"/>
      <c r="S408" s="194"/>
      <c r="T408" s="195"/>
      <c r="AT408" s="189" t="s">
        <v>140</v>
      </c>
      <c r="AU408" s="189" t="s">
        <v>76</v>
      </c>
      <c r="AV408" s="12" t="s">
        <v>83</v>
      </c>
      <c r="AW408" s="12" t="s">
        <v>6</v>
      </c>
      <c r="AX408" s="12" t="s">
        <v>71</v>
      </c>
      <c r="AY408" s="189" t="s">
        <v>133</v>
      </c>
    </row>
    <row r="409" spans="2:51" s="12" customFormat="1" ht="13.5">
      <c r="B409" s="188"/>
      <c r="D409" s="181" t="s">
        <v>140</v>
      </c>
      <c r="E409" s="189" t="s">
        <v>5</v>
      </c>
      <c r="F409" s="190" t="s">
        <v>801</v>
      </c>
      <c r="H409" s="191">
        <v>1.512</v>
      </c>
      <c r="I409" s="192"/>
      <c r="L409" s="188"/>
      <c r="M409" s="193"/>
      <c r="N409" s="194"/>
      <c r="O409" s="194"/>
      <c r="P409" s="194"/>
      <c r="Q409" s="194"/>
      <c r="R409" s="194"/>
      <c r="S409" s="194"/>
      <c r="T409" s="195"/>
      <c r="AT409" s="189" t="s">
        <v>140</v>
      </c>
      <c r="AU409" s="189" t="s">
        <v>76</v>
      </c>
      <c r="AV409" s="12" t="s">
        <v>83</v>
      </c>
      <c r="AW409" s="12" t="s">
        <v>35</v>
      </c>
      <c r="AX409" s="12" t="s">
        <v>71</v>
      </c>
      <c r="AY409" s="189" t="s">
        <v>133</v>
      </c>
    </row>
    <row r="410" spans="2:51" s="12" customFormat="1" ht="13.5">
      <c r="B410" s="188"/>
      <c r="D410" s="181" t="s">
        <v>140</v>
      </c>
      <c r="E410" s="189" t="s">
        <v>5</v>
      </c>
      <c r="F410" s="190" t="s">
        <v>5</v>
      </c>
      <c r="H410" s="191">
        <v>0</v>
      </c>
      <c r="I410" s="192"/>
      <c r="L410" s="188"/>
      <c r="M410" s="193"/>
      <c r="N410" s="194"/>
      <c r="O410" s="194"/>
      <c r="P410" s="194"/>
      <c r="Q410" s="194"/>
      <c r="R410" s="194"/>
      <c r="S410" s="194"/>
      <c r="T410" s="195"/>
      <c r="AT410" s="189" t="s">
        <v>140</v>
      </c>
      <c r="AU410" s="189" t="s">
        <v>76</v>
      </c>
      <c r="AV410" s="12" t="s">
        <v>83</v>
      </c>
      <c r="AW410" s="12" t="s">
        <v>6</v>
      </c>
      <c r="AX410" s="12" t="s">
        <v>71</v>
      </c>
      <c r="AY410" s="189" t="s">
        <v>133</v>
      </c>
    </row>
    <row r="411" spans="2:51" s="12" customFormat="1" ht="13.5">
      <c r="B411" s="188"/>
      <c r="D411" s="181" t="s">
        <v>140</v>
      </c>
      <c r="E411" s="189" t="s">
        <v>5</v>
      </c>
      <c r="F411" s="190" t="s">
        <v>802</v>
      </c>
      <c r="H411" s="191">
        <v>4.9</v>
      </c>
      <c r="I411" s="192"/>
      <c r="L411" s="188"/>
      <c r="M411" s="193"/>
      <c r="N411" s="194"/>
      <c r="O411" s="194"/>
      <c r="P411" s="194"/>
      <c r="Q411" s="194"/>
      <c r="R411" s="194"/>
      <c r="S411" s="194"/>
      <c r="T411" s="195"/>
      <c r="AT411" s="189" t="s">
        <v>140</v>
      </c>
      <c r="AU411" s="189" t="s">
        <v>76</v>
      </c>
      <c r="AV411" s="12" t="s">
        <v>83</v>
      </c>
      <c r="AW411" s="12" t="s">
        <v>35</v>
      </c>
      <c r="AX411" s="12" t="s">
        <v>71</v>
      </c>
      <c r="AY411" s="189" t="s">
        <v>133</v>
      </c>
    </row>
    <row r="412" spans="2:51" s="12" customFormat="1" ht="13.5">
      <c r="B412" s="188"/>
      <c r="D412" s="181" t="s">
        <v>140</v>
      </c>
      <c r="E412" s="189" t="s">
        <v>5</v>
      </c>
      <c r="F412" s="190" t="s">
        <v>5</v>
      </c>
      <c r="H412" s="191">
        <v>0</v>
      </c>
      <c r="I412" s="192"/>
      <c r="L412" s="188"/>
      <c r="M412" s="193"/>
      <c r="N412" s="194"/>
      <c r="O412" s="194"/>
      <c r="P412" s="194"/>
      <c r="Q412" s="194"/>
      <c r="R412" s="194"/>
      <c r="S412" s="194"/>
      <c r="T412" s="195"/>
      <c r="AT412" s="189" t="s">
        <v>140</v>
      </c>
      <c r="AU412" s="189" t="s">
        <v>76</v>
      </c>
      <c r="AV412" s="12" t="s">
        <v>83</v>
      </c>
      <c r="AW412" s="12" t="s">
        <v>6</v>
      </c>
      <c r="AX412" s="12" t="s">
        <v>71</v>
      </c>
      <c r="AY412" s="189" t="s">
        <v>133</v>
      </c>
    </row>
    <row r="413" spans="2:51" s="12" customFormat="1" ht="13.5">
      <c r="B413" s="188"/>
      <c r="D413" s="181" t="s">
        <v>140</v>
      </c>
      <c r="E413" s="189" t="s">
        <v>5</v>
      </c>
      <c r="F413" s="190" t="s">
        <v>5</v>
      </c>
      <c r="H413" s="191">
        <v>0</v>
      </c>
      <c r="I413" s="192"/>
      <c r="L413" s="188"/>
      <c r="M413" s="193"/>
      <c r="N413" s="194"/>
      <c r="O413" s="194"/>
      <c r="P413" s="194"/>
      <c r="Q413" s="194"/>
      <c r="R413" s="194"/>
      <c r="S413" s="194"/>
      <c r="T413" s="195"/>
      <c r="AT413" s="189" t="s">
        <v>140</v>
      </c>
      <c r="AU413" s="189" t="s">
        <v>76</v>
      </c>
      <c r="AV413" s="12" t="s">
        <v>83</v>
      </c>
      <c r="AW413" s="12" t="s">
        <v>6</v>
      </c>
      <c r="AX413" s="12" t="s">
        <v>71</v>
      </c>
      <c r="AY413" s="189" t="s">
        <v>133</v>
      </c>
    </row>
    <row r="414" spans="2:51" s="13" customFormat="1" ht="13.5">
      <c r="B414" s="196"/>
      <c r="D414" s="181" t="s">
        <v>140</v>
      </c>
      <c r="E414" s="197" t="s">
        <v>5</v>
      </c>
      <c r="F414" s="198" t="s">
        <v>143</v>
      </c>
      <c r="H414" s="199">
        <v>11.535</v>
      </c>
      <c r="I414" s="200"/>
      <c r="L414" s="196"/>
      <c r="M414" s="201"/>
      <c r="N414" s="202"/>
      <c r="O414" s="202"/>
      <c r="P414" s="202"/>
      <c r="Q414" s="202"/>
      <c r="R414" s="202"/>
      <c r="S414" s="202"/>
      <c r="T414" s="203"/>
      <c r="AT414" s="197" t="s">
        <v>140</v>
      </c>
      <c r="AU414" s="197" t="s">
        <v>76</v>
      </c>
      <c r="AV414" s="13" t="s">
        <v>138</v>
      </c>
      <c r="AW414" s="13" t="s">
        <v>35</v>
      </c>
      <c r="AX414" s="13" t="s">
        <v>76</v>
      </c>
      <c r="AY414" s="197" t="s">
        <v>133</v>
      </c>
    </row>
    <row r="415" spans="2:65" s="1" customFormat="1" ht="16.5" customHeight="1">
      <c r="B415" s="167"/>
      <c r="C415" s="204" t="s">
        <v>803</v>
      </c>
      <c r="D415" s="204" t="s">
        <v>184</v>
      </c>
      <c r="E415" s="205" t="s">
        <v>804</v>
      </c>
      <c r="F415" s="206" t="s">
        <v>805</v>
      </c>
      <c r="G415" s="207" t="s">
        <v>279</v>
      </c>
      <c r="H415" s="208">
        <v>58.938</v>
      </c>
      <c r="I415" s="209"/>
      <c r="J415" s="210">
        <f>ROUND(I415*H415,2)</f>
        <v>0</v>
      </c>
      <c r="K415" s="206" t="s">
        <v>5</v>
      </c>
      <c r="L415" s="211"/>
      <c r="M415" s="212" t="s">
        <v>5</v>
      </c>
      <c r="N415" s="213" t="s">
        <v>42</v>
      </c>
      <c r="O415" s="42"/>
      <c r="P415" s="177">
        <f>O415*H415</f>
        <v>0</v>
      </c>
      <c r="Q415" s="177">
        <v>0</v>
      </c>
      <c r="R415" s="177">
        <f>Q415*H415</f>
        <v>0</v>
      </c>
      <c r="S415" s="177">
        <v>0</v>
      </c>
      <c r="T415" s="178">
        <f>S415*H415</f>
        <v>0</v>
      </c>
      <c r="AR415" s="23" t="s">
        <v>316</v>
      </c>
      <c r="AT415" s="23" t="s">
        <v>184</v>
      </c>
      <c r="AU415" s="23" t="s">
        <v>76</v>
      </c>
      <c r="AY415" s="23" t="s">
        <v>133</v>
      </c>
      <c r="BE415" s="179">
        <f>IF(N415="základní",J415,0)</f>
        <v>0</v>
      </c>
      <c r="BF415" s="179">
        <f>IF(N415="snížená",J415,0)</f>
        <v>0</v>
      </c>
      <c r="BG415" s="179">
        <f>IF(N415="zákl. přenesená",J415,0)</f>
        <v>0</v>
      </c>
      <c r="BH415" s="179">
        <f>IF(N415="sníž. přenesená",J415,0)</f>
        <v>0</v>
      </c>
      <c r="BI415" s="179">
        <f>IF(N415="nulová",J415,0)</f>
        <v>0</v>
      </c>
      <c r="BJ415" s="23" t="s">
        <v>76</v>
      </c>
      <c r="BK415" s="179">
        <f>ROUND(I415*H415,2)</f>
        <v>0</v>
      </c>
      <c r="BL415" s="23" t="s">
        <v>213</v>
      </c>
      <c r="BM415" s="23" t="s">
        <v>806</v>
      </c>
    </row>
    <row r="416" spans="2:65" s="1" customFormat="1" ht="16.5" customHeight="1">
      <c r="B416" s="167"/>
      <c r="C416" s="204" t="s">
        <v>807</v>
      </c>
      <c r="D416" s="204" t="s">
        <v>184</v>
      </c>
      <c r="E416" s="205" t="s">
        <v>808</v>
      </c>
      <c r="F416" s="206" t="s">
        <v>809</v>
      </c>
      <c r="G416" s="207" t="s">
        <v>354</v>
      </c>
      <c r="H416" s="208">
        <v>25</v>
      </c>
      <c r="I416" s="209"/>
      <c r="J416" s="210">
        <f>ROUND(I416*H416,2)</f>
        <v>0</v>
      </c>
      <c r="K416" s="206" t="s">
        <v>5</v>
      </c>
      <c r="L416" s="211"/>
      <c r="M416" s="212" t="s">
        <v>5</v>
      </c>
      <c r="N416" s="213" t="s">
        <v>42</v>
      </c>
      <c r="O416" s="42"/>
      <c r="P416" s="177">
        <f>O416*H416</f>
        <v>0</v>
      </c>
      <c r="Q416" s="177">
        <v>0</v>
      </c>
      <c r="R416" s="177">
        <f>Q416*H416</f>
        <v>0</v>
      </c>
      <c r="S416" s="177">
        <v>0</v>
      </c>
      <c r="T416" s="178">
        <f>S416*H416</f>
        <v>0</v>
      </c>
      <c r="AR416" s="23" t="s">
        <v>316</v>
      </c>
      <c r="AT416" s="23" t="s">
        <v>184</v>
      </c>
      <c r="AU416" s="23" t="s">
        <v>76</v>
      </c>
      <c r="AY416" s="23" t="s">
        <v>133</v>
      </c>
      <c r="BE416" s="179">
        <f>IF(N416="základní",J416,0)</f>
        <v>0</v>
      </c>
      <c r="BF416" s="179">
        <f>IF(N416="snížená",J416,0)</f>
        <v>0</v>
      </c>
      <c r="BG416" s="179">
        <f>IF(N416="zákl. přenesená",J416,0)</f>
        <v>0</v>
      </c>
      <c r="BH416" s="179">
        <f>IF(N416="sníž. přenesená",J416,0)</f>
        <v>0</v>
      </c>
      <c r="BI416" s="179">
        <f>IF(N416="nulová",J416,0)</f>
        <v>0</v>
      </c>
      <c r="BJ416" s="23" t="s">
        <v>76</v>
      </c>
      <c r="BK416" s="179">
        <f>ROUND(I416*H416,2)</f>
        <v>0</v>
      </c>
      <c r="BL416" s="23" t="s">
        <v>213</v>
      </c>
      <c r="BM416" s="23" t="s">
        <v>810</v>
      </c>
    </row>
    <row r="417" spans="2:65" s="1" customFormat="1" ht="16.5" customHeight="1">
      <c r="B417" s="167"/>
      <c r="C417" s="168" t="s">
        <v>811</v>
      </c>
      <c r="D417" s="168" t="s">
        <v>134</v>
      </c>
      <c r="E417" s="169" t="s">
        <v>812</v>
      </c>
      <c r="F417" s="170" t="s">
        <v>813</v>
      </c>
      <c r="G417" s="171" t="s">
        <v>203</v>
      </c>
      <c r="H417" s="172">
        <v>7</v>
      </c>
      <c r="I417" s="173"/>
      <c r="J417" s="174">
        <f>ROUND(I417*H417,2)</f>
        <v>0</v>
      </c>
      <c r="K417" s="170" t="s">
        <v>5</v>
      </c>
      <c r="L417" s="41"/>
      <c r="M417" s="175" t="s">
        <v>5</v>
      </c>
      <c r="N417" s="176" t="s">
        <v>42</v>
      </c>
      <c r="O417" s="42"/>
      <c r="P417" s="177">
        <f>O417*H417</f>
        <v>0</v>
      </c>
      <c r="Q417" s="177">
        <v>0</v>
      </c>
      <c r="R417" s="177">
        <f>Q417*H417</f>
        <v>0</v>
      </c>
      <c r="S417" s="177">
        <v>0</v>
      </c>
      <c r="T417" s="178">
        <f>S417*H417</f>
        <v>0</v>
      </c>
      <c r="AR417" s="23" t="s">
        <v>213</v>
      </c>
      <c r="AT417" s="23" t="s">
        <v>134</v>
      </c>
      <c r="AU417" s="23" t="s">
        <v>76</v>
      </c>
      <c r="AY417" s="23" t="s">
        <v>133</v>
      </c>
      <c r="BE417" s="179">
        <f>IF(N417="základní",J417,0)</f>
        <v>0</v>
      </c>
      <c r="BF417" s="179">
        <f>IF(N417="snížená",J417,0)</f>
        <v>0</v>
      </c>
      <c r="BG417" s="179">
        <f>IF(N417="zákl. přenesená",J417,0)</f>
        <v>0</v>
      </c>
      <c r="BH417" s="179">
        <f>IF(N417="sníž. přenesená",J417,0)</f>
        <v>0</v>
      </c>
      <c r="BI417" s="179">
        <f>IF(N417="nulová",J417,0)</f>
        <v>0</v>
      </c>
      <c r="BJ417" s="23" t="s">
        <v>76</v>
      </c>
      <c r="BK417" s="179">
        <f>ROUND(I417*H417,2)</f>
        <v>0</v>
      </c>
      <c r="BL417" s="23" t="s">
        <v>213</v>
      </c>
      <c r="BM417" s="23" t="s">
        <v>814</v>
      </c>
    </row>
    <row r="418" spans="2:65" s="1" customFormat="1" ht="63.75" customHeight="1">
      <c r="B418" s="167"/>
      <c r="C418" s="168" t="s">
        <v>815</v>
      </c>
      <c r="D418" s="168" t="s">
        <v>134</v>
      </c>
      <c r="E418" s="169" t="s">
        <v>816</v>
      </c>
      <c r="F418" s="170" t="s">
        <v>817</v>
      </c>
      <c r="G418" s="171" t="s">
        <v>818</v>
      </c>
      <c r="H418" s="214"/>
      <c r="I418" s="173"/>
      <c r="J418" s="174">
        <f>ROUND(I418*H418,2)</f>
        <v>0</v>
      </c>
      <c r="K418" s="170" t="s">
        <v>5</v>
      </c>
      <c r="L418" s="41"/>
      <c r="M418" s="175" t="s">
        <v>5</v>
      </c>
      <c r="N418" s="176" t="s">
        <v>42</v>
      </c>
      <c r="O418" s="42"/>
      <c r="P418" s="177">
        <f>O418*H418</f>
        <v>0</v>
      </c>
      <c r="Q418" s="177">
        <v>0</v>
      </c>
      <c r="R418" s="177">
        <f>Q418*H418</f>
        <v>0</v>
      </c>
      <c r="S418" s="177">
        <v>0</v>
      </c>
      <c r="T418" s="178">
        <f>S418*H418</f>
        <v>0</v>
      </c>
      <c r="AR418" s="23" t="s">
        <v>213</v>
      </c>
      <c r="AT418" s="23" t="s">
        <v>134</v>
      </c>
      <c r="AU418" s="23" t="s">
        <v>76</v>
      </c>
      <c r="AY418" s="23" t="s">
        <v>133</v>
      </c>
      <c r="BE418" s="179">
        <f>IF(N418="základní",J418,0)</f>
        <v>0</v>
      </c>
      <c r="BF418" s="179">
        <f>IF(N418="snížená",J418,0)</f>
        <v>0</v>
      </c>
      <c r="BG418" s="179">
        <f>IF(N418="zákl. přenesená",J418,0)</f>
        <v>0</v>
      </c>
      <c r="BH418" s="179">
        <f>IF(N418="sníž. přenesená",J418,0)</f>
        <v>0</v>
      </c>
      <c r="BI418" s="179">
        <f>IF(N418="nulová",J418,0)</f>
        <v>0</v>
      </c>
      <c r="BJ418" s="23" t="s">
        <v>76</v>
      </c>
      <c r="BK418" s="179">
        <f>ROUND(I418*H418,2)</f>
        <v>0</v>
      </c>
      <c r="BL418" s="23" t="s">
        <v>213</v>
      </c>
      <c r="BM418" s="23" t="s">
        <v>819</v>
      </c>
    </row>
    <row r="419" spans="2:63" s="10" customFormat="1" ht="37.35" customHeight="1">
      <c r="B419" s="156"/>
      <c r="D419" s="157" t="s">
        <v>70</v>
      </c>
      <c r="E419" s="158" t="s">
        <v>820</v>
      </c>
      <c r="F419" s="158" t="s">
        <v>821</v>
      </c>
      <c r="I419" s="159"/>
      <c r="J419" s="160">
        <f>BK419</f>
        <v>0</v>
      </c>
      <c r="L419" s="156"/>
      <c r="M419" s="161"/>
      <c r="N419" s="162"/>
      <c r="O419" s="162"/>
      <c r="P419" s="163">
        <f>SUM(P420:P437)</f>
        <v>0</v>
      </c>
      <c r="Q419" s="162"/>
      <c r="R419" s="163">
        <f>SUM(R420:R437)</f>
        <v>0</v>
      </c>
      <c r="S419" s="162"/>
      <c r="T419" s="164">
        <f>SUM(T420:T437)</f>
        <v>0</v>
      </c>
      <c r="AR419" s="157" t="s">
        <v>83</v>
      </c>
      <c r="AT419" s="165" t="s">
        <v>70</v>
      </c>
      <c r="AU419" s="165" t="s">
        <v>71</v>
      </c>
      <c r="AY419" s="157" t="s">
        <v>133</v>
      </c>
      <c r="BK419" s="166">
        <f>SUM(BK420:BK437)</f>
        <v>0</v>
      </c>
    </row>
    <row r="420" spans="2:65" s="1" customFormat="1" ht="16.5" customHeight="1">
      <c r="B420" s="167"/>
      <c r="C420" s="168" t="s">
        <v>822</v>
      </c>
      <c r="D420" s="168" t="s">
        <v>134</v>
      </c>
      <c r="E420" s="169" t="s">
        <v>823</v>
      </c>
      <c r="F420" s="170" t="s">
        <v>824</v>
      </c>
      <c r="G420" s="171" t="s">
        <v>361</v>
      </c>
      <c r="H420" s="172">
        <v>1</v>
      </c>
      <c r="I420" s="173"/>
      <c r="J420" s="174">
        <f aca="true" t="shared" si="24" ref="J420:J437">ROUND(I420*H420,2)</f>
        <v>0</v>
      </c>
      <c r="K420" s="170" t="s">
        <v>5</v>
      </c>
      <c r="L420" s="41"/>
      <c r="M420" s="175" t="s">
        <v>5</v>
      </c>
      <c r="N420" s="176" t="s">
        <v>42</v>
      </c>
      <c r="O420" s="42"/>
      <c r="P420" s="177">
        <f aca="true" t="shared" si="25" ref="P420:P437">O420*H420</f>
        <v>0</v>
      </c>
      <c r="Q420" s="177">
        <v>0</v>
      </c>
      <c r="R420" s="177">
        <f aca="true" t="shared" si="26" ref="R420:R437">Q420*H420</f>
        <v>0</v>
      </c>
      <c r="S420" s="177">
        <v>0</v>
      </c>
      <c r="T420" s="178">
        <f aca="true" t="shared" si="27" ref="T420:T437">S420*H420</f>
        <v>0</v>
      </c>
      <c r="AR420" s="23" t="s">
        <v>213</v>
      </c>
      <c r="AT420" s="23" t="s">
        <v>134</v>
      </c>
      <c r="AU420" s="23" t="s">
        <v>76</v>
      </c>
      <c r="AY420" s="23" t="s">
        <v>133</v>
      </c>
      <c r="BE420" s="179">
        <f aca="true" t="shared" si="28" ref="BE420:BE437">IF(N420="základní",J420,0)</f>
        <v>0</v>
      </c>
      <c r="BF420" s="179">
        <f aca="true" t="shared" si="29" ref="BF420:BF437">IF(N420="snížená",J420,0)</f>
        <v>0</v>
      </c>
      <c r="BG420" s="179">
        <f aca="true" t="shared" si="30" ref="BG420:BG437">IF(N420="zákl. přenesená",J420,0)</f>
        <v>0</v>
      </c>
      <c r="BH420" s="179">
        <f aca="true" t="shared" si="31" ref="BH420:BH437">IF(N420="sníž. přenesená",J420,0)</f>
        <v>0</v>
      </c>
      <c r="BI420" s="179">
        <f aca="true" t="shared" si="32" ref="BI420:BI437">IF(N420="nulová",J420,0)</f>
        <v>0</v>
      </c>
      <c r="BJ420" s="23" t="s">
        <v>76</v>
      </c>
      <c r="BK420" s="179">
        <f aca="true" t="shared" si="33" ref="BK420:BK437">ROUND(I420*H420,2)</f>
        <v>0</v>
      </c>
      <c r="BL420" s="23" t="s">
        <v>213</v>
      </c>
      <c r="BM420" s="23" t="s">
        <v>825</v>
      </c>
    </row>
    <row r="421" spans="2:65" s="1" customFormat="1" ht="38.25" customHeight="1">
      <c r="B421" s="167"/>
      <c r="C421" s="168" t="s">
        <v>826</v>
      </c>
      <c r="D421" s="168" t="s">
        <v>134</v>
      </c>
      <c r="E421" s="169" t="s">
        <v>827</v>
      </c>
      <c r="F421" s="170" t="s">
        <v>828</v>
      </c>
      <c r="G421" s="171" t="s">
        <v>203</v>
      </c>
      <c r="H421" s="172">
        <v>3</v>
      </c>
      <c r="I421" s="173"/>
      <c r="J421" s="174">
        <f t="shared" si="24"/>
        <v>0</v>
      </c>
      <c r="K421" s="170" t="s">
        <v>5</v>
      </c>
      <c r="L421" s="41"/>
      <c r="M421" s="175" t="s">
        <v>5</v>
      </c>
      <c r="N421" s="176" t="s">
        <v>42</v>
      </c>
      <c r="O421" s="42"/>
      <c r="P421" s="177">
        <f t="shared" si="25"/>
        <v>0</v>
      </c>
      <c r="Q421" s="177">
        <v>0</v>
      </c>
      <c r="R421" s="177">
        <f t="shared" si="26"/>
        <v>0</v>
      </c>
      <c r="S421" s="177">
        <v>0</v>
      </c>
      <c r="T421" s="178">
        <f t="shared" si="27"/>
        <v>0</v>
      </c>
      <c r="AR421" s="23" t="s">
        <v>213</v>
      </c>
      <c r="AT421" s="23" t="s">
        <v>134</v>
      </c>
      <c r="AU421" s="23" t="s">
        <v>76</v>
      </c>
      <c r="AY421" s="23" t="s">
        <v>133</v>
      </c>
      <c r="BE421" s="179">
        <f t="shared" si="28"/>
        <v>0</v>
      </c>
      <c r="BF421" s="179">
        <f t="shared" si="29"/>
        <v>0</v>
      </c>
      <c r="BG421" s="179">
        <f t="shared" si="30"/>
        <v>0</v>
      </c>
      <c r="BH421" s="179">
        <f t="shared" si="31"/>
        <v>0</v>
      </c>
      <c r="BI421" s="179">
        <f t="shared" si="32"/>
        <v>0</v>
      </c>
      <c r="BJ421" s="23" t="s">
        <v>76</v>
      </c>
      <c r="BK421" s="179">
        <f t="shared" si="33"/>
        <v>0</v>
      </c>
      <c r="BL421" s="23" t="s">
        <v>213</v>
      </c>
      <c r="BM421" s="23" t="s">
        <v>829</v>
      </c>
    </row>
    <row r="422" spans="2:65" s="1" customFormat="1" ht="16.5" customHeight="1">
      <c r="B422" s="167"/>
      <c r="C422" s="168" t="s">
        <v>830</v>
      </c>
      <c r="D422" s="168" t="s">
        <v>134</v>
      </c>
      <c r="E422" s="169" t="s">
        <v>831</v>
      </c>
      <c r="F422" s="170" t="s">
        <v>832</v>
      </c>
      <c r="G422" s="171" t="s">
        <v>203</v>
      </c>
      <c r="H422" s="172">
        <v>3</v>
      </c>
      <c r="I422" s="173"/>
      <c r="J422" s="174">
        <f t="shared" si="24"/>
        <v>0</v>
      </c>
      <c r="K422" s="170" t="s">
        <v>5</v>
      </c>
      <c r="L422" s="41"/>
      <c r="M422" s="175" t="s">
        <v>5</v>
      </c>
      <c r="N422" s="176" t="s">
        <v>42</v>
      </c>
      <c r="O422" s="42"/>
      <c r="P422" s="177">
        <f t="shared" si="25"/>
        <v>0</v>
      </c>
      <c r="Q422" s="177">
        <v>0</v>
      </c>
      <c r="R422" s="177">
        <f t="shared" si="26"/>
        <v>0</v>
      </c>
      <c r="S422" s="177">
        <v>0</v>
      </c>
      <c r="T422" s="178">
        <f t="shared" si="27"/>
        <v>0</v>
      </c>
      <c r="AR422" s="23" t="s">
        <v>213</v>
      </c>
      <c r="AT422" s="23" t="s">
        <v>134</v>
      </c>
      <c r="AU422" s="23" t="s">
        <v>76</v>
      </c>
      <c r="AY422" s="23" t="s">
        <v>133</v>
      </c>
      <c r="BE422" s="179">
        <f t="shared" si="28"/>
        <v>0</v>
      </c>
      <c r="BF422" s="179">
        <f t="shared" si="29"/>
        <v>0</v>
      </c>
      <c r="BG422" s="179">
        <f t="shared" si="30"/>
        <v>0</v>
      </c>
      <c r="BH422" s="179">
        <f t="shared" si="31"/>
        <v>0</v>
      </c>
      <c r="BI422" s="179">
        <f t="shared" si="32"/>
        <v>0</v>
      </c>
      <c r="BJ422" s="23" t="s">
        <v>76</v>
      </c>
      <c r="BK422" s="179">
        <f t="shared" si="33"/>
        <v>0</v>
      </c>
      <c r="BL422" s="23" t="s">
        <v>213</v>
      </c>
      <c r="BM422" s="23" t="s">
        <v>833</v>
      </c>
    </row>
    <row r="423" spans="2:65" s="1" customFormat="1" ht="25.5" customHeight="1">
      <c r="B423" s="167"/>
      <c r="C423" s="168" t="s">
        <v>834</v>
      </c>
      <c r="D423" s="168" t="s">
        <v>134</v>
      </c>
      <c r="E423" s="169" t="s">
        <v>835</v>
      </c>
      <c r="F423" s="170" t="s">
        <v>836</v>
      </c>
      <c r="G423" s="171" t="s">
        <v>203</v>
      </c>
      <c r="H423" s="172">
        <v>5</v>
      </c>
      <c r="I423" s="173"/>
      <c r="J423" s="174">
        <f t="shared" si="24"/>
        <v>0</v>
      </c>
      <c r="K423" s="170" t="s">
        <v>5</v>
      </c>
      <c r="L423" s="41"/>
      <c r="M423" s="175" t="s">
        <v>5</v>
      </c>
      <c r="N423" s="176" t="s">
        <v>42</v>
      </c>
      <c r="O423" s="42"/>
      <c r="P423" s="177">
        <f t="shared" si="25"/>
        <v>0</v>
      </c>
      <c r="Q423" s="177">
        <v>0</v>
      </c>
      <c r="R423" s="177">
        <f t="shared" si="26"/>
        <v>0</v>
      </c>
      <c r="S423" s="177">
        <v>0</v>
      </c>
      <c r="T423" s="178">
        <f t="shared" si="27"/>
        <v>0</v>
      </c>
      <c r="AR423" s="23" t="s">
        <v>213</v>
      </c>
      <c r="AT423" s="23" t="s">
        <v>134</v>
      </c>
      <c r="AU423" s="23" t="s">
        <v>76</v>
      </c>
      <c r="AY423" s="23" t="s">
        <v>133</v>
      </c>
      <c r="BE423" s="179">
        <f t="shared" si="28"/>
        <v>0</v>
      </c>
      <c r="BF423" s="179">
        <f t="shared" si="29"/>
        <v>0</v>
      </c>
      <c r="BG423" s="179">
        <f t="shared" si="30"/>
        <v>0</v>
      </c>
      <c r="BH423" s="179">
        <f t="shared" si="31"/>
        <v>0</v>
      </c>
      <c r="BI423" s="179">
        <f t="shared" si="32"/>
        <v>0</v>
      </c>
      <c r="BJ423" s="23" t="s">
        <v>76</v>
      </c>
      <c r="BK423" s="179">
        <f t="shared" si="33"/>
        <v>0</v>
      </c>
      <c r="BL423" s="23" t="s">
        <v>213</v>
      </c>
      <c r="BM423" s="23" t="s">
        <v>837</v>
      </c>
    </row>
    <row r="424" spans="2:65" s="1" customFormat="1" ht="51" customHeight="1">
      <c r="B424" s="167"/>
      <c r="C424" s="168" t="s">
        <v>838</v>
      </c>
      <c r="D424" s="168" t="s">
        <v>134</v>
      </c>
      <c r="E424" s="169" t="s">
        <v>839</v>
      </c>
      <c r="F424" s="170" t="s">
        <v>840</v>
      </c>
      <c r="G424" s="171" t="s">
        <v>216</v>
      </c>
      <c r="H424" s="172">
        <v>7.5</v>
      </c>
      <c r="I424" s="173"/>
      <c r="J424" s="174">
        <f t="shared" si="24"/>
        <v>0</v>
      </c>
      <c r="K424" s="170" t="s">
        <v>5</v>
      </c>
      <c r="L424" s="41"/>
      <c r="M424" s="175" t="s">
        <v>5</v>
      </c>
      <c r="N424" s="176" t="s">
        <v>42</v>
      </c>
      <c r="O424" s="42"/>
      <c r="P424" s="177">
        <f t="shared" si="25"/>
        <v>0</v>
      </c>
      <c r="Q424" s="177">
        <v>0</v>
      </c>
      <c r="R424" s="177">
        <f t="shared" si="26"/>
        <v>0</v>
      </c>
      <c r="S424" s="177">
        <v>0</v>
      </c>
      <c r="T424" s="178">
        <f t="shared" si="27"/>
        <v>0</v>
      </c>
      <c r="AR424" s="23" t="s">
        <v>213</v>
      </c>
      <c r="AT424" s="23" t="s">
        <v>134</v>
      </c>
      <c r="AU424" s="23" t="s">
        <v>76</v>
      </c>
      <c r="AY424" s="23" t="s">
        <v>133</v>
      </c>
      <c r="BE424" s="179">
        <f t="shared" si="28"/>
        <v>0</v>
      </c>
      <c r="BF424" s="179">
        <f t="shared" si="29"/>
        <v>0</v>
      </c>
      <c r="BG424" s="179">
        <f t="shared" si="30"/>
        <v>0</v>
      </c>
      <c r="BH424" s="179">
        <f t="shared" si="31"/>
        <v>0</v>
      </c>
      <c r="BI424" s="179">
        <f t="shared" si="32"/>
        <v>0</v>
      </c>
      <c r="BJ424" s="23" t="s">
        <v>76</v>
      </c>
      <c r="BK424" s="179">
        <f t="shared" si="33"/>
        <v>0</v>
      </c>
      <c r="BL424" s="23" t="s">
        <v>213</v>
      </c>
      <c r="BM424" s="23" t="s">
        <v>841</v>
      </c>
    </row>
    <row r="425" spans="2:65" s="1" customFormat="1" ht="51" customHeight="1">
      <c r="B425" s="167"/>
      <c r="C425" s="168" t="s">
        <v>842</v>
      </c>
      <c r="D425" s="168" t="s">
        <v>134</v>
      </c>
      <c r="E425" s="169" t="s">
        <v>843</v>
      </c>
      <c r="F425" s="170" t="s">
        <v>844</v>
      </c>
      <c r="G425" s="171" t="s">
        <v>216</v>
      </c>
      <c r="H425" s="172">
        <v>6</v>
      </c>
      <c r="I425" s="173"/>
      <c r="J425" s="174">
        <f t="shared" si="24"/>
        <v>0</v>
      </c>
      <c r="K425" s="170" t="s">
        <v>5</v>
      </c>
      <c r="L425" s="41"/>
      <c r="M425" s="175" t="s">
        <v>5</v>
      </c>
      <c r="N425" s="176" t="s">
        <v>42</v>
      </c>
      <c r="O425" s="42"/>
      <c r="P425" s="177">
        <f t="shared" si="25"/>
        <v>0</v>
      </c>
      <c r="Q425" s="177">
        <v>0</v>
      </c>
      <c r="R425" s="177">
        <f t="shared" si="26"/>
        <v>0</v>
      </c>
      <c r="S425" s="177">
        <v>0</v>
      </c>
      <c r="T425" s="178">
        <f t="shared" si="27"/>
        <v>0</v>
      </c>
      <c r="AR425" s="23" t="s">
        <v>213</v>
      </c>
      <c r="AT425" s="23" t="s">
        <v>134</v>
      </c>
      <c r="AU425" s="23" t="s">
        <v>76</v>
      </c>
      <c r="AY425" s="23" t="s">
        <v>133</v>
      </c>
      <c r="BE425" s="179">
        <f t="shared" si="28"/>
        <v>0</v>
      </c>
      <c r="BF425" s="179">
        <f t="shared" si="29"/>
        <v>0</v>
      </c>
      <c r="BG425" s="179">
        <f t="shared" si="30"/>
        <v>0</v>
      </c>
      <c r="BH425" s="179">
        <f t="shared" si="31"/>
        <v>0</v>
      </c>
      <c r="BI425" s="179">
        <f t="shared" si="32"/>
        <v>0</v>
      </c>
      <c r="BJ425" s="23" t="s">
        <v>76</v>
      </c>
      <c r="BK425" s="179">
        <f t="shared" si="33"/>
        <v>0</v>
      </c>
      <c r="BL425" s="23" t="s">
        <v>213</v>
      </c>
      <c r="BM425" s="23" t="s">
        <v>845</v>
      </c>
    </row>
    <row r="426" spans="2:65" s="1" customFormat="1" ht="51" customHeight="1">
      <c r="B426" s="167"/>
      <c r="C426" s="168" t="s">
        <v>846</v>
      </c>
      <c r="D426" s="168" t="s">
        <v>134</v>
      </c>
      <c r="E426" s="169" t="s">
        <v>847</v>
      </c>
      <c r="F426" s="170" t="s">
        <v>848</v>
      </c>
      <c r="G426" s="171" t="s">
        <v>216</v>
      </c>
      <c r="H426" s="172">
        <v>2</v>
      </c>
      <c r="I426" s="173"/>
      <c r="J426" s="174">
        <f t="shared" si="24"/>
        <v>0</v>
      </c>
      <c r="K426" s="170" t="s">
        <v>5</v>
      </c>
      <c r="L426" s="41"/>
      <c r="M426" s="175" t="s">
        <v>5</v>
      </c>
      <c r="N426" s="176" t="s">
        <v>42</v>
      </c>
      <c r="O426" s="42"/>
      <c r="P426" s="177">
        <f t="shared" si="25"/>
        <v>0</v>
      </c>
      <c r="Q426" s="177">
        <v>0</v>
      </c>
      <c r="R426" s="177">
        <f t="shared" si="26"/>
        <v>0</v>
      </c>
      <c r="S426" s="177">
        <v>0</v>
      </c>
      <c r="T426" s="178">
        <f t="shared" si="27"/>
        <v>0</v>
      </c>
      <c r="AR426" s="23" t="s">
        <v>213</v>
      </c>
      <c r="AT426" s="23" t="s">
        <v>134</v>
      </c>
      <c r="AU426" s="23" t="s">
        <v>76</v>
      </c>
      <c r="AY426" s="23" t="s">
        <v>133</v>
      </c>
      <c r="BE426" s="179">
        <f t="shared" si="28"/>
        <v>0</v>
      </c>
      <c r="BF426" s="179">
        <f t="shared" si="29"/>
        <v>0</v>
      </c>
      <c r="BG426" s="179">
        <f t="shared" si="30"/>
        <v>0</v>
      </c>
      <c r="BH426" s="179">
        <f t="shared" si="31"/>
        <v>0</v>
      </c>
      <c r="BI426" s="179">
        <f t="shared" si="32"/>
        <v>0</v>
      </c>
      <c r="BJ426" s="23" t="s">
        <v>76</v>
      </c>
      <c r="BK426" s="179">
        <f t="shared" si="33"/>
        <v>0</v>
      </c>
      <c r="BL426" s="23" t="s">
        <v>213</v>
      </c>
      <c r="BM426" s="23" t="s">
        <v>849</v>
      </c>
    </row>
    <row r="427" spans="2:65" s="1" customFormat="1" ht="38.25" customHeight="1">
      <c r="B427" s="167"/>
      <c r="C427" s="168" t="s">
        <v>850</v>
      </c>
      <c r="D427" s="168" t="s">
        <v>134</v>
      </c>
      <c r="E427" s="169" t="s">
        <v>851</v>
      </c>
      <c r="F427" s="170" t="s">
        <v>852</v>
      </c>
      <c r="G427" s="171" t="s">
        <v>203</v>
      </c>
      <c r="H427" s="172">
        <v>7</v>
      </c>
      <c r="I427" s="173"/>
      <c r="J427" s="174">
        <f t="shared" si="24"/>
        <v>0</v>
      </c>
      <c r="K427" s="170" t="s">
        <v>5</v>
      </c>
      <c r="L427" s="41"/>
      <c r="M427" s="175" t="s">
        <v>5</v>
      </c>
      <c r="N427" s="176" t="s">
        <v>42</v>
      </c>
      <c r="O427" s="42"/>
      <c r="P427" s="177">
        <f t="shared" si="25"/>
        <v>0</v>
      </c>
      <c r="Q427" s="177">
        <v>0</v>
      </c>
      <c r="R427" s="177">
        <f t="shared" si="26"/>
        <v>0</v>
      </c>
      <c r="S427" s="177">
        <v>0</v>
      </c>
      <c r="T427" s="178">
        <f t="shared" si="27"/>
        <v>0</v>
      </c>
      <c r="AR427" s="23" t="s">
        <v>213</v>
      </c>
      <c r="AT427" s="23" t="s">
        <v>134</v>
      </c>
      <c r="AU427" s="23" t="s">
        <v>76</v>
      </c>
      <c r="AY427" s="23" t="s">
        <v>133</v>
      </c>
      <c r="BE427" s="179">
        <f t="shared" si="28"/>
        <v>0</v>
      </c>
      <c r="BF427" s="179">
        <f t="shared" si="29"/>
        <v>0</v>
      </c>
      <c r="BG427" s="179">
        <f t="shared" si="30"/>
        <v>0</v>
      </c>
      <c r="BH427" s="179">
        <f t="shared" si="31"/>
        <v>0</v>
      </c>
      <c r="BI427" s="179">
        <f t="shared" si="32"/>
        <v>0</v>
      </c>
      <c r="BJ427" s="23" t="s">
        <v>76</v>
      </c>
      <c r="BK427" s="179">
        <f t="shared" si="33"/>
        <v>0</v>
      </c>
      <c r="BL427" s="23" t="s">
        <v>213</v>
      </c>
      <c r="BM427" s="23" t="s">
        <v>853</v>
      </c>
    </row>
    <row r="428" spans="2:65" s="1" customFormat="1" ht="38.25" customHeight="1">
      <c r="B428" s="167"/>
      <c r="C428" s="168" t="s">
        <v>854</v>
      </c>
      <c r="D428" s="168" t="s">
        <v>134</v>
      </c>
      <c r="E428" s="169" t="s">
        <v>855</v>
      </c>
      <c r="F428" s="170" t="s">
        <v>856</v>
      </c>
      <c r="G428" s="171" t="s">
        <v>203</v>
      </c>
      <c r="H428" s="172">
        <v>3</v>
      </c>
      <c r="I428" s="173"/>
      <c r="J428" s="174">
        <f t="shared" si="24"/>
        <v>0</v>
      </c>
      <c r="K428" s="170" t="s">
        <v>5</v>
      </c>
      <c r="L428" s="41"/>
      <c r="M428" s="175" t="s">
        <v>5</v>
      </c>
      <c r="N428" s="176" t="s">
        <v>42</v>
      </c>
      <c r="O428" s="42"/>
      <c r="P428" s="177">
        <f t="shared" si="25"/>
        <v>0</v>
      </c>
      <c r="Q428" s="177">
        <v>0</v>
      </c>
      <c r="R428" s="177">
        <f t="shared" si="26"/>
        <v>0</v>
      </c>
      <c r="S428" s="177">
        <v>0</v>
      </c>
      <c r="T428" s="178">
        <f t="shared" si="27"/>
        <v>0</v>
      </c>
      <c r="AR428" s="23" t="s">
        <v>213</v>
      </c>
      <c r="AT428" s="23" t="s">
        <v>134</v>
      </c>
      <c r="AU428" s="23" t="s">
        <v>76</v>
      </c>
      <c r="AY428" s="23" t="s">
        <v>133</v>
      </c>
      <c r="BE428" s="179">
        <f t="shared" si="28"/>
        <v>0</v>
      </c>
      <c r="BF428" s="179">
        <f t="shared" si="29"/>
        <v>0</v>
      </c>
      <c r="BG428" s="179">
        <f t="shared" si="30"/>
        <v>0</v>
      </c>
      <c r="BH428" s="179">
        <f t="shared" si="31"/>
        <v>0</v>
      </c>
      <c r="BI428" s="179">
        <f t="shared" si="32"/>
        <v>0</v>
      </c>
      <c r="BJ428" s="23" t="s">
        <v>76</v>
      </c>
      <c r="BK428" s="179">
        <f t="shared" si="33"/>
        <v>0</v>
      </c>
      <c r="BL428" s="23" t="s">
        <v>213</v>
      </c>
      <c r="BM428" s="23" t="s">
        <v>857</v>
      </c>
    </row>
    <row r="429" spans="2:65" s="1" customFormat="1" ht="38.25" customHeight="1">
      <c r="B429" s="167"/>
      <c r="C429" s="168" t="s">
        <v>858</v>
      </c>
      <c r="D429" s="168" t="s">
        <v>134</v>
      </c>
      <c r="E429" s="169" t="s">
        <v>859</v>
      </c>
      <c r="F429" s="170" t="s">
        <v>860</v>
      </c>
      <c r="G429" s="171" t="s">
        <v>203</v>
      </c>
      <c r="H429" s="172">
        <v>1</v>
      </c>
      <c r="I429" s="173"/>
      <c r="J429" s="174">
        <f t="shared" si="24"/>
        <v>0</v>
      </c>
      <c r="K429" s="170" t="s">
        <v>5</v>
      </c>
      <c r="L429" s="41"/>
      <c r="M429" s="175" t="s">
        <v>5</v>
      </c>
      <c r="N429" s="176" t="s">
        <v>42</v>
      </c>
      <c r="O429" s="42"/>
      <c r="P429" s="177">
        <f t="shared" si="25"/>
        <v>0</v>
      </c>
      <c r="Q429" s="177">
        <v>0</v>
      </c>
      <c r="R429" s="177">
        <f t="shared" si="26"/>
        <v>0</v>
      </c>
      <c r="S429" s="177">
        <v>0</v>
      </c>
      <c r="T429" s="178">
        <f t="shared" si="27"/>
        <v>0</v>
      </c>
      <c r="AR429" s="23" t="s">
        <v>213</v>
      </c>
      <c r="AT429" s="23" t="s">
        <v>134</v>
      </c>
      <c r="AU429" s="23" t="s">
        <v>76</v>
      </c>
      <c r="AY429" s="23" t="s">
        <v>133</v>
      </c>
      <c r="BE429" s="179">
        <f t="shared" si="28"/>
        <v>0</v>
      </c>
      <c r="BF429" s="179">
        <f t="shared" si="29"/>
        <v>0</v>
      </c>
      <c r="BG429" s="179">
        <f t="shared" si="30"/>
        <v>0</v>
      </c>
      <c r="BH429" s="179">
        <f t="shared" si="31"/>
        <v>0</v>
      </c>
      <c r="BI429" s="179">
        <f t="shared" si="32"/>
        <v>0</v>
      </c>
      <c r="BJ429" s="23" t="s">
        <v>76</v>
      </c>
      <c r="BK429" s="179">
        <f t="shared" si="33"/>
        <v>0</v>
      </c>
      <c r="BL429" s="23" t="s">
        <v>213</v>
      </c>
      <c r="BM429" s="23" t="s">
        <v>861</v>
      </c>
    </row>
    <row r="430" spans="2:65" s="1" customFormat="1" ht="51" customHeight="1">
      <c r="B430" s="167"/>
      <c r="C430" s="168" t="s">
        <v>862</v>
      </c>
      <c r="D430" s="168" t="s">
        <v>134</v>
      </c>
      <c r="E430" s="169" t="s">
        <v>863</v>
      </c>
      <c r="F430" s="170" t="s">
        <v>864</v>
      </c>
      <c r="G430" s="171" t="s">
        <v>203</v>
      </c>
      <c r="H430" s="172">
        <v>4</v>
      </c>
      <c r="I430" s="173"/>
      <c r="J430" s="174">
        <f t="shared" si="24"/>
        <v>0</v>
      </c>
      <c r="K430" s="170" t="s">
        <v>5</v>
      </c>
      <c r="L430" s="41"/>
      <c r="M430" s="175" t="s">
        <v>5</v>
      </c>
      <c r="N430" s="176" t="s">
        <v>42</v>
      </c>
      <c r="O430" s="42"/>
      <c r="P430" s="177">
        <f t="shared" si="25"/>
        <v>0</v>
      </c>
      <c r="Q430" s="177">
        <v>0</v>
      </c>
      <c r="R430" s="177">
        <f t="shared" si="26"/>
        <v>0</v>
      </c>
      <c r="S430" s="177">
        <v>0</v>
      </c>
      <c r="T430" s="178">
        <f t="shared" si="27"/>
        <v>0</v>
      </c>
      <c r="AR430" s="23" t="s">
        <v>213</v>
      </c>
      <c r="AT430" s="23" t="s">
        <v>134</v>
      </c>
      <c r="AU430" s="23" t="s">
        <v>76</v>
      </c>
      <c r="AY430" s="23" t="s">
        <v>133</v>
      </c>
      <c r="BE430" s="179">
        <f t="shared" si="28"/>
        <v>0</v>
      </c>
      <c r="BF430" s="179">
        <f t="shared" si="29"/>
        <v>0</v>
      </c>
      <c r="BG430" s="179">
        <f t="shared" si="30"/>
        <v>0</v>
      </c>
      <c r="BH430" s="179">
        <f t="shared" si="31"/>
        <v>0</v>
      </c>
      <c r="BI430" s="179">
        <f t="shared" si="32"/>
        <v>0</v>
      </c>
      <c r="BJ430" s="23" t="s">
        <v>76</v>
      </c>
      <c r="BK430" s="179">
        <f t="shared" si="33"/>
        <v>0</v>
      </c>
      <c r="BL430" s="23" t="s">
        <v>213</v>
      </c>
      <c r="BM430" s="23" t="s">
        <v>865</v>
      </c>
    </row>
    <row r="431" spans="2:65" s="1" customFormat="1" ht="38.25" customHeight="1">
      <c r="B431" s="167"/>
      <c r="C431" s="168" t="s">
        <v>866</v>
      </c>
      <c r="D431" s="168" t="s">
        <v>134</v>
      </c>
      <c r="E431" s="169" t="s">
        <v>867</v>
      </c>
      <c r="F431" s="170" t="s">
        <v>868</v>
      </c>
      <c r="G431" s="171" t="s">
        <v>203</v>
      </c>
      <c r="H431" s="172">
        <v>2</v>
      </c>
      <c r="I431" s="173"/>
      <c r="J431" s="174">
        <f t="shared" si="24"/>
        <v>0</v>
      </c>
      <c r="K431" s="170" t="s">
        <v>5</v>
      </c>
      <c r="L431" s="41"/>
      <c r="M431" s="175" t="s">
        <v>5</v>
      </c>
      <c r="N431" s="176" t="s">
        <v>42</v>
      </c>
      <c r="O431" s="42"/>
      <c r="P431" s="177">
        <f t="shared" si="25"/>
        <v>0</v>
      </c>
      <c r="Q431" s="177">
        <v>0</v>
      </c>
      <c r="R431" s="177">
        <f t="shared" si="26"/>
        <v>0</v>
      </c>
      <c r="S431" s="177">
        <v>0</v>
      </c>
      <c r="T431" s="178">
        <f t="shared" si="27"/>
        <v>0</v>
      </c>
      <c r="AR431" s="23" t="s">
        <v>213</v>
      </c>
      <c r="AT431" s="23" t="s">
        <v>134</v>
      </c>
      <c r="AU431" s="23" t="s">
        <v>76</v>
      </c>
      <c r="AY431" s="23" t="s">
        <v>133</v>
      </c>
      <c r="BE431" s="179">
        <f t="shared" si="28"/>
        <v>0</v>
      </c>
      <c r="BF431" s="179">
        <f t="shared" si="29"/>
        <v>0</v>
      </c>
      <c r="BG431" s="179">
        <f t="shared" si="30"/>
        <v>0</v>
      </c>
      <c r="BH431" s="179">
        <f t="shared" si="31"/>
        <v>0</v>
      </c>
      <c r="BI431" s="179">
        <f t="shared" si="32"/>
        <v>0</v>
      </c>
      <c r="BJ431" s="23" t="s">
        <v>76</v>
      </c>
      <c r="BK431" s="179">
        <f t="shared" si="33"/>
        <v>0</v>
      </c>
      <c r="BL431" s="23" t="s">
        <v>213</v>
      </c>
      <c r="BM431" s="23" t="s">
        <v>869</v>
      </c>
    </row>
    <row r="432" spans="2:65" s="1" customFormat="1" ht="38.25" customHeight="1">
      <c r="B432" s="167"/>
      <c r="C432" s="168" t="s">
        <v>870</v>
      </c>
      <c r="D432" s="168" t="s">
        <v>134</v>
      </c>
      <c r="E432" s="169" t="s">
        <v>871</v>
      </c>
      <c r="F432" s="170" t="s">
        <v>872</v>
      </c>
      <c r="G432" s="171" t="s">
        <v>203</v>
      </c>
      <c r="H432" s="172">
        <v>2</v>
      </c>
      <c r="I432" s="173"/>
      <c r="J432" s="174">
        <f t="shared" si="24"/>
        <v>0</v>
      </c>
      <c r="K432" s="170" t="s">
        <v>5</v>
      </c>
      <c r="L432" s="41"/>
      <c r="M432" s="175" t="s">
        <v>5</v>
      </c>
      <c r="N432" s="176" t="s">
        <v>42</v>
      </c>
      <c r="O432" s="42"/>
      <c r="P432" s="177">
        <f t="shared" si="25"/>
        <v>0</v>
      </c>
      <c r="Q432" s="177">
        <v>0</v>
      </c>
      <c r="R432" s="177">
        <f t="shared" si="26"/>
        <v>0</v>
      </c>
      <c r="S432" s="177">
        <v>0</v>
      </c>
      <c r="T432" s="178">
        <f t="shared" si="27"/>
        <v>0</v>
      </c>
      <c r="AR432" s="23" t="s">
        <v>213</v>
      </c>
      <c r="AT432" s="23" t="s">
        <v>134</v>
      </c>
      <c r="AU432" s="23" t="s">
        <v>76</v>
      </c>
      <c r="AY432" s="23" t="s">
        <v>133</v>
      </c>
      <c r="BE432" s="179">
        <f t="shared" si="28"/>
        <v>0</v>
      </c>
      <c r="BF432" s="179">
        <f t="shared" si="29"/>
        <v>0</v>
      </c>
      <c r="BG432" s="179">
        <f t="shared" si="30"/>
        <v>0</v>
      </c>
      <c r="BH432" s="179">
        <f t="shared" si="31"/>
        <v>0</v>
      </c>
      <c r="BI432" s="179">
        <f t="shared" si="32"/>
        <v>0</v>
      </c>
      <c r="BJ432" s="23" t="s">
        <v>76</v>
      </c>
      <c r="BK432" s="179">
        <f t="shared" si="33"/>
        <v>0</v>
      </c>
      <c r="BL432" s="23" t="s">
        <v>213</v>
      </c>
      <c r="BM432" s="23" t="s">
        <v>873</v>
      </c>
    </row>
    <row r="433" spans="2:65" s="1" customFormat="1" ht="38.25" customHeight="1">
      <c r="B433" s="167"/>
      <c r="C433" s="168" t="s">
        <v>874</v>
      </c>
      <c r="D433" s="168" t="s">
        <v>134</v>
      </c>
      <c r="E433" s="169" t="s">
        <v>875</v>
      </c>
      <c r="F433" s="170" t="s">
        <v>876</v>
      </c>
      <c r="G433" s="171" t="s">
        <v>203</v>
      </c>
      <c r="H433" s="172">
        <v>1</v>
      </c>
      <c r="I433" s="173"/>
      <c r="J433" s="174">
        <f t="shared" si="24"/>
        <v>0</v>
      </c>
      <c r="K433" s="170" t="s">
        <v>5</v>
      </c>
      <c r="L433" s="41"/>
      <c r="M433" s="175" t="s">
        <v>5</v>
      </c>
      <c r="N433" s="176" t="s">
        <v>42</v>
      </c>
      <c r="O433" s="42"/>
      <c r="P433" s="177">
        <f t="shared" si="25"/>
        <v>0</v>
      </c>
      <c r="Q433" s="177">
        <v>0</v>
      </c>
      <c r="R433" s="177">
        <f t="shared" si="26"/>
        <v>0</v>
      </c>
      <c r="S433" s="177">
        <v>0</v>
      </c>
      <c r="T433" s="178">
        <f t="shared" si="27"/>
        <v>0</v>
      </c>
      <c r="AR433" s="23" t="s">
        <v>213</v>
      </c>
      <c r="AT433" s="23" t="s">
        <v>134</v>
      </c>
      <c r="AU433" s="23" t="s">
        <v>76</v>
      </c>
      <c r="AY433" s="23" t="s">
        <v>133</v>
      </c>
      <c r="BE433" s="179">
        <f t="shared" si="28"/>
        <v>0</v>
      </c>
      <c r="BF433" s="179">
        <f t="shared" si="29"/>
        <v>0</v>
      </c>
      <c r="BG433" s="179">
        <f t="shared" si="30"/>
        <v>0</v>
      </c>
      <c r="BH433" s="179">
        <f t="shared" si="31"/>
        <v>0</v>
      </c>
      <c r="BI433" s="179">
        <f t="shared" si="32"/>
        <v>0</v>
      </c>
      <c r="BJ433" s="23" t="s">
        <v>76</v>
      </c>
      <c r="BK433" s="179">
        <f t="shared" si="33"/>
        <v>0</v>
      </c>
      <c r="BL433" s="23" t="s">
        <v>213</v>
      </c>
      <c r="BM433" s="23" t="s">
        <v>877</v>
      </c>
    </row>
    <row r="434" spans="2:65" s="1" customFormat="1" ht="16.5" customHeight="1">
      <c r="B434" s="167"/>
      <c r="C434" s="168" t="s">
        <v>878</v>
      </c>
      <c r="D434" s="168" t="s">
        <v>134</v>
      </c>
      <c r="E434" s="169" t="s">
        <v>879</v>
      </c>
      <c r="F434" s="170" t="s">
        <v>880</v>
      </c>
      <c r="G434" s="171" t="s">
        <v>361</v>
      </c>
      <c r="H434" s="172">
        <v>1</v>
      </c>
      <c r="I434" s="173"/>
      <c r="J434" s="174">
        <f t="shared" si="24"/>
        <v>0</v>
      </c>
      <c r="K434" s="170" t="s">
        <v>5</v>
      </c>
      <c r="L434" s="41"/>
      <c r="M434" s="175" t="s">
        <v>5</v>
      </c>
      <c r="N434" s="176" t="s">
        <v>42</v>
      </c>
      <c r="O434" s="42"/>
      <c r="P434" s="177">
        <f t="shared" si="25"/>
        <v>0</v>
      </c>
      <c r="Q434" s="177">
        <v>0</v>
      </c>
      <c r="R434" s="177">
        <f t="shared" si="26"/>
        <v>0</v>
      </c>
      <c r="S434" s="177">
        <v>0</v>
      </c>
      <c r="T434" s="178">
        <f t="shared" si="27"/>
        <v>0</v>
      </c>
      <c r="AR434" s="23" t="s">
        <v>213</v>
      </c>
      <c r="AT434" s="23" t="s">
        <v>134</v>
      </c>
      <c r="AU434" s="23" t="s">
        <v>76</v>
      </c>
      <c r="AY434" s="23" t="s">
        <v>133</v>
      </c>
      <c r="BE434" s="179">
        <f t="shared" si="28"/>
        <v>0</v>
      </c>
      <c r="BF434" s="179">
        <f t="shared" si="29"/>
        <v>0</v>
      </c>
      <c r="BG434" s="179">
        <f t="shared" si="30"/>
        <v>0</v>
      </c>
      <c r="BH434" s="179">
        <f t="shared" si="31"/>
        <v>0</v>
      </c>
      <c r="BI434" s="179">
        <f t="shared" si="32"/>
        <v>0</v>
      </c>
      <c r="BJ434" s="23" t="s">
        <v>76</v>
      </c>
      <c r="BK434" s="179">
        <f t="shared" si="33"/>
        <v>0</v>
      </c>
      <c r="BL434" s="23" t="s">
        <v>213</v>
      </c>
      <c r="BM434" s="23" t="s">
        <v>881</v>
      </c>
    </row>
    <row r="435" spans="2:65" s="1" customFormat="1" ht="51" customHeight="1">
      <c r="B435" s="167"/>
      <c r="C435" s="168" t="s">
        <v>882</v>
      </c>
      <c r="D435" s="168" t="s">
        <v>134</v>
      </c>
      <c r="E435" s="169" t="s">
        <v>883</v>
      </c>
      <c r="F435" s="170" t="s">
        <v>884</v>
      </c>
      <c r="G435" s="171" t="s">
        <v>216</v>
      </c>
      <c r="H435" s="172">
        <v>15.5</v>
      </c>
      <c r="I435" s="173"/>
      <c r="J435" s="174">
        <f t="shared" si="24"/>
        <v>0</v>
      </c>
      <c r="K435" s="170" t="s">
        <v>5</v>
      </c>
      <c r="L435" s="41"/>
      <c r="M435" s="175" t="s">
        <v>5</v>
      </c>
      <c r="N435" s="176" t="s">
        <v>42</v>
      </c>
      <c r="O435" s="42"/>
      <c r="P435" s="177">
        <f t="shared" si="25"/>
        <v>0</v>
      </c>
      <c r="Q435" s="177">
        <v>0</v>
      </c>
      <c r="R435" s="177">
        <f t="shared" si="26"/>
        <v>0</v>
      </c>
      <c r="S435" s="177">
        <v>0</v>
      </c>
      <c r="T435" s="178">
        <f t="shared" si="27"/>
        <v>0</v>
      </c>
      <c r="AR435" s="23" t="s">
        <v>213</v>
      </c>
      <c r="AT435" s="23" t="s">
        <v>134</v>
      </c>
      <c r="AU435" s="23" t="s">
        <v>76</v>
      </c>
      <c r="AY435" s="23" t="s">
        <v>133</v>
      </c>
      <c r="BE435" s="179">
        <f t="shared" si="28"/>
        <v>0</v>
      </c>
      <c r="BF435" s="179">
        <f t="shared" si="29"/>
        <v>0</v>
      </c>
      <c r="BG435" s="179">
        <f t="shared" si="30"/>
        <v>0</v>
      </c>
      <c r="BH435" s="179">
        <f t="shared" si="31"/>
        <v>0</v>
      </c>
      <c r="BI435" s="179">
        <f t="shared" si="32"/>
        <v>0</v>
      </c>
      <c r="BJ435" s="23" t="s">
        <v>76</v>
      </c>
      <c r="BK435" s="179">
        <f t="shared" si="33"/>
        <v>0</v>
      </c>
      <c r="BL435" s="23" t="s">
        <v>213</v>
      </c>
      <c r="BM435" s="23" t="s">
        <v>885</v>
      </c>
    </row>
    <row r="436" spans="2:65" s="1" customFormat="1" ht="16.5" customHeight="1">
      <c r="B436" s="167"/>
      <c r="C436" s="168" t="s">
        <v>886</v>
      </c>
      <c r="D436" s="168" t="s">
        <v>134</v>
      </c>
      <c r="E436" s="169" t="s">
        <v>887</v>
      </c>
      <c r="F436" s="170" t="s">
        <v>888</v>
      </c>
      <c r="G436" s="171" t="s">
        <v>361</v>
      </c>
      <c r="H436" s="172">
        <v>1</v>
      </c>
      <c r="I436" s="173"/>
      <c r="J436" s="174">
        <f t="shared" si="24"/>
        <v>0</v>
      </c>
      <c r="K436" s="170" t="s">
        <v>5</v>
      </c>
      <c r="L436" s="41"/>
      <c r="M436" s="175" t="s">
        <v>5</v>
      </c>
      <c r="N436" s="176" t="s">
        <v>42</v>
      </c>
      <c r="O436" s="42"/>
      <c r="P436" s="177">
        <f t="shared" si="25"/>
        <v>0</v>
      </c>
      <c r="Q436" s="177">
        <v>0</v>
      </c>
      <c r="R436" s="177">
        <f t="shared" si="26"/>
        <v>0</v>
      </c>
      <c r="S436" s="177">
        <v>0</v>
      </c>
      <c r="T436" s="178">
        <f t="shared" si="27"/>
        <v>0</v>
      </c>
      <c r="AR436" s="23" t="s">
        <v>213</v>
      </c>
      <c r="AT436" s="23" t="s">
        <v>134</v>
      </c>
      <c r="AU436" s="23" t="s">
        <v>76</v>
      </c>
      <c r="AY436" s="23" t="s">
        <v>133</v>
      </c>
      <c r="BE436" s="179">
        <f t="shared" si="28"/>
        <v>0</v>
      </c>
      <c r="BF436" s="179">
        <f t="shared" si="29"/>
        <v>0</v>
      </c>
      <c r="BG436" s="179">
        <f t="shared" si="30"/>
        <v>0</v>
      </c>
      <c r="BH436" s="179">
        <f t="shared" si="31"/>
        <v>0</v>
      </c>
      <c r="BI436" s="179">
        <f t="shared" si="32"/>
        <v>0</v>
      </c>
      <c r="BJ436" s="23" t="s">
        <v>76</v>
      </c>
      <c r="BK436" s="179">
        <f t="shared" si="33"/>
        <v>0</v>
      </c>
      <c r="BL436" s="23" t="s">
        <v>213</v>
      </c>
      <c r="BM436" s="23" t="s">
        <v>889</v>
      </c>
    </row>
    <row r="437" spans="2:65" s="1" customFormat="1" ht="63.75" customHeight="1">
      <c r="B437" s="167"/>
      <c r="C437" s="168" t="s">
        <v>890</v>
      </c>
      <c r="D437" s="168" t="s">
        <v>134</v>
      </c>
      <c r="E437" s="169" t="s">
        <v>891</v>
      </c>
      <c r="F437" s="170" t="s">
        <v>892</v>
      </c>
      <c r="G437" s="171" t="s">
        <v>818</v>
      </c>
      <c r="H437" s="214"/>
      <c r="I437" s="173"/>
      <c r="J437" s="174">
        <f t="shared" si="24"/>
        <v>0</v>
      </c>
      <c r="K437" s="170" t="s">
        <v>5</v>
      </c>
      <c r="L437" s="41"/>
      <c r="M437" s="175" t="s">
        <v>5</v>
      </c>
      <c r="N437" s="176" t="s">
        <v>42</v>
      </c>
      <c r="O437" s="42"/>
      <c r="P437" s="177">
        <f t="shared" si="25"/>
        <v>0</v>
      </c>
      <c r="Q437" s="177">
        <v>0</v>
      </c>
      <c r="R437" s="177">
        <f t="shared" si="26"/>
        <v>0</v>
      </c>
      <c r="S437" s="177">
        <v>0</v>
      </c>
      <c r="T437" s="178">
        <f t="shared" si="27"/>
        <v>0</v>
      </c>
      <c r="AR437" s="23" t="s">
        <v>213</v>
      </c>
      <c r="AT437" s="23" t="s">
        <v>134</v>
      </c>
      <c r="AU437" s="23" t="s">
        <v>76</v>
      </c>
      <c r="AY437" s="23" t="s">
        <v>133</v>
      </c>
      <c r="BE437" s="179">
        <f t="shared" si="28"/>
        <v>0</v>
      </c>
      <c r="BF437" s="179">
        <f t="shared" si="29"/>
        <v>0</v>
      </c>
      <c r="BG437" s="179">
        <f t="shared" si="30"/>
        <v>0</v>
      </c>
      <c r="BH437" s="179">
        <f t="shared" si="31"/>
        <v>0</v>
      </c>
      <c r="BI437" s="179">
        <f t="shared" si="32"/>
        <v>0</v>
      </c>
      <c r="BJ437" s="23" t="s">
        <v>76</v>
      </c>
      <c r="BK437" s="179">
        <f t="shared" si="33"/>
        <v>0</v>
      </c>
      <c r="BL437" s="23" t="s">
        <v>213</v>
      </c>
      <c r="BM437" s="23" t="s">
        <v>893</v>
      </c>
    </row>
    <row r="438" spans="2:63" s="10" customFormat="1" ht="37.35" customHeight="1">
      <c r="B438" s="156"/>
      <c r="D438" s="157" t="s">
        <v>70</v>
      </c>
      <c r="E438" s="158" t="s">
        <v>894</v>
      </c>
      <c r="F438" s="158" t="s">
        <v>895</v>
      </c>
      <c r="I438" s="159"/>
      <c r="J438" s="160">
        <f>BK438</f>
        <v>0</v>
      </c>
      <c r="L438" s="156"/>
      <c r="M438" s="161"/>
      <c r="N438" s="162"/>
      <c r="O438" s="162"/>
      <c r="P438" s="163">
        <f>SUM(P439:P454)</f>
        <v>0</v>
      </c>
      <c r="Q438" s="162"/>
      <c r="R438" s="163">
        <f>SUM(R439:R454)</f>
        <v>0</v>
      </c>
      <c r="S438" s="162"/>
      <c r="T438" s="164">
        <f>SUM(T439:T454)</f>
        <v>0</v>
      </c>
      <c r="AR438" s="157" t="s">
        <v>83</v>
      </c>
      <c r="AT438" s="165" t="s">
        <v>70</v>
      </c>
      <c r="AU438" s="165" t="s">
        <v>71</v>
      </c>
      <c r="AY438" s="157" t="s">
        <v>133</v>
      </c>
      <c r="BK438" s="166">
        <f>SUM(BK439:BK454)</f>
        <v>0</v>
      </c>
    </row>
    <row r="439" spans="2:65" s="1" customFormat="1" ht="16.5" customHeight="1">
      <c r="B439" s="167"/>
      <c r="C439" s="168" t="s">
        <v>896</v>
      </c>
      <c r="D439" s="168" t="s">
        <v>134</v>
      </c>
      <c r="E439" s="169" t="s">
        <v>897</v>
      </c>
      <c r="F439" s="170" t="s">
        <v>898</v>
      </c>
      <c r="G439" s="171" t="s">
        <v>361</v>
      </c>
      <c r="H439" s="172">
        <v>1</v>
      </c>
      <c r="I439" s="173"/>
      <c r="J439" s="174">
        <f aca="true" t="shared" si="34" ref="J439:J454">ROUND(I439*H439,2)</f>
        <v>0</v>
      </c>
      <c r="K439" s="170" t="s">
        <v>5</v>
      </c>
      <c r="L439" s="41"/>
      <c r="M439" s="175" t="s">
        <v>5</v>
      </c>
      <c r="N439" s="176" t="s">
        <v>42</v>
      </c>
      <c r="O439" s="42"/>
      <c r="P439" s="177">
        <f aca="true" t="shared" si="35" ref="P439:P454">O439*H439</f>
        <v>0</v>
      </c>
      <c r="Q439" s="177">
        <v>0</v>
      </c>
      <c r="R439" s="177">
        <f aca="true" t="shared" si="36" ref="R439:R454">Q439*H439</f>
        <v>0</v>
      </c>
      <c r="S439" s="177">
        <v>0</v>
      </c>
      <c r="T439" s="178">
        <f aca="true" t="shared" si="37" ref="T439:T454">S439*H439</f>
        <v>0</v>
      </c>
      <c r="AR439" s="23" t="s">
        <v>213</v>
      </c>
      <c r="AT439" s="23" t="s">
        <v>134</v>
      </c>
      <c r="AU439" s="23" t="s">
        <v>76</v>
      </c>
      <c r="AY439" s="23" t="s">
        <v>133</v>
      </c>
      <c r="BE439" s="179">
        <f aca="true" t="shared" si="38" ref="BE439:BE454">IF(N439="základní",J439,0)</f>
        <v>0</v>
      </c>
      <c r="BF439" s="179">
        <f aca="true" t="shared" si="39" ref="BF439:BF454">IF(N439="snížená",J439,0)</f>
        <v>0</v>
      </c>
      <c r="BG439" s="179">
        <f aca="true" t="shared" si="40" ref="BG439:BG454">IF(N439="zákl. přenesená",J439,0)</f>
        <v>0</v>
      </c>
      <c r="BH439" s="179">
        <f aca="true" t="shared" si="41" ref="BH439:BH454">IF(N439="sníž. přenesená",J439,0)</f>
        <v>0</v>
      </c>
      <c r="BI439" s="179">
        <f aca="true" t="shared" si="42" ref="BI439:BI454">IF(N439="nulová",J439,0)</f>
        <v>0</v>
      </c>
      <c r="BJ439" s="23" t="s">
        <v>76</v>
      </c>
      <c r="BK439" s="179">
        <f aca="true" t="shared" si="43" ref="BK439:BK454">ROUND(I439*H439,2)</f>
        <v>0</v>
      </c>
      <c r="BL439" s="23" t="s">
        <v>213</v>
      </c>
      <c r="BM439" s="23" t="s">
        <v>899</v>
      </c>
    </row>
    <row r="440" spans="2:65" s="1" customFormat="1" ht="16.5" customHeight="1">
      <c r="B440" s="167"/>
      <c r="C440" s="168" t="s">
        <v>900</v>
      </c>
      <c r="D440" s="168" t="s">
        <v>134</v>
      </c>
      <c r="E440" s="169" t="s">
        <v>901</v>
      </c>
      <c r="F440" s="170" t="s">
        <v>902</v>
      </c>
      <c r="G440" s="171" t="s">
        <v>361</v>
      </c>
      <c r="H440" s="172">
        <v>1</v>
      </c>
      <c r="I440" s="173"/>
      <c r="J440" s="174">
        <f t="shared" si="34"/>
        <v>0</v>
      </c>
      <c r="K440" s="170" t="s">
        <v>5</v>
      </c>
      <c r="L440" s="41"/>
      <c r="M440" s="175" t="s">
        <v>5</v>
      </c>
      <c r="N440" s="176" t="s">
        <v>42</v>
      </c>
      <c r="O440" s="42"/>
      <c r="P440" s="177">
        <f t="shared" si="35"/>
        <v>0</v>
      </c>
      <c r="Q440" s="177">
        <v>0</v>
      </c>
      <c r="R440" s="177">
        <f t="shared" si="36"/>
        <v>0</v>
      </c>
      <c r="S440" s="177">
        <v>0</v>
      </c>
      <c r="T440" s="178">
        <f t="shared" si="37"/>
        <v>0</v>
      </c>
      <c r="AR440" s="23" t="s">
        <v>213</v>
      </c>
      <c r="AT440" s="23" t="s">
        <v>134</v>
      </c>
      <c r="AU440" s="23" t="s">
        <v>76</v>
      </c>
      <c r="AY440" s="23" t="s">
        <v>133</v>
      </c>
      <c r="BE440" s="179">
        <f t="shared" si="38"/>
        <v>0</v>
      </c>
      <c r="BF440" s="179">
        <f t="shared" si="39"/>
        <v>0</v>
      </c>
      <c r="BG440" s="179">
        <f t="shared" si="40"/>
        <v>0</v>
      </c>
      <c r="BH440" s="179">
        <f t="shared" si="41"/>
        <v>0</v>
      </c>
      <c r="BI440" s="179">
        <f t="shared" si="42"/>
        <v>0</v>
      </c>
      <c r="BJ440" s="23" t="s">
        <v>76</v>
      </c>
      <c r="BK440" s="179">
        <f t="shared" si="43"/>
        <v>0</v>
      </c>
      <c r="BL440" s="23" t="s">
        <v>213</v>
      </c>
      <c r="BM440" s="23" t="s">
        <v>903</v>
      </c>
    </row>
    <row r="441" spans="2:65" s="1" customFormat="1" ht="63.75" customHeight="1">
      <c r="B441" s="167"/>
      <c r="C441" s="168" t="s">
        <v>904</v>
      </c>
      <c r="D441" s="168" t="s">
        <v>134</v>
      </c>
      <c r="E441" s="169" t="s">
        <v>905</v>
      </c>
      <c r="F441" s="170" t="s">
        <v>906</v>
      </c>
      <c r="G441" s="171" t="s">
        <v>216</v>
      </c>
      <c r="H441" s="172">
        <v>17</v>
      </c>
      <c r="I441" s="173"/>
      <c r="J441" s="174">
        <f t="shared" si="34"/>
        <v>0</v>
      </c>
      <c r="K441" s="170" t="s">
        <v>5</v>
      </c>
      <c r="L441" s="41"/>
      <c r="M441" s="175" t="s">
        <v>5</v>
      </c>
      <c r="N441" s="176" t="s">
        <v>42</v>
      </c>
      <c r="O441" s="42"/>
      <c r="P441" s="177">
        <f t="shared" si="35"/>
        <v>0</v>
      </c>
      <c r="Q441" s="177">
        <v>0</v>
      </c>
      <c r="R441" s="177">
        <f t="shared" si="36"/>
        <v>0</v>
      </c>
      <c r="S441" s="177">
        <v>0</v>
      </c>
      <c r="T441" s="178">
        <f t="shared" si="37"/>
        <v>0</v>
      </c>
      <c r="AR441" s="23" t="s">
        <v>213</v>
      </c>
      <c r="AT441" s="23" t="s">
        <v>134</v>
      </c>
      <c r="AU441" s="23" t="s">
        <v>76</v>
      </c>
      <c r="AY441" s="23" t="s">
        <v>133</v>
      </c>
      <c r="BE441" s="179">
        <f t="shared" si="38"/>
        <v>0</v>
      </c>
      <c r="BF441" s="179">
        <f t="shared" si="39"/>
        <v>0</v>
      </c>
      <c r="BG441" s="179">
        <f t="shared" si="40"/>
        <v>0</v>
      </c>
      <c r="BH441" s="179">
        <f t="shared" si="41"/>
        <v>0</v>
      </c>
      <c r="BI441" s="179">
        <f t="shared" si="42"/>
        <v>0</v>
      </c>
      <c r="BJ441" s="23" t="s">
        <v>76</v>
      </c>
      <c r="BK441" s="179">
        <f t="shared" si="43"/>
        <v>0</v>
      </c>
      <c r="BL441" s="23" t="s">
        <v>213</v>
      </c>
      <c r="BM441" s="23" t="s">
        <v>907</v>
      </c>
    </row>
    <row r="442" spans="2:65" s="1" customFormat="1" ht="63.75" customHeight="1">
      <c r="B442" s="167"/>
      <c r="C442" s="168" t="s">
        <v>908</v>
      </c>
      <c r="D442" s="168" t="s">
        <v>134</v>
      </c>
      <c r="E442" s="169" t="s">
        <v>909</v>
      </c>
      <c r="F442" s="170" t="s">
        <v>910</v>
      </c>
      <c r="G442" s="171" t="s">
        <v>216</v>
      </c>
      <c r="H442" s="172">
        <v>19</v>
      </c>
      <c r="I442" s="173"/>
      <c r="J442" s="174">
        <f t="shared" si="34"/>
        <v>0</v>
      </c>
      <c r="K442" s="170" t="s">
        <v>5</v>
      </c>
      <c r="L442" s="41"/>
      <c r="M442" s="175" t="s">
        <v>5</v>
      </c>
      <c r="N442" s="176" t="s">
        <v>42</v>
      </c>
      <c r="O442" s="42"/>
      <c r="P442" s="177">
        <f t="shared" si="35"/>
        <v>0</v>
      </c>
      <c r="Q442" s="177">
        <v>0</v>
      </c>
      <c r="R442" s="177">
        <f t="shared" si="36"/>
        <v>0</v>
      </c>
      <c r="S442" s="177">
        <v>0</v>
      </c>
      <c r="T442" s="178">
        <f t="shared" si="37"/>
        <v>0</v>
      </c>
      <c r="AR442" s="23" t="s">
        <v>213</v>
      </c>
      <c r="AT442" s="23" t="s">
        <v>134</v>
      </c>
      <c r="AU442" s="23" t="s">
        <v>76</v>
      </c>
      <c r="AY442" s="23" t="s">
        <v>133</v>
      </c>
      <c r="BE442" s="179">
        <f t="shared" si="38"/>
        <v>0</v>
      </c>
      <c r="BF442" s="179">
        <f t="shared" si="39"/>
        <v>0</v>
      </c>
      <c r="BG442" s="179">
        <f t="shared" si="40"/>
        <v>0</v>
      </c>
      <c r="BH442" s="179">
        <f t="shared" si="41"/>
        <v>0</v>
      </c>
      <c r="BI442" s="179">
        <f t="shared" si="42"/>
        <v>0</v>
      </c>
      <c r="BJ442" s="23" t="s">
        <v>76</v>
      </c>
      <c r="BK442" s="179">
        <f t="shared" si="43"/>
        <v>0</v>
      </c>
      <c r="BL442" s="23" t="s">
        <v>213</v>
      </c>
      <c r="BM442" s="23" t="s">
        <v>911</v>
      </c>
    </row>
    <row r="443" spans="2:65" s="1" customFormat="1" ht="76.5" customHeight="1">
      <c r="B443" s="167"/>
      <c r="C443" s="168" t="s">
        <v>912</v>
      </c>
      <c r="D443" s="168" t="s">
        <v>134</v>
      </c>
      <c r="E443" s="169" t="s">
        <v>913</v>
      </c>
      <c r="F443" s="170" t="s">
        <v>914</v>
      </c>
      <c r="G443" s="171" t="s">
        <v>216</v>
      </c>
      <c r="H443" s="172">
        <v>23.5</v>
      </c>
      <c r="I443" s="173"/>
      <c r="J443" s="174">
        <f t="shared" si="34"/>
        <v>0</v>
      </c>
      <c r="K443" s="170" t="s">
        <v>5</v>
      </c>
      <c r="L443" s="41"/>
      <c r="M443" s="175" t="s">
        <v>5</v>
      </c>
      <c r="N443" s="176" t="s">
        <v>42</v>
      </c>
      <c r="O443" s="42"/>
      <c r="P443" s="177">
        <f t="shared" si="35"/>
        <v>0</v>
      </c>
      <c r="Q443" s="177">
        <v>0</v>
      </c>
      <c r="R443" s="177">
        <f t="shared" si="36"/>
        <v>0</v>
      </c>
      <c r="S443" s="177">
        <v>0</v>
      </c>
      <c r="T443" s="178">
        <f t="shared" si="37"/>
        <v>0</v>
      </c>
      <c r="AR443" s="23" t="s">
        <v>213</v>
      </c>
      <c r="AT443" s="23" t="s">
        <v>134</v>
      </c>
      <c r="AU443" s="23" t="s">
        <v>76</v>
      </c>
      <c r="AY443" s="23" t="s">
        <v>133</v>
      </c>
      <c r="BE443" s="179">
        <f t="shared" si="38"/>
        <v>0</v>
      </c>
      <c r="BF443" s="179">
        <f t="shared" si="39"/>
        <v>0</v>
      </c>
      <c r="BG443" s="179">
        <f t="shared" si="40"/>
        <v>0</v>
      </c>
      <c r="BH443" s="179">
        <f t="shared" si="41"/>
        <v>0</v>
      </c>
      <c r="BI443" s="179">
        <f t="shared" si="42"/>
        <v>0</v>
      </c>
      <c r="BJ443" s="23" t="s">
        <v>76</v>
      </c>
      <c r="BK443" s="179">
        <f t="shared" si="43"/>
        <v>0</v>
      </c>
      <c r="BL443" s="23" t="s">
        <v>213</v>
      </c>
      <c r="BM443" s="23" t="s">
        <v>915</v>
      </c>
    </row>
    <row r="444" spans="2:65" s="1" customFormat="1" ht="76.5" customHeight="1">
      <c r="B444" s="167"/>
      <c r="C444" s="168" t="s">
        <v>916</v>
      </c>
      <c r="D444" s="168" t="s">
        <v>134</v>
      </c>
      <c r="E444" s="169" t="s">
        <v>917</v>
      </c>
      <c r="F444" s="170" t="s">
        <v>918</v>
      </c>
      <c r="G444" s="171" t="s">
        <v>216</v>
      </c>
      <c r="H444" s="172">
        <v>12.5</v>
      </c>
      <c r="I444" s="173"/>
      <c r="J444" s="174">
        <f t="shared" si="34"/>
        <v>0</v>
      </c>
      <c r="K444" s="170" t="s">
        <v>5</v>
      </c>
      <c r="L444" s="41"/>
      <c r="M444" s="175" t="s">
        <v>5</v>
      </c>
      <c r="N444" s="176" t="s">
        <v>42</v>
      </c>
      <c r="O444" s="42"/>
      <c r="P444" s="177">
        <f t="shared" si="35"/>
        <v>0</v>
      </c>
      <c r="Q444" s="177">
        <v>0</v>
      </c>
      <c r="R444" s="177">
        <f t="shared" si="36"/>
        <v>0</v>
      </c>
      <c r="S444" s="177">
        <v>0</v>
      </c>
      <c r="T444" s="178">
        <f t="shared" si="37"/>
        <v>0</v>
      </c>
      <c r="AR444" s="23" t="s">
        <v>213</v>
      </c>
      <c r="AT444" s="23" t="s">
        <v>134</v>
      </c>
      <c r="AU444" s="23" t="s">
        <v>76</v>
      </c>
      <c r="AY444" s="23" t="s">
        <v>133</v>
      </c>
      <c r="BE444" s="179">
        <f t="shared" si="38"/>
        <v>0</v>
      </c>
      <c r="BF444" s="179">
        <f t="shared" si="39"/>
        <v>0</v>
      </c>
      <c r="BG444" s="179">
        <f t="shared" si="40"/>
        <v>0</v>
      </c>
      <c r="BH444" s="179">
        <f t="shared" si="41"/>
        <v>0</v>
      </c>
      <c r="BI444" s="179">
        <f t="shared" si="42"/>
        <v>0</v>
      </c>
      <c r="BJ444" s="23" t="s">
        <v>76</v>
      </c>
      <c r="BK444" s="179">
        <f t="shared" si="43"/>
        <v>0</v>
      </c>
      <c r="BL444" s="23" t="s">
        <v>213</v>
      </c>
      <c r="BM444" s="23" t="s">
        <v>919</v>
      </c>
    </row>
    <row r="445" spans="2:65" s="1" customFormat="1" ht="51" customHeight="1">
      <c r="B445" s="167"/>
      <c r="C445" s="168" t="s">
        <v>920</v>
      </c>
      <c r="D445" s="168" t="s">
        <v>134</v>
      </c>
      <c r="E445" s="169" t="s">
        <v>921</v>
      </c>
      <c r="F445" s="170" t="s">
        <v>922</v>
      </c>
      <c r="G445" s="171" t="s">
        <v>203</v>
      </c>
      <c r="H445" s="172">
        <v>5</v>
      </c>
      <c r="I445" s="173"/>
      <c r="J445" s="174">
        <f t="shared" si="34"/>
        <v>0</v>
      </c>
      <c r="K445" s="170" t="s">
        <v>5</v>
      </c>
      <c r="L445" s="41"/>
      <c r="M445" s="175" t="s">
        <v>5</v>
      </c>
      <c r="N445" s="176" t="s">
        <v>42</v>
      </c>
      <c r="O445" s="42"/>
      <c r="P445" s="177">
        <f t="shared" si="35"/>
        <v>0</v>
      </c>
      <c r="Q445" s="177">
        <v>0</v>
      </c>
      <c r="R445" s="177">
        <f t="shared" si="36"/>
        <v>0</v>
      </c>
      <c r="S445" s="177">
        <v>0</v>
      </c>
      <c r="T445" s="178">
        <f t="shared" si="37"/>
        <v>0</v>
      </c>
      <c r="AR445" s="23" t="s">
        <v>213</v>
      </c>
      <c r="AT445" s="23" t="s">
        <v>134</v>
      </c>
      <c r="AU445" s="23" t="s">
        <v>76</v>
      </c>
      <c r="AY445" s="23" t="s">
        <v>133</v>
      </c>
      <c r="BE445" s="179">
        <f t="shared" si="38"/>
        <v>0</v>
      </c>
      <c r="BF445" s="179">
        <f t="shared" si="39"/>
        <v>0</v>
      </c>
      <c r="BG445" s="179">
        <f t="shared" si="40"/>
        <v>0</v>
      </c>
      <c r="BH445" s="179">
        <f t="shared" si="41"/>
        <v>0</v>
      </c>
      <c r="BI445" s="179">
        <f t="shared" si="42"/>
        <v>0</v>
      </c>
      <c r="BJ445" s="23" t="s">
        <v>76</v>
      </c>
      <c r="BK445" s="179">
        <f t="shared" si="43"/>
        <v>0</v>
      </c>
      <c r="BL445" s="23" t="s">
        <v>213</v>
      </c>
      <c r="BM445" s="23" t="s">
        <v>923</v>
      </c>
    </row>
    <row r="446" spans="2:65" s="1" customFormat="1" ht="51" customHeight="1">
      <c r="B446" s="167"/>
      <c r="C446" s="168" t="s">
        <v>924</v>
      </c>
      <c r="D446" s="168" t="s">
        <v>134</v>
      </c>
      <c r="E446" s="169" t="s">
        <v>925</v>
      </c>
      <c r="F446" s="170" t="s">
        <v>926</v>
      </c>
      <c r="G446" s="171" t="s">
        <v>927</v>
      </c>
      <c r="H446" s="172">
        <v>5</v>
      </c>
      <c r="I446" s="173"/>
      <c r="J446" s="174">
        <f t="shared" si="34"/>
        <v>0</v>
      </c>
      <c r="K446" s="170" t="s">
        <v>5</v>
      </c>
      <c r="L446" s="41"/>
      <c r="M446" s="175" t="s">
        <v>5</v>
      </c>
      <c r="N446" s="176" t="s">
        <v>42</v>
      </c>
      <c r="O446" s="42"/>
      <c r="P446" s="177">
        <f t="shared" si="35"/>
        <v>0</v>
      </c>
      <c r="Q446" s="177">
        <v>0</v>
      </c>
      <c r="R446" s="177">
        <f t="shared" si="36"/>
        <v>0</v>
      </c>
      <c r="S446" s="177">
        <v>0</v>
      </c>
      <c r="T446" s="178">
        <f t="shared" si="37"/>
        <v>0</v>
      </c>
      <c r="AR446" s="23" t="s">
        <v>213</v>
      </c>
      <c r="AT446" s="23" t="s">
        <v>134</v>
      </c>
      <c r="AU446" s="23" t="s">
        <v>76</v>
      </c>
      <c r="AY446" s="23" t="s">
        <v>133</v>
      </c>
      <c r="BE446" s="179">
        <f t="shared" si="38"/>
        <v>0</v>
      </c>
      <c r="BF446" s="179">
        <f t="shared" si="39"/>
        <v>0</v>
      </c>
      <c r="BG446" s="179">
        <f t="shared" si="40"/>
        <v>0</v>
      </c>
      <c r="BH446" s="179">
        <f t="shared" si="41"/>
        <v>0</v>
      </c>
      <c r="BI446" s="179">
        <f t="shared" si="42"/>
        <v>0</v>
      </c>
      <c r="BJ446" s="23" t="s">
        <v>76</v>
      </c>
      <c r="BK446" s="179">
        <f t="shared" si="43"/>
        <v>0</v>
      </c>
      <c r="BL446" s="23" t="s">
        <v>213</v>
      </c>
      <c r="BM446" s="23" t="s">
        <v>928</v>
      </c>
    </row>
    <row r="447" spans="2:65" s="1" customFormat="1" ht="38.25" customHeight="1">
      <c r="B447" s="167"/>
      <c r="C447" s="168" t="s">
        <v>929</v>
      </c>
      <c r="D447" s="168" t="s">
        <v>134</v>
      </c>
      <c r="E447" s="169" t="s">
        <v>930</v>
      </c>
      <c r="F447" s="170" t="s">
        <v>931</v>
      </c>
      <c r="G447" s="171" t="s">
        <v>203</v>
      </c>
      <c r="H447" s="172">
        <v>3</v>
      </c>
      <c r="I447" s="173"/>
      <c r="J447" s="174">
        <f t="shared" si="34"/>
        <v>0</v>
      </c>
      <c r="K447" s="170" t="s">
        <v>5</v>
      </c>
      <c r="L447" s="41"/>
      <c r="M447" s="175" t="s">
        <v>5</v>
      </c>
      <c r="N447" s="176" t="s">
        <v>42</v>
      </c>
      <c r="O447" s="42"/>
      <c r="P447" s="177">
        <f t="shared" si="35"/>
        <v>0</v>
      </c>
      <c r="Q447" s="177">
        <v>0</v>
      </c>
      <c r="R447" s="177">
        <f t="shared" si="36"/>
        <v>0</v>
      </c>
      <c r="S447" s="177">
        <v>0</v>
      </c>
      <c r="T447" s="178">
        <f t="shared" si="37"/>
        <v>0</v>
      </c>
      <c r="AR447" s="23" t="s">
        <v>213</v>
      </c>
      <c r="AT447" s="23" t="s">
        <v>134</v>
      </c>
      <c r="AU447" s="23" t="s">
        <v>76</v>
      </c>
      <c r="AY447" s="23" t="s">
        <v>133</v>
      </c>
      <c r="BE447" s="179">
        <f t="shared" si="38"/>
        <v>0</v>
      </c>
      <c r="BF447" s="179">
        <f t="shared" si="39"/>
        <v>0</v>
      </c>
      <c r="BG447" s="179">
        <f t="shared" si="40"/>
        <v>0</v>
      </c>
      <c r="BH447" s="179">
        <f t="shared" si="41"/>
        <v>0</v>
      </c>
      <c r="BI447" s="179">
        <f t="shared" si="42"/>
        <v>0</v>
      </c>
      <c r="BJ447" s="23" t="s">
        <v>76</v>
      </c>
      <c r="BK447" s="179">
        <f t="shared" si="43"/>
        <v>0</v>
      </c>
      <c r="BL447" s="23" t="s">
        <v>213</v>
      </c>
      <c r="BM447" s="23" t="s">
        <v>932</v>
      </c>
    </row>
    <row r="448" spans="2:65" s="1" customFormat="1" ht="38.25" customHeight="1">
      <c r="B448" s="167"/>
      <c r="C448" s="168" t="s">
        <v>933</v>
      </c>
      <c r="D448" s="168" t="s">
        <v>134</v>
      </c>
      <c r="E448" s="169" t="s">
        <v>934</v>
      </c>
      <c r="F448" s="170" t="s">
        <v>935</v>
      </c>
      <c r="G448" s="171" t="s">
        <v>203</v>
      </c>
      <c r="H448" s="172">
        <v>4</v>
      </c>
      <c r="I448" s="173"/>
      <c r="J448" s="174">
        <f t="shared" si="34"/>
        <v>0</v>
      </c>
      <c r="K448" s="170" t="s">
        <v>5</v>
      </c>
      <c r="L448" s="41"/>
      <c r="M448" s="175" t="s">
        <v>5</v>
      </c>
      <c r="N448" s="176" t="s">
        <v>42</v>
      </c>
      <c r="O448" s="42"/>
      <c r="P448" s="177">
        <f t="shared" si="35"/>
        <v>0</v>
      </c>
      <c r="Q448" s="177">
        <v>0</v>
      </c>
      <c r="R448" s="177">
        <f t="shared" si="36"/>
        <v>0</v>
      </c>
      <c r="S448" s="177">
        <v>0</v>
      </c>
      <c r="T448" s="178">
        <f t="shared" si="37"/>
        <v>0</v>
      </c>
      <c r="AR448" s="23" t="s">
        <v>213</v>
      </c>
      <c r="AT448" s="23" t="s">
        <v>134</v>
      </c>
      <c r="AU448" s="23" t="s">
        <v>76</v>
      </c>
      <c r="AY448" s="23" t="s">
        <v>133</v>
      </c>
      <c r="BE448" s="179">
        <f t="shared" si="38"/>
        <v>0</v>
      </c>
      <c r="BF448" s="179">
        <f t="shared" si="39"/>
        <v>0</v>
      </c>
      <c r="BG448" s="179">
        <f t="shared" si="40"/>
        <v>0</v>
      </c>
      <c r="BH448" s="179">
        <f t="shared" si="41"/>
        <v>0</v>
      </c>
      <c r="BI448" s="179">
        <f t="shared" si="42"/>
        <v>0</v>
      </c>
      <c r="BJ448" s="23" t="s">
        <v>76</v>
      </c>
      <c r="BK448" s="179">
        <f t="shared" si="43"/>
        <v>0</v>
      </c>
      <c r="BL448" s="23" t="s">
        <v>213</v>
      </c>
      <c r="BM448" s="23" t="s">
        <v>936</v>
      </c>
    </row>
    <row r="449" spans="2:65" s="1" customFormat="1" ht="51" customHeight="1">
      <c r="B449" s="167"/>
      <c r="C449" s="168" t="s">
        <v>937</v>
      </c>
      <c r="D449" s="168" t="s">
        <v>134</v>
      </c>
      <c r="E449" s="169" t="s">
        <v>938</v>
      </c>
      <c r="F449" s="170" t="s">
        <v>939</v>
      </c>
      <c r="G449" s="171" t="s">
        <v>216</v>
      </c>
      <c r="H449" s="172">
        <v>52.05</v>
      </c>
      <c r="I449" s="173"/>
      <c r="J449" s="174">
        <f t="shared" si="34"/>
        <v>0</v>
      </c>
      <c r="K449" s="170" t="s">
        <v>5</v>
      </c>
      <c r="L449" s="41"/>
      <c r="M449" s="175" t="s">
        <v>5</v>
      </c>
      <c r="N449" s="176" t="s">
        <v>42</v>
      </c>
      <c r="O449" s="42"/>
      <c r="P449" s="177">
        <f t="shared" si="35"/>
        <v>0</v>
      </c>
      <c r="Q449" s="177">
        <v>0</v>
      </c>
      <c r="R449" s="177">
        <f t="shared" si="36"/>
        <v>0</v>
      </c>
      <c r="S449" s="177">
        <v>0</v>
      </c>
      <c r="T449" s="178">
        <f t="shared" si="37"/>
        <v>0</v>
      </c>
      <c r="AR449" s="23" t="s">
        <v>213</v>
      </c>
      <c r="AT449" s="23" t="s">
        <v>134</v>
      </c>
      <c r="AU449" s="23" t="s">
        <v>76</v>
      </c>
      <c r="AY449" s="23" t="s">
        <v>133</v>
      </c>
      <c r="BE449" s="179">
        <f t="shared" si="38"/>
        <v>0</v>
      </c>
      <c r="BF449" s="179">
        <f t="shared" si="39"/>
        <v>0</v>
      </c>
      <c r="BG449" s="179">
        <f t="shared" si="40"/>
        <v>0</v>
      </c>
      <c r="BH449" s="179">
        <f t="shared" si="41"/>
        <v>0</v>
      </c>
      <c r="BI449" s="179">
        <f t="shared" si="42"/>
        <v>0</v>
      </c>
      <c r="BJ449" s="23" t="s">
        <v>76</v>
      </c>
      <c r="BK449" s="179">
        <f t="shared" si="43"/>
        <v>0</v>
      </c>
      <c r="BL449" s="23" t="s">
        <v>213</v>
      </c>
      <c r="BM449" s="23" t="s">
        <v>940</v>
      </c>
    </row>
    <row r="450" spans="2:65" s="1" customFormat="1" ht="38.25" customHeight="1">
      <c r="B450" s="167"/>
      <c r="C450" s="168" t="s">
        <v>941</v>
      </c>
      <c r="D450" s="168" t="s">
        <v>134</v>
      </c>
      <c r="E450" s="169" t="s">
        <v>942</v>
      </c>
      <c r="F450" s="170" t="s">
        <v>943</v>
      </c>
      <c r="G450" s="171" t="s">
        <v>216</v>
      </c>
      <c r="H450" s="172">
        <v>52.05</v>
      </c>
      <c r="I450" s="173"/>
      <c r="J450" s="174">
        <f t="shared" si="34"/>
        <v>0</v>
      </c>
      <c r="K450" s="170" t="s">
        <v>5</v>
      </c>
      <c r="L450" s="41"/>
      <c r="M450" s="175" t="s">
        <v>5</v>
      </c>
      <c r="N450" s="176" t="s">
        <v>42</v>
      </c>
      <c r="O450" s="42"/>
      <c r="P450" s="177">
        <f t="shared" si="35"/>
        <v>0</v>
      </c>
      <c r="Q450" s="177">
        <v>0</v>
      </c>
      <c r="R450" s="177">
        <f t="shared" si="36"/>
        <v>0</v>
      </c>
      <c r="S450" s="177">
        <v>0</v>
      </c>
      <c r="T450" s="178">
        <f t="shared" si="37"/>
        <v>0</v>
      </c>
      <c r="AR450" s="23" t="s">
        <v>213</v>
      </c>
      <c r="AT450" s="23" t="s">
        <v>134</v>
      </c>
      <c r="AU450" s="23" t="s">
        <v>76</v>
      </c>
      <c r="AY450" s="23" t="s">
        <v>133</v>
      </c>
      <c r="BE450" s="179">
        <f t="shared" si="38"/>
        <v>0</v>
      </c>
      <c r="BF450" s="179">
        <f t="shared" si="39"/>
        <v>0</v>
      </c>
      <c r="BG450" s="179">
        <f t="shared" si="40"/>
        <v>0</v>
      </c>
      <c r="BH450" s="179">
        <f t="shared" si="41"/>
        <v>0</v>
      </c>
      <c r="BI450" s="179">
        <f t="shared" si="42"/>
        <v>0</v>
      </c>
      <c r="BJ450" s="23" t="s">
        <v>76</v>
      </c>
      <c r="BK450" s="179">
        <f t="shared" si="43"/>
        <v>0</v>
      </c>
      <c r="BL450" s="23" t="s">
        <v>213</v>
      </c>
      <c r="BM450" s="23" t="s">
        <v>944</v>
      </c>
    </row>
    <row r="451" spans="2:65" s="1" customFormat="1" ht="16.5" customHeight="1">
      <c r="B451" s="167"/>
      <c r="C451" s="168" t="s">
        <v>945</v>
      </c>
      <c r="D451" s="168" t="s">
        <v>134</v>
      </c>
      <c r="E451" s="169" t="s">
        <v>946</v>
      </c>
      <c r="F451" s="170" t="s">
        <v>880</v>
      </c>
      <c r="G451" s="171" t="s">
        <v>361</v>
      </c>
      <c r="H451" s="172">
        <v>1</v>
      </c>
      <c r="I451" s="173"/>
      <c r="J451" s="174">
        <f t="shared" si="34"/>
        <v>0</v>
      </c>
      <c r="K451" s="170" t="s">
        <v>5</v>
      </c>
      <c r="L451" s="41"/>
      <c r="M451" s="175" t="s">
        <v>5</v>
      </c>
      <c r="N451" s="176" t="s">
        <v>42</v>
      </c>
      <c r="O451" s="42"/>
      <c r="P451" s="177">
        <f t="shared" si="35"/>
        <v>0</v>
      </c>
      <c r="Q451" s="177">
        <v>0</v>
      </c>
      <c r="R451" s="177">
        <f t="shared" si="36"/>
        <v>0</v>
      </c>
      <c r="S451" s="177">
        <v>0</v>
      </c>
      <c r="T451" s="178">
        <f t="shared" si="37"/>
        <v>0</v>
      </c>
      <c r="AR451" s="23" t="s">
        <v>213</v>
      </c>
      <c r="AT451" s="23" t="s">
        <v>134</v>
      </c>
      <c r="AU451" s="23" t="s">
        <v>76</v>
      </c>
      <c r="AY451" s="23" t="s">
        <v>133</v>
      </c>
      <c r="BE451" s="179">
        <f t="shared" si="38"/>
        <v>0</v>
      </c>
      <c r="BF451" s="179">
        <f t="shared" si="39"/>
        <v>0</v>
      </c>
      <c r="BG451" s="179">
        <f t="shared" si="40"/>
        <v>0</v>
      </c>
      <c r="BH451" s="179">
        <f t="shared" si="41"/>
        <v>0</v>
      </c>
      <c r="BI451" s="179">
        <f t="shared" si="42"/>
        <v>0</v>
      </c>
      <c r="BJ451" s="23" t="s">
        <v>76</v>
      </c>
      <c r="BK451" s="179">
        <f t="shared" si="43"/>
        <v>0</v>
      </c>
      <c r="BL451" s="23" t="s">
        <v>213</v>
      </c>
      <c r="BM451" s="23" t="s">
        <v>947</v>
      </c>
    </row>
    <row r="452" spans="2:65" s="1" customFormat="1" ht="16.5" customHeight="1">
      <c r="B452" s="167"/>
      <c r="C452" s="168" t="s">
        <v>948</v>
      </c>
      <c r="D452" s="168" t="s">
        <v>134</v>
      </c>
      <c r="E452" s="169" t="s">
        <v>949</v>
      </c>
      <c r="F452" s="170" t="s">
        <v>888</v>
      </c>
      <c r="G452" s="171" t="s">
        <v>361</v>
      </c>
      <c r="H452" s="172">
        <v>1</v>
      </c>
      <c r="I452" s="173"/>
      <c r="J452" s="174">
        <f t="shared" si="34"/>
        <v>0</v>
      </c>
      <c r="K452" s="170" t="s">
        <v>5</v>
      </c>
      <c r="L452" s="41"/>
      <c r="M452" s="175" t="s">
        <v>5</v>
      </c>
      <c r="N452" s="176" t="s">
        <v>42</v>
      </c>
      <c r="O452" s="42"/>
      <c r="P452" s="177">
        <f t="shared" si="35"/>
        <v>0</v>
      </c>
      <c r="Q452" s="177">
        <v>0</v>
      </c>
      <c r="R452" s="177">
        <f t="shared" si="36"/>
        <v>0</v>
      </c>
      <c r="S452" s="177">
        <v>0</v>
      </c>
      <c r="T452" s="178">
        <f t="shared" si="37"/>
        <v>0</v>
      </c>
      <c r="AR452" s="23" t="s">
        <v>213</v>
      </c>
      <c r="AT452" s="23" t="s">
        <v>134</v>
      </c>
      <c r="AU452" s="23" t="s">
        <v>76</v>
      </c>
      <c r="AY452" s="23" t="s">
        <v>133</v>
      </c>
      <c r="BE452" s="179">
        <f t="shared" si="38"/>
        <v>0</v>
      </c>
      <c r="BF452" s="179">
        <f t="shared" si="39"/>
        <v>0</v>
      </c>
      <c r="BG452" s="179">
        <f t="shared" si="40"/>
        <v>0</v>
      </c>
      <c r="BH452" s="179">
        <f t="shared" si="41"/>
        <v>0</v>
      </c>
      <c r="BI452" s="179">
        <f t="shared" si="42"/>
        <v>0</v>
      </c>
      <c r="BJ452" s="23" t="s">
        <v>76</v>
      </c>
      <c r="BK452" s="179">
        <f t="shared" si="43"/>
        <v>0</v>
      </c>
      <c r="BL452" s="23" t="s">
        <v>213</v>
      </c>
      <c r="BM452" s="23" t="s">
        <v>950</v>
      </c>
    </row>
    <row r="453" spans="2:65" s="1" customFormat="1" ht="16.5" customHeight="1">
      <c r="B453" s="167"/>
      <c r="C453" s="168" t="s">
        <v>951</v>
      </c>
      <c r="D453" s="168" t="s">
        <v>134</v>
      </c>
      <c r="E453" s="169" t="s">
        <v>952</v>
      </c>
      <c r="F453" s="170" t="s">
        <v>953</v>
      </c>
      <c r="G453" s="171" t="s">
        <v>361</v>
      </c>
      <c r="H453" s="172">
        <v>1</v>
      </c>
      <c r="I453" s="173"/>
      <c r="J453" s="174">
        <f t="shared" si="34"/>
        <v>0</v>
      </c>
      <c r="K453" s="170" t="s">
        <v>5</v>
      </c>
      <c r="L453" s="41"/>
      <c r="M453" s="175" t="s">
        <v>5</v>
      </c>
      <c r="N453" s="176" t="s">
        <v>42</v>
      </c>
      <c r="O453" s="42"/>
      <c r="P453" s="177">
        <f t="shared" si="35"/>
        <v>0</v>
      </c>
      <c r="Q453" s="177">
        <v>0</v>
      </c>
      <c r="R453" s="177">
        <f t="shared" si="36"/>
        <v>0</v>
      </c>
      <c r="S453" s="177">
        <v>0</v>
      </c>
      <c r="T453" s="178">
        <f t="shared" si="37"/>
        <v>0</v>
      </c>
      <c r="AR453" s="23" t="s">
        <v>213</v>
      </c>
      <c r="AT453" s="23" t="s">
        <v>134</v>
      </c>
      <c r="AU453" s="23" t="s">
        <v>76</v>
      </c>
      <c r="AY453" s="23" t="s">
        <v>133</v>
      </c>
      <c r="BE453" s="179">
        <f t="shared" si="38"/>
        <v>0</v>
      </c>
      <c r="BF453" s="179">
        <f t="shared" si="39"/>
        <v>0</v>
      </c>
      <c r="BG453" s="179">
        <f t="shared" si="40"/>
        <v>0</v>
      </c>
      <c r="BH453" s="179">
        <f t="shared" si="41"/>
        <v>0</v>
      </c>
      <c r="BI453" s="179">
        <f t="shared" si="42"/>
        <v>0</v>
      </c>
      <c r="BJ453" s="23" t="s">
        <v>76</v>
      </c>
      <c r="BK453" s="179">
        <f t="shared" si="43"/>
        <v>0</v>
      </c>
      <c r="BL453" s="23" t="s">
        <v>213</v>
      </c>
      <c r="BM453" s="23" t="s">
        <v>954</v>
      </c>
    </row>
    <row r="454" spans="2:65" s="1" customFormat="1" ht="63.75" customHeight="1">
      <c r="B454" s="167"/>
      <c r="C454" s="168" t="s">
        <v>955</v>
      </c>
      <c r="D454" s="168" t="s">
        <v>134</v>
      </c>
      <c r="E454" s="169" t="s">
        <v>956</v>
      </c>
      <c r="F454" s="170" t="s">
        <v>957</v>
      </c>
      <c r="G454" s="171" t="s">
        <v>818</v>
      </c>
      <c r="H454" s="214"/>
      <c r="I454" s="173"/>
      <c r="J454" s="174">
        <f t="shared" si="34"/>
        <v>0</v>
      </c>
      <c r="K454" s="170" t="s">
        <v>5</v>
      </c>
      <c r="L454" s="41"/>
      <c r="M454" s="175" t="s">
        <v>5</v>
      </c>
      <c r="N454" s="176" t="s">
        <v>42</v>
      </c>
      <c r="O454" s="42"/>
      <c r="P454" s="177">
        <f t="shared" si="35"/>
        <v>0</v>
      </c>
      <c r="Q454" s="177">
        <v>0</v>
      </c>
      <c r="R454" s="177">
        <f t="shared" si="36"/>
        <v>0</v>
      </c>
      <c r="S454" s="177">
        <v>0</v>
      </c>
      <c r="T454" s="178">
        <f t="shared" si="37"/>
        <v>0</v>
      </c>
      <c r="AR454" s="23" t="s">
        <v>213</v>
      </c>
      <c r="AT454" s="23" t="s">
        <v>134</v>
      </c>
      <c r="AU454" s="23" t="s">
        <v>76</v>
      </c>
      <c r="AY454" s="23" t="s">
        <v>133</v>
      </c>
      <c r="BE454" s="179">
        <f t="shared" si="38"/>
        <v>0</v>
      </c>
      <c r="BF454" s="179">
        <f t="shared" si="39"/>
        <v>0</v>
      </c>
      <c r="BG454" s="179">
        <f t="shared" si="40"/>
        <v>0</v>
      </c>
      <c r="BH454" s="179">
        <f t="shared" si="41"/>
        <v>0</v>
      </c>
      <c r="BI454" s="179">
        <f t="shared" si="42"/>
        <v>0</v>
      </c>
      <c r="BJ454" s="23" t="s">
        <v>76</v>
      </c>
      <c r="BK454" s="179">
        <f t="shared" si="43"/>
        <v>0</v>
      </c>
      <c r="BL454" s="23" t="s">
        <v>213</v>
      </c>
      <c r="BM454" s="23" t="s">
        <v>958</v>
      </c>
    </row>
    <row r="455" spans="2:63" s="10" customFormat="1" ht="37.35" customHeight="1">
      <c r="B455" s="156"/>
      <c r="D455" s="157" t="s">
        <v>70</v>
      </c>
      <c r="E455" s="158" t="s">
        <v>959</v>
      </c>
      <c r="F455" s="158" t="s">
        <v>960</v>
      </c>
      <c r="I455" s="159"/>
      <c r="J455" s="160">
        <f>BK455</f>
        <v>0</v>
      </c>
      <c r="L455" s="156"/>
      <c r="M455" s="161"/>
      <c r="N455" s="162"/>
      <c r="O455" s="162"/>
      <c r="P455" s="163">
        <f>SUM(P456:P482)</f>
        <v>0</v>
      </c>
      <c r="Q455" s="162"/>
      <c r="R455" s="163">
        <f>SUM(R456:R482)</f>
        <v>0</v>
      </c>
      <c r="S455" s="162"/>
      <c r="T455" s="164">
        <f>SUM(T456:T482)</f>
        <v>0</v>
      </c>
      <c r="AR455" s="157" t="s">
        <v>83</v>
      </c>
      <c r="AT455" s="165" t="s">
        <v>70</v>
      </c>
      <c r="AU455" s="165" t="s">
        <v>71</v>
      </c>
      <c r="AY455" s="157" t="s">
        <v>133</v>
      </c>
      <c r="BK455" s="166">
        <f>SUM(BK456:BK482)</f>
        <v>0</v>
      </c>
    </row>
    <row r="456" spans="2:65" s="1" customFormat="1" ht="38.25" customHeight="1">
      <c r="B456" s="167"/>
      <c r="C456" s="168" t="s">
        <v>961</v>
      </c>
      <c r="D456" s="168" t="s">
        <v>134</v>
      </c>
      <c r="E456" s="169" t="s">
        <v>962</v>
      </c>
      <c r="F456" s="170" t="s">
        <v>963</v>
      </c>
      <c r="G456" s="171" t="s">
        <v>361</v>
      </c>
      <c r="H456" s="172">
        <v>2</v>
      </c>
      <c r="I456" s="173"/>
      <c r="J456" s="174">
        <f aca="true" t="shared" si="44" ref="J456:J482">ROUND(I456*H456,2)</f>
        <v>0</v>
      </c>
      <c r="K456" s="170" t="s">
        <v>5</v>
      </c>
      <c r="L456" s="41"/>
      <c r="M456" s="175" t="s">
        <v>5</v>
      </c>
      <c r="N456" s="176" t="s">
        <v>42</v>
      </c>
      <c r="O456" s="42"/>
      <c r="P456" s="177">
        <f aca="true" t="shared" si="45" ref="P456:P482">O456*H456</f>
        <v>0</v>
      </c>
      <c r="Q456" s="177">
        <v>0</v>
      </c>
      <c r="R456" s="177">
        <f aca="true" t="shared" si="46" ref="R456:R482">Q456*H456</f>
        <v>0</v>
      </c>
      <c r="S456" s="177">
        <v>0</v>
      </c>
      <c r="T456" s="178">
        <f aca="true" t="shared" si="47" ref="T456:T482">S456*H456</f>
        <v>0</v>
      </c>
      <c r="AR456" s="23" t="s">
        <v>213</v>
      </c>
      <c r="AT456" s="23" t="s">
        <v>134</v>
      </c>
      <c r="AU456" s="23" t="s">
        <v>76</v>
      </c>
      <c r="AY456" s="23" t="s">
        <v>133</v>
      </c>
      <c r="BE456" s="179">
        <f aca="true" t="shared" si="48" ref="BE456:BE482">IF(N456="základní",J456,0)</f>
        <v>0</v>
      </c>
      <c r="BF456" s="179">
        <f aca="true" t="shared" si="49" ref="BF456:BF482">IF(N456="snížená",J456,0)</f>
        <v>0</v>
      </c>
      <c r="BG456" s="179">
        <f aca="true" t="shared" si="50" ref="BG456:BG482">IF(N456="zákl. přenesená",J456,0)</f>
        <v>0</v>
      </c>
      <c r="BH456" s="179">
        <f aca="true" t="shared" si="51" ref="BH456:BH482">IF(N456="sníž. přenesená",J456,0)</f>
        <v>0</v>
      </c>
      <c r="BI456" s="179">
        <f aca="true" t="shared" si="52" ref="BI456:BI482">IF(N456="nulová",J456,0)</f>
        <v>0</v>
      </c>
      <c r="BJ456" s="23" t="s">
        <v>76</v>
      </c>
      <c r="BK456" s="179">
        <f aca="true" t="shared" si="53" ref="BK456:BK482">ROUND(I456*H456,2)</f>
        <v>0</v>
      </c>
      <c r="BL456" s="23" t="s">
        <v>213</v>
      </c>
      <c r="BM456" s="23" t="s">
        <v>964</v>
      </c>
    </row>
    <row r="457" spans="2:65" s="1" customFormat="1" ht="25.5" customHeight="1">
      <c r="B457" s="167"/>
      <c r="C457" s="168" t="s">
        <v>965</v>
      </c>
      <c r="D457" s="168" t="s">
        <v>134</v>
      </c>
      <c r="E457" s="169" t="s">
        <v>966</v>
      </c>
      <c r="F457" s="170" t="s">
        <v>967</v>
      </c>
      <c r="G457" s="171" t="s">
        <v>361</v>
      </c>
      <c r="H457" s="172">
        <v>4</v>
      </c>
      <c r="I457" s="173"/>
      <c r="J457" s="174">
        <f t="shared" si="44"/>
        <v>0</v>
      </c>
      <c r="K457" s="170" t="s">
        <v>5</v>
      </c>
      <c r="L457" s="41"/>
      <c r="M457" s="175" t="s">
        <v>5</v>
      </c>
      <c r="N457" s="176" t="s">
        <v>42</v>
      </c>
      <c r="O457" s="42"/>
      <c r="P457" s="177">
        <f t="shared" si="45"/>
        <v>0</v>
      </c>
      <c r="Q457" s="177">
        <v>0</v>
      </c>
      <c r="R457" s="177">
        <f t="shared" si="46"/>
        <v>0</v>
      </c>
      <c r="S457" s="177">
        <v>0</v>
      </c>
      <c r="T457" s="178">
        <f t="shared" si="47"/>
        <v>0</v>
      </c>
      <c r="AR457" s="23" t="s">
        <v>213</v>
      </c>
      <c r="AT457" s="23" t="s">
        <v>134</v>
      </c>
      <c r="AU457" s="23" t="s">
        <v>76</v>
      </c>
      <c r="AY457" s="23" t="s">
        <v>133</v>
      </c>
      <c r="BE457" s="179">
        <f t="shared" si="48"/>
        <v>0</v>
      </c>
      <c r="BF457" s="179">
        <f t="shared" si="49"/>
        <v>0</v>
      </c>
      <c r="BG457" s="179">
        <f t="shared" si="50"/>
        <v>0</v>
      </c>
      <c r="BH457" s="179">
        <f t="shared" si="51"/>
        <v>0</v>
      </c>
      <c r="BI457" s="179">
        <f t="shared" si="52"/>
        <v>0</v>
      </c>
      <c r="BJ457" s="23" t="s">
        <v>76</v>
      </c>
      <c r="BK457" s="179">
        <f t="shared" si="53"/>
        <v>0</v>
      </c>
      <c r="BL457" s="23" t="s">
        <v>213</v>
      </c>
      <c r="BM457" s="23" t="s">
        <v>968</v>
      </c>
    </row>
    <row r="458" spans="2:65" s="1" customFormat="1" ht="25.5" customHeight="1">
      <c r="B458" s="167"/>
      <c r="C458" s="168" t="s">
        <v>969</v>
      </c>
      <c r="D458" s="168" t="s">
        <v>134</v>
      </c>
      <c r="E458" s="169" t="s">
        <v>970</v>
      </c>
      <c r="F458" s="170" t="s">
        <v>971</v>
      </c>
      <c r="G458" s="171" t="s">
        <v>361</v>
      </c>
      <c r="H458" s="172">
        <v>1</v>
      </c>
      <c r="I458" s="173"/>
      <c r="J458" s="174">
        <f t="shared" si="44"/>
        <v>0</v>
      </c>
      <c r="K458" s="170" t="s">
        <v>5</v>
      </c>
      <c r="L458" s="41"/>
      <c r="M458" s="175" t="s">
        <v>5</v>
      </c>
      <c r="N458" s="176" t="s">
        <v>42</v>
      </c>
      <c r="O458" s="42"/>
      <c r="P458" s="177">
        <f t="shared" si="45"/>
        <v>0</v>
      </c>
      <c r="Q458" s="177">
        <v>0</v>
      </c>
      <c r="R458" s="177">
        <f t="shared" si="46"/>
        <v>0</v>
      </c>
      <c r="S458" s="177">
        <v>0</v>
      </c>
      <c r="T458" s="178">
        <f t="shared" si="47"/>
        <v>0</v>
      </c>
      <c r="AR458" s="23" t="s">
        <v>213</v>
      </c>
      <c r="AT458" s="23" t="s">
        <v>134</v>
      </c>
      <c r="AU458" s="23" t="s">
        <v>76</v>
      </c>
      <c r="AY458" s="23" t="s">
        <v>133</v>
      </c>
      <c r="BE458" s="179">
        <f t="shared" si="48"/>
        <v>0</v>
      </c>
      <c r="BF458" s="179">
        <f t="shared" si="49"/>
        <v>0</v>
      </c>
      <c r="BG458" s="179">
        <f t="shared" si="50"/>
        <v>0</v>
      </c>
      <c r="BH458" s="179">
        <f t="shared" si="51"/>
        <v>0</v>
      </c>
      <c r="BI458" s="179">
        <f t="shared" si="52"/>
        <v>0</v>
      </c>
      <c r="BJ458" s="23" t="s">
        <v>76</v>
      </c>
      <c r="BK458" s="179">
        <f t="shared" si="53"/>
        <v>0</v>
      </c>
      <c r="BL458" s="23" t="s">
        <v>213</v>
      </c>
      <c r="BM458" s="23" t="s">
        <v>972</v>
      </c>
    </row>
    <row r="459" spans="2:65" s="1" customFormat="1" ht="16.5" customHeight="1">
      <c r="B459" s="167"/>
      <c r="C459" s="168" t="s">
        <v>973</v>
      </c>
      <c r="D459" s="168" t="s">
        <v>134</v>
      </c>
      <c r="E459" s="169" t="s">
        <v>974</v>
      </c>
      <c r="F459" s="170" t="s">
        <v>975</v>
      </c>
      <c r="G459" s="171" t="s">
        <v>203</v>
      </c>
      <c r="H459" s="172">
        <v>2</v>
      </c>
      <c r="I459" s="173"/>
      <c r="J459" s="174">
        <f t="shared" si="44"/>
        <v>0</v>
      </c>
      <c r="K459" s="170" t="s">
        <v>5</v>
      </c>
      <c r="L459" s="41"/>
      <c r="M459" s="175" t="s">
        <v>5</v>
      </c>
      <c r="N459" s="176" t="s">
        <v>42</v>
      </c>
      <c r="O459" s="42"/>
      <c r="P459" s="177">
        <f t="shared" si="45"/>
        <v>0</v>
      </c>
      <c r="Q459" s="177">
        <v>0</v>
      </c>
      <c r="R459" s="177">
        <f t="shared" si="46"/>
        <v>0</v>
      </c>
      <c r="S459" s="177">
        <v>0</v>
      </c>
      <c r="T459" s="178">
        <f t="shared" si="47"/>
        <v>0</v>
      </c>
      <c r="AR459" s="23" t="s">
        <v>213</v>
      </c>
      <c r="AT459" s="23" t="s">
        <v>134</v>
      </c>
      <c r="AU459" s="23" t="s">
        <v>76</v>
      </c>
      <c r="AY459" s="23" t="s">
        <v>133</v>
      </c>
      <c r="BE459" s="179">
        <f t="shared" si="48"/>
        <v>0</v>
      </c>
      <c r="BF459" s="179">
        <f t="shared" si="49"/>
        <v>0</v>
      </c>
      <c r="BG459" s="179">
        <f t="shared" si="50"/>
        <v>0</v>
      </c>
      <c r="BH459" s="179">
        <f t="shared" si="51"/>
        <v>0</v>
      </c>
      <c r="BI459" s="179">
        <f t="shared" si="52"/>
        <v>0</v>
      </c>
      <c r="BJ459" s="23" t="s">
        <v>76</v>
      </c>
      <c r="BK459" s="179">
        <f t="shared" si="53"/>
        <v>0</v>
      </c>
      <c r="BL459" s="23" t="s">
        <v>213</v>
      </c>
      <c r="BM459" s="23" t="s">
        <v>976</v>
      </c>
    </row>
    <row r="460" spans="2:65" s="1" customFormat="1" ht="25.5" customHeight="1">
      <c r="B460" s="167"/>
      <c r="C460" s="168" t="s">
        <v>977</v>
      </c>
      <c r="D460" s="168" t="s">
        <v>134</v>
      </c>
      <c r="E460" s="169" t="s">
        <v>978</v>
      </c>
      <c r="F460" s="170" t="s">
        <v>979</v>
      </c>
      <c r="G460" s="171" t="s">
        <v>203</v>
      </c>
      <c r="H460" s="172">
        <v>8</v>
      </c>
      <c r="I460" s="173"/>
      <c r="J460" s="174">
        <f t="shared" si="44"/>
        <v>0</v>
      </c>
      <c r="K460" s="170" t="s">
        <v>5</v>
      </c>
      <c r="L460" s="41"/>
      <c r="M460" s="175" t="s">
        <v>5</v>
      </c>
      <c r="N460" s="176" t="s">
        <v>42</v>
      </c>
      <c r="O460" s="42"/>
      <c r="P460" s="177">
        <f t="shared" si="45"/>
        <v>0</v>
      </c>
      <c r="Q460" s="177">
        <v>0</v>
      </c>
      <c r="R460" s="177">
        <f t="shared" si="46"/>
        <v>0</v>
      </c>
      <c r="S460" s="177">
        <v>0</v>
      </c>
      <c r="T460" s="178">
        <f t="shared" si="47"/>
        <v>0</v>
      </c>
      <c r="AR460" s="23" t="s">
        <v>213</v>
      </c>
      <c r="AT460" s="23" t="s">
        <v>134</v>
      </c>
      <c r="AU460" s="23" t="s">
        <v>76</v>
      </c>
      <c r="AY460" s="23" t="s">
        <v>133</v>
      </c>
      <c r="BE460" s="179">
        <f t="shared" si="48"/>
        <v>0</v>
      </c>
      <c r="BF460" s="179">
        <f t="shared" si="49"/>
        <v>0</v>
      </c>
      <c r="BG460" s="179">
        <f t="shared" si="50"/>
        <v>0</v>
      </c>
      <c r="BH460" s="179">
        <f t="shared" si="51"/>
        <v>0</v>
      </c>
      <c r="BI460" s="179">
        <f t="shared" si="52"/>
        <v>0</v>
      </c>
      <c r="BJ460" s="23" t="s">
        <v>76</v>
      </c>
      <c r="BK460" s="179">
        <f t="shared" si="53"/>
        <v>0</v>
      </c>
      <c r="BL460" s="23" t="s">
        <v>213</v>
      </c>
      <c r="BM460" s="23" t="s">
        <v>980</v>
      </c>
    </row>
    <row r="461" spans="2:65" s="1" customFormat="1" ht="25.5" customHeight="1">
      <c r="B461" s="167"/>
      <c r="C461" s="168" t="s">
        <v>981</v>
      </c>
      <c r="D461" s="168" t="s">
        <v>134</v>
      </c>
      <c r="E461" s="169" t="s">
        <v>982</v>
      </c>
      <c r="F461" s="170" t="s">
        <v>983</v>
      </c>
      <c r="G461" s="171" t="s">
        <v>203</v>
      </c>
      <c r="H461" s="172">
        <v>2</v>
      </c>
      <c r="I461" s="173"/>
      <c r="J461" s="174">
        <f t="shared" si="44"/>
        <v>0</v>
      </c>
      <c r="K461" s="170" t="s">
        <v>5</v>
      </c>
      <c r="L461" s="41"/>
      <c r="M461" s="175" t="s">
        <v>5</v>
      </c>
      <c r="N461" s="176" t="s">
        <v>42</v>
      </c>
      <c r="O461" s="42"/>
      <c r="P461" s="177">
        <f t="shared" si="45"/>
        <v>0</v>
      </c>
      <c r="Q461" s="177">
        <v>0</v>
      </c>
      <c r="R461" s="177">
        <f t="shared" si="46"/>
        <v>0</v>
      </c>
      <c r="S461" s="177">
        <v>0</v>
      </c>
      <c r="T461" s="178">
        <f t="shared" si="47"/>
        <v>0</v>
      </c>
      <c r="AR461" s="23" t="s">
        <v>213</v>
      </c>
      <c r="AT461" s="23" t="s">
        <v>134</v>
      </c>
      <c r="AU461" s="23" t="s">
        <v>76</v>
      </c>
      <c r="AY461" s="23" t="s">
        <v>133</v>
      </c>
      <c r="BE461" s="179">
        <f t="shared" si="48"/>
        <v>0</v>
      </c>
      <c r="BF461" s="179">
        <f t="shared" si="49"/>
        <v>0</v>
      </c>
      <c r="BG461" s="179">
        <f t="shared" si="50"/>
        <v>0</v>
      </c>
      <c r="BH461" s="179">
        <f t="shared" si="51"/>
        <v>0</v>
      </c>
      <c r="BI461" s="179">
        <f t="shared" si="52"/>
        <v>0</v>
      </c>
      <c r="BJ461" s="23" t="s">
        <v>76</v>
      </c>
      <c r="BK461" s="179">
        <f t="shared" si="53"/>
        <v>0</v>
      </c>
      <c r="BL461" s="23" t="s">
        <v>213</v>
      </c>
      <c r="BM461" s="23" t="s">
        <v>984</v>
      </c>
    </row>
    <row r="462" spans="2:65" s="1" customFormat="1" ht="25.5" customHeight="1">
      <c r="B462" s="167"/>
      <c r="C462" s="168" t="s">
        <v>985</v>
      </c>
      <c r="D462" s="168" t="s">
        <v>134</v>
      </c>
      <c r="E462" s="169" t="s">
        <v>986</v>
      </c>
      <c r="F462" s="170" t="s">
        <v>987</v>
      </c>
      <c r="G462" s="171" t="s">
        <v>203</v>
      </c>
      <c r="H462" s="172">
        <v>3</v>
      </c>
      <c r="I462" s="173"/>
      <c r="J462" s="174">
        <f t="shared" si="44"/>
        <v>0</v>
      </c>
      <c r="K462" s="170" t="s">
        <v>5</v>
      </c>
      <c r="L462" s="41"/>
      <c r="M462" s="175" t="s">
        <v>5</v>
      </c>
      <c r="N462" s="176" t="s">
        <v>42</v>
      </c>
      <c r="O462" s="42"/>
      <c r="P462" s="177">
        <f t="shared" si="45"/>
        <v>0</v>
      </c>
      <c r="Q462" s="177">
        <v>0</v>
      </c>
      <c r="R462" s="177">
        <f t="shared" si="46"/>
        <v>0</v>
      </c>
      <c r="S462" s="177">
        <v>0</v>
      </c>
      <c r="T462" s="178">
        <f t="shared" si="47"/>
        <v>0</v>
      </c>
      <c r="AR462" s="23" t="s">
        <v>213</v>
      </c>
      <c r="AT462" s="23" t="s">
        <v>134</v>
      </c>
      <c r="AU462" s="23" t="s">
        <v>76</v>
      </c>
      <c r="AY462" s="23" t="s">
        <v>133</v>
      </c>
      <c r="BE462" s="179">
        <f t="shared" si="48"/>
        <v>0</v>
      </c>
      <c r="BF462" s="179">
        <f t="shared" si="49"/>
        <v>0</v>
      </c>
      <c r="BG462" s="179">
        <f t="shared" si="50"/>
        <v>0</v>
      </c>
      <c r="BH462" s="179">
        <f t="shared" si="51"/>
        <v>0</v>
      </c>
      <c r="BI462" s="179">
        <f t="shared" si="52"/>
        <v>0</v>
      </c>
      <c r="BJ462" s="23" t="s">
        <v>76</v>
      </c>
      <c r="BK462" s="179">
        <f t="shared" si="53"/>
        <v>0</v>
      </c>
      <c r="BL462" s="23" t="s">
        <v>213</v>
      </c>
      <c r="BM462" s="23" t="s">
        <v>988</v>
      </c>
    </row>
    <row r="463" spans="2:65" s="1" customFormat="1" ht="16.5" customHeight="1">
      <c r="B463" s="167"/>
      <c r="C463" s="168" t="s">
        <v>989</v>
      </c>
      <c r="D463" s="168" t="s">
        <v>134</v>
      </c>
      <c r="E463" s="169" t="s">
        <v>990</v>
      </c>
      <c r="F463" s="170" t="s">
        <v>991</v>
      </c>
      <c r="G463" s="171" t="s">
        <v>203</v>
      </c>
      <c r="H463" s="172">
        <v>1</v>
      </c>
      <c r="I463" s="173"/>
      <c r="J463" s="174">
        <f t="shared" si="44"/>
        <v>0</v>
      </c>
      <c r="K463" s="170" t="s">
        <v>5</v>
      </c>
      <c r="L463" s="41"/>
      <c r="M463" s="175" t="s">
        <v>5</v>
      </c>
      <c r="N463" s="176" t="s">
        <v>42</v>
      </c>
      <c r="O463" s="42"/>
      <c r="P463" s="177">
        <f t="shared" si="45"/>
        <v>0</v>
      </c>
      <c r="Q463" s="177">
        <v>0</v>
      </c>
      <c r="R463" s="177">
        <f t="shared" si="46"/>
        <v>0</v>
      </c>
      <c r="S463" s="177">
        <v>0</v>
      </c>
      <c r="T463" s="178">
        <f t="shared" si="47"/>
        <v>0</v>
      </c>
      <c r="AR463" s="23" t="s">
        <v>213</v>
      </c>
      <c r="AT463" s="23" t="s">
        <v>134</v>
      </c>
      <c r="AU463" s="23" t="s">
        <v>76</v>
      </c>
      <c r="AY463" s="23" t="s">
        <v>133</v>
      </c>
      <c r="BE463" s="179">
        <f t="shared" si="48"/>
        <v>0</v>
      </c>
      <c r="BF463" s="179">
        <f t="shared" si="49"/>
        <v>0</v>
      </c>
      <c r="BG463" s="179">
        <f t="shared" si="50"/>
        <v>0</v>
      </c>
      <c r="BH463" s="179">
        <f t="shared" si="51"/>
        <v>0</v>
      </c>
      <c r="BI463" s="179">
        <f t="shared" si="52"/>
        <v>0</v>
      </c>
      <c r="BJ463" s="23" t="s">
        <v>76</v>
      </c>
      <c r="BK463" s="179">
        <f t="shared" si="53"/>
        <v>0</v>
      </c>
      <c r="BL463" s="23" t="s">
        <v>213</v>
      </c>
      <c r="BM463" s="23" t="s">
        <v>992</v>
      </c>
    </row>
    <row r="464" spans="2:65" s="1" customFormat="1" ht="16.5" customHeight="1">
      <c r="B464" s="167"/>
      <c r="C464" s="168" t="s">
        <v>993</v>
      </c>
      <c r="D464" s="168" t="s">
        <v>134</v>
      </c>
      <c r="E464" s="169" t="s">
        <v>994</v>
      </c>
      <c r="F464" s="170" t="s">
        <v>995</v>
      </c>
      <c r="G464" s="171" t="s">
        <v>203</v>
      </c>
      <c r="H464" s="172">
        <v>1</v>
      </c>
      <c r="I464" s="173"/>
      <c r="J464" s="174">
        <f t="shared" si="44"/>
        <v>0</v>
      </c>
      <c r="K464" s="170" t="s">
        <v>5</v>
      </c>
      <c r="L464" s="41"/>
      <c r="M464" s="175" t="s">
        <v>5</v>
      </c>
      <c r="N464" s="176" t="s">
        <v>42</v>
      </c>
      <c r="O464" s="42"/>
      <c r="P464" s="177">
        <f t="shared" si="45"/>
        <v>0</v>
      </c>
      <c r="Q464" s="177">
        <v>0</v>
      </c>
      <c r="R464" s="177">
        <f t="shared" si="46"/>
        <v>0</v>
      </c>
      <c r="S464" s="177">
        <v>0</v>
      </c>
      <c r="T464" s="178">
        <f t="shared" si="47"/>
        <v>0</v>
      </c>
      <c r="AR464" s="23" t="s">
        <v>213</v>
      </c>
      <c r="AT464" s="23" t="s">
        <v>134</v>
      </c>
      <c r="AU464" s="23" t="s">
        <v>76</v>
      </c>
      <c r="AY464" s="23" t="s">
        <v>133</v>
      </c>
      <c r="BE464" s="179">
        <f t="shared" si="48"/>
        <v>0</v>
      </c>
      <c r="BF464" s="179">
        <f t="shared" si="49"/>
        <v>0</v>
      </c>
      <c r="BG464" s="179">
        <f t="shared" si="50"/>
        <v>0</v>
      </c>
      <c r="BH464" s="179">
        <f t="shared" si="51"/>
        <v>0</v>
      </c>
      <c r="BI464" s="179">
        <f t="shared" si="52"/>
        <v>0</v>
      </c>
      <c r="BJ464" s="23" t="s">
        <v>76</v>
      </c>
      <c r="BK464" s="179">
        <f t="shared" si="53"/>
        <v>0</v>
      </c>
      <c r="BL464" s="23" t="s">
        <v>213</v>
      </c>
      <c r="BM464" s="23" t="s">
        <v>996</v>
      </c>
    </row>
    <row r="465" spans="2:65" s="1" customFormat="1" ht="63.75" customHeight="1">
      <c r="B465" s="167"/>
      <c r="C465" s="168" t="s">
        <v>997</v>
      </c>
      <c r="D465" s="168" t="s">
        <v>134</v>
      </c>
      <c r="E465" s="169" t="s">
        <v>998</v>
      </c>
      <c r="F465" s="170" t="s">
        <v>999</v>
      </c>
      <c r="G465" s="171" t="s">
        <v>361</v>
      </c>
      <c r="H465" s="172">
        <v>2</v>
      </c>
      <c r="I465" s="173"/>
      <c r="J465" s="174">
        <f t="shared" si="44"/>
        <v>0</v>
      </c>
      <c r="K465" s="170" t="s">
        <v>5</v>
      </c>
      <c r="L465" s="41"/>
      <c r="M465" s="175" t="s">
        <v>5</v>
      </c>
      <c r="N465" s="176" t="s">
        <v>42</v>
      </c>
      <c r="O465" s="42"/>
      <c r="P465" s="177">
        <f t="shared" si="45"/>
        <v>0</v>
      </c>
      <c r="Q465" s="177">
        <v>0</v>
      </c>
      <c r="R465" s="177">
        <f t="shared" si="46"/>
        <v>0</v>
      </c>
      <c r="S465" s="177">
        <v>0</v>
      </c>
      <c r="T465" s="178">
        <f t="shared" si="47"/>
        <v>0</v>
      </c>
      <c r="AR465" s="23" t="s">
        <v>213</v>
      </c>
      <c r="AT465" s="23" t="s">
        <v>134</v>
      </c>
      <c r="AU465" s="23" t="s">
        <v>76</v>
      </c>
      <c r="AY465" s="23" t="s">
        <v>133</v>
      </c>
      <c r="BE465" s="179">
        <f t="shared" si="48"/>
        <v>0</v>
      </c>
      <c r="BF465" s="179">
        <f t="shared" si="49"/>
        <v>0</v>
      </c>
      <c r="BG465" s="179">
        <f t="shared" si="50"/>
        <v>0</v>
      </c>
      <c r="BH465" s="179">
        <f t="shared" si="51"/>
        <v>0</v>
      </c>
      <c r="BI465" s="179">
        <f t="shared" si="52"/>
        <v>0</v>
      </c>
      <c r="BJ465" s="23" t="s">
        <v>76</v>
      </c>
      <c r="BK465" s="179">
        <f t="shared" si="53"/>
        <v>0</v>
      </c>
      <c r="BL465" s="23" t="s">
        <v>213</v>
      </c>
      <c r="BM465" s="23" t="s">
        <v>1000</v>
      </c>
    </row>
    <row r="466" spans="2:65" s="1" customFormat="1" ht="51" customHeight="1">
      <c r="B466" s="167"/>
      <c r="C466" s="168" t="s">
        <v>1001</v>
      </c>
      <c r="D466" s="168" t="s">
        <v>134</v>
      </c>
      <c r="E466" s="169" t="s">
        <v>1002</v>
      </c>
      <c r="F466" s="170" t="s">
        <v>1003</v>
      </c>
      <c r="G466" s="171" t="s">
        <v>361</v>
      </c>
      <c r="H466" s="172">
        <v>1</v>
      </c>
      <c r="I466" s="173"/>
      <c r="J466" s="174">
        <f t="shared" si="44"/>
        <v>0</v>
      </c>
      <c r="K466" s="170" t="s">
        <v>5</v>
      </c>
      <c r="L466" s="41"/>
      <c r="M466" s="175" t="s">
        <v>5</v>
      </c>
      <c r="N466" s="176" t="s">
        <v>42</v>
      </c>
      <c r="O466" s="42"/>
      <c r="P466" s="177">
        <f t="shared" si="45"/>
        <v>0</v>
      </c>
      <c r="Q466" s="177">
        <v>0</v>
      </c>
      <c r="R466" s="177">
        <f t="shared" si="46"/>
        <v>0</v>
      </c>
      <c r="S466" s="177">
        <v>0</v>
      </c>
      <c r="T466" s="178">
        <f t="shared" si="47"/>
        <v>0</v>
      </c>
      <c r="AR466" s="23" t="s">
        <v>213</v>
      </c>
      <c r="AT466" s="23" t="s">
        <v>134</v>
      </c>
      <c r="AU466" s="23" t="s">
        <v>76</v>
      </c>
      <c r="AY466" s="23" t="s">
        <v>133</v>
      </c>
      <c r="BE466" s="179">
        <f t="shared" si="48"/>
        <v>0</v>
      </c>
      <c r="BF466" s="179">
        <f t="shared" si="49"/>
        <v>0</v>
      </c>
      <c r="BG466" s="179">
        <f t="shared" si="50"/>
        <v>0</v>
      </c>
      <c r="BH466" s="179">
        <f t="shared" si="51"/>
        <v>0</v>
      </c>
      <c r="BI466" s="179">
        <f t="shared" si="52"/>
        <v>0</v>
      </c>
      <c r="BJ466" s="23" t="s">
        <v>76</v>
      </c>
      <c r="BK466" s="179">
        <f t="shared" si="53"/>
        <v>0</v>
      </c>
      <c r="BL466" s="23" t="s">
        <v>213</v>
      </c>
      <c r="BM466" s="23" t="s">
        <v>1004</v>
      </c>
    </row>
    <row r="467" spans="2:65" s="1" customFormat="1" ht="38.25" customHeight="1">
      <c r="B467" s="167"/>
      <c r="C467" s="168" t="s">
        <v>1005</v>
      </c>
      <c r="D467" s="168" t="s">
        <v>134</v>
      </c>
      <c r="E467" s="169" t="s">
        <v>1006</v>
      </c>
      <c r="F467" s="170" t="s">
        <v>1007</v>
      </c>
      <c r="G467" s="171" t="s">
        <v>361</v>
      </c>
      <c r="H467" s="172">
        <v>1</v>
      </c>
      <c r="I467" s="173"/>
      <c r="J467" s="174">
        <f t="shared" si="44"/>
        <v>0</v>
      </c>
      <c r="K467" s="170" t="s">
        <v>5</v>
      </c>
      <c r="L467" s="41"/>
      <c r="M467" s="175" t="s">
        <v>5</v>
      </c>
      <c r="N467" s="176" t="s">
        <v>42</v>
      </c>
      <c r="O467" s="42"/>
      <c r="P467" s="177">
        <f t="shared" si="45"/>
        <v>0</v>
      </c>
      <c r="Q467" s="177">
        <v>0</v>
      </c>
      <c r="R467" s="177">
        <f t="shared" si="46"/>
        <v>0</v>
      </c>
      <c r="S467" s="177">
        <v>0</v>
      </c>
      <c r="T467" s="178">
        <f t="shared" si="47"/>
        <v>0</v>
      </c>
      <c r="AR467" s="23" t="s">
        <v>213</v>
      </c>
      <c r="AT467" s="23" t="s">
        <v>134</v>
      </c>
      <c r="AU467" s="23" t="s">
        <v>76</v>
      </c>
      <c r="AY467" s="23" t="s">
        <v>133</v>
      </c>
      <c r="BE467" s="179">
        <f t="shared" si="48"/>
        <v>0</v>
      </c>
      <c r="BF467" s="179">
        <f t="shared" si="49"/>
        <v>0</v>
      </c>
      <c r="BG467" s="179">
        <f t="shared" si="50"/>
        <v>0</v>
      </c>
      <c r="BH467" s="179">
        <f t="shared" si="51"/>
        <v>0</v>
      </c>
      <c r="BI467" s="179">
        <f t="shared" si="52"/>
        <v>0</v>
      </c>
      <c r="BJ467" s="23" t="s">
        <v>76</v>
      </c>
      <c r="BK467" s="179">
        <f t="shared" si="53"/>
        <v>0</v>
      </c>
      <c r="BL467" s="23" t="s">
        <v>213</v>
      </c>
      <c r="BM467" s="23" t="s">
        <v>1008</v>
      </c>
    </row>
    <row r="468" spans="2:65" s="1" customFormat="1" ht="63.75" customHeight="1">
      <c r="B468" s="167"/>
      <c r="C468" s="168" t="s">
        <v>1009</v>
      </c>
      <c r="D468" s="168" t="s">
        <v>134</v>
      </c>
      <c r="E468" s="169" t="s">
        <v>1010</v>
      </c>
      <c r="F468" s="170" t="s">
        <v>1011</v>
      </c>
      <c r="G468" s="171" t="s">
        <v>361</v>
      </c>
      <c r="H468" s="172">
        <v>2</v>
      </c>
      <c r="I468" s="173"/>
      <c r="J468" s="174">
        <f t="shared" si="44"/>
        <v>0</v>
      </c>
      <c r="K468" s="170" t="s">
        <v>5</v>
      </c>
      <c r="L468" s="41"/>
      <c r="M468" s="175" t="s">
        <v>5</v>
      </c>
      <c r="N468" s="176" t="s">
        <v>42</v>
      </c>
      <c r="O468" s="42"/>
      <c r="P468" s="177">
        <f t="shared" si="45"/>
        <v>0</v>
      </c>
      <c r="Q468" s="177">
        <v>0</v>
      </c>
      <c r="R468" s="177">
        <f t="shared" si="46"/>
        <v>0</v>
      </c>
      <c r="S468" s="177">
        <v>0</v>
      </c>
      <c r="T468" s="178">
        <f t="shared" si="47"/>
        <v>0</v>
      </c>
      <c r="AR468" s="23" t="s">
        <v>213</v>
      </c>
      <c r="AT468" s="23" t="s">
        <v>134</v>
      </c>
      <c r="AU468" s="23" t="s">
        <v>76</v>
      </c>
      <c r="AY468" s="23" t="s">
        <v>133</v>
      </c>
      <c r="BE468" s="179">
        <f t="shared" si="48"/>
        <v>0</v>
      </c>
      <c r="BF468" s="179">
        <f t="shared" si="49"/>
        <v>0</v>
      </c>
      <c r="BG468" s="179">
        <f t="shared" si="50"/>
        <v>0</v>
      </c>
      <c r="BH468" s="179">
        <f t="shared" si="51"/>
        <v>0</v>
      </c>
      <c r="BI468" s="179">
        <f t="shared" si="52"/>
        <v>0</v>
      </c>
      <c r="BJ468" s="23" t="s">
        <v>76</v>
      </c>
      <c r="BK468" s="179">
        <f t="shared" si="53"/>
        <v>0</v>
      </c>
      <c r="BL468" s="23" t="s">
        <v>213</v>
      </c>
      <c r="BM468" s="23" t="s">
        <v>1012</v>
      </c>
    </row>
    <row r="469" spans="2:65" s="1" customFormat="1" ht="63.75" customHeight="1">
      <c r="B469" s="167"/>
      <c r="C469" s="168" t="s">
        <v>1013</v>
      </c>
      <c r="D469" s="168" t="s">
        <v>134</v>
      </c>
      <c r="E469" s="169" t="s">
        <v>1014</v>
      </c>
      <c r="F469" s="170" t="s">
        <v>1015</v>
      </c>
      <c r="G469" s="171" t="s">
        <v>361</v>
      </c>
      <c r="H469" s="172">
        <v>2</v>
      </c>
      <c r="I469" s="173"/>
      <c r="J469" s="174">
        <f t="shared" si="44"/>
        <v>0</v>
      </c>
      <c r="K469" s="170" t="s">
        <v>5</v>
      </c>
      <c r="L469" s="41"/>
      <c r="M469" s="175" t="s">
        <v>5</v>
      </c>
      <c r="N469" s="176" t="s">
        <v>42</v>
      </c>
      <c r="O469" s="42"/>
      <c r="P469" s="177">
        <f t="shared" si="45"/>
        <v>0</v>
      </c>
      <c r="Q469" s="177">
        <v>0</v>
      </c>
      <c r="R469" s="177">
        <f t="shared" si="46"/>
        <v>0</v>
      </c>
      <c r="S469" s="177">
        <v>0</v>
      </c>
      <c r="T469" s="178">
        <f t="shared" si="47"/>
        <v>0</v>
      </c>
      <c r="AR469" s="23" t="s">
        <v>213</v>
      </c>
      <c r="AT469" s="23" t="s">
        <v>134</v>
      </c>
      <c r="AU469" s="23" t="s">
        <v>76</v>
      </c>
      <c r="AY469" s="23" t="s">
        <v>133</v>
      </c>
      <c r="BE469" s="179">
        <f t="shared" si="48"/>
        <v>0</v>
      </c>
      <c r="BF469" s="179">
        <f t="shared" si="49"/>
        <v>0</v>
      </c>
      <c r="BG469" s="179">
        <f t="shared" si="50"/>
        <v>0</v>
      </c>
      <c r="BH469" s="179">
        <f t="shared" si="51"/>
        <v>0</v>
      </c>
      <c r="BI469" s="179">
        <f t="shared" si="52"/>
        <v>0</v>
      </c>
      <c r="BJ469" s="23" t="s">
        <v>76</v>
      </c>
      <c r="BK469" s="179">
        <f t="shared" si="53"/>
        <v>0</v>
      </c>
      <c r="BL469" s="23" t="s">
        <v>213</v>
      </c>
      <c r="BM469" s="23" t="s">
        <v>1016</v>
      </c>
    </row>
    <row r="470" spans="2:65" s="1" customFormat="1" ht="51" customHeight="1">
      <c r="B470" s="167"/>
      <c r="C470" s="168" t="s">
        <v>1017</v>
      </c>
      <c r="D470" s="168" t="s">
        <v>134</v>
      </c>
      <c r="E470" s="169" t="s">
        <v>1018</v>
      </c>
      <c r="F470" s="170" t="s">
        <v>1019</v>
      </c>
      <c r="G470" s="171" t="s">
        <v>361</v>
      </c>
      <c r="H470" s="172">
        <v>1</v>
      </c>
      <c r="I470" s="173"/>
      <c r="J470" s="174">
        <f t="shared" si="44"/>
        <v>0</v>
      </c>
      <c r="K470" s="170" t="s">
        <v>5</v>
      </c>
      <c r="L470" s="41"/>
      <c r="M470" s="175" t="s">
        <v>5</v>
      </c>
      <c r="N470" s="176" t="s">
        <v>42</v>
      </c>
      <c r="O470" s="42"/>
      <c r="P470" s="177">
        <f t="shared" si="45"/>
        <v>0</v>
      </c>
      <c r="Q470" s="177">
        <v>0</v>
      </c>
      <c r="R470" s="177">
        <f t="shared" si="46"/>
        <v>0</v>
      </c>
      <c r="S470" s="177">
        <v>0</v>
      </c>
      <c r="T470" s="178">
        <f t="shared" si="47"/>
        <v>0</v>
      </c>
      <c r="AR470" s="23" t="s">
        <v>213</v>
      </c>
      <c r="AT470" s="23" t="s">
        <v>134</v>
      </c>
      <c r="AU470" s="23" t="s">
        <v>76</v>
      </c>
      <c r="AY470" s="23" t="s">
        <v>133</v>
      </c>
      <c r="BE470" s="179">
        <f t="shared" si="48"/>
        <v>0</v>
      </c>
      <c r="BF470" s="179">
        <f t="shared" si="49"/>
        <v>0</v>
      </c>
      <c r="BG470" s="179">
        <f t="shared" si="50"/>
        <v>0</v>
      </c>
      <c r="BH470" s="179">
        <f t="shared" si="51"/>
        <v>0</v>
      </c>
      <c r="BI470" s="179">
        <f t="shared" si="52"/>
        <v>0</v>
      </c>
      <c r="BJ470" s="23" t="s">
        <v>76</v>
      </c>
      <c r="BK470" s="179">
        <f t="shared" si="53"/>
        <v>0</v>
      </c>
      <c r="BL470" s="23" t="s">
        <v>213</v>
      </c>
      <c r="BM470" s="23" t="s">
        <v>1020</v>
      </c>
    </row>
    <row r="471" spans="2:65" s="1" customFormat="1" ht="51" customHeight="1">
      <c r="B471" s="167"/>
      <c r="C471" s="168" t="s">
        <v>1021</v>
      </c>
      <c r="D471" s="168" t="s">
        <v>134</v>
      </c>
      <c r="E471" s="169" t="s">
        <v>1022</v>
      </c>
      <c r="F471" s="170" t="s">
        <v>1023</v>
      </c>
      <c r="G471" s="171" t="s">
        <v>361</v>
      </c>
      <c r="H471" s="172">
        <v>4</v>
      </c>
      <c r="I471" s="173"/>
      <c r="J471" s="174">
        <f t="shared" si="44"/>
        <v>0</v>
      </c>
      <c r="K471" s="170" t="s">
        <v>5</v>
      </c>
      <c r="L471" s="41"/>
      <c r="M471" s="175" t="s">
        <v>5</v>
      </c>
      <c r="N471" s="176" t="s">
        <v>42</v>
      </c>
      <c r="O471" s="42"/>
      <c r="P471" s="177">
        <f t="shared" si="45"/>
        <v>0</v>
      </c>
      <c r="Q471" s="177">
        <v>0</v>
      </c>
      <c r="R471" s="177">
        <f t="shared" si="46"/>
        <v>0</v>
      </c>
      <c r="S471" s="177">
        <v>0</v>
      </c>
      <c r="T471" s="178">
        <f t="shared" si="47"/>
        <v>0</v>
      </c>
      <c r="AR471" s="23" t="s">
        <v>213</v>
      </c>
      <c r="AT471" s="23" t="s">
        <v>134</v>
      </c>
      <c r="AU471" s="23" t="s">
        <v>76</v>
      </c>
      <c r="AY471" s="23" t="s">
        <v>133</v>
      </c>
      <c r="BE471" s="179">
        <f t="shared" si="48"/>
        <v>0</v>
      </c>
      <c r="BF471" s="179">
        <f t="shared" si="49"/>
        <v>0</v>
      </c>
      <c r="BG471" s="179">
        <f t="shared" si="50"/>
        <v>0</v>
      </c>
      <c r="BH471" s="179">
        <f t="shared" si="51"/>
        <v>0</v>
      </c>
      <c r="BI471" s="179">
        <f t="shared" si="52"/>
        <v>0</v>
      </c>
      <c r="BJ471" s="23" t="s">
        <v>76</v>
      </c>
      <c r="BK471" s="179">
        <f t="shared" si="53"/>
        <v>0</v>
      </c>
      <c r="BL471" s="23" t="s">
        <v>213</v>
      </c>
      <c r="BM471" s="23" t="s">
        <v>1024</v>
      </c>
    </row>
    <row r="472" spans="2:65" s="1" customFormat="1" ht="51" customHeight="1">
      <c r="B472" s="167"/>
      <c r="C472" s="168" t="s">
        <v>1025</v>
      </c>
      <c r="D472" s="168" t="s">
        <v>134</v>
      </c>
      <c r="E472" s="169" t="s">
        <v>1026</v>
      </c>
      <c r="F472" s="170" t="s">
        <v>1027</v>
      </c>
      <c r="G472" s="171" t="s">
        <v>203</v>
      </c>
      <c r="H472" s="172">
        <v>6</v>
      </c>
      <c r="I472" s="173"/>
      <c r="J472" s="174">
        <f t="shared" si="44"/>
        <v>0</v>
      </c>
      <c r="K472" s="170" t="s">
        <v>5</v>
      </c>
      <c r="L472" s="41"/>
      <c r="M472" s="175" t="s">
        <v>5</v>
      </c>
      <c r="N472" s="176" t="s">
        <v>42</v>
      </c>
      <c r="O472" s="42"/>
      <c r="P472" s="177">
        <f t="shared" si="45"/>
        <v>0</v>
      </c>
      <c r="Q472" s="177">
        <v>0</v>
      </c>
      <c r="R472" s="177">
        <f t="shared" si="46"/>
        <v>0</v>
      </c>
      <c r="S472" s="177">
        <v>0</v>
      </c>
      <c r="T472" s="178">
        <f t="shared" si="47"/>
        <v>0</v>
      </c>
      <c r="AR472" s="23" t="s">
        <v>213</v>
      </c>
      <c r="AT472" s="23" t="s">
        <v>134</v>
      </c>
      <c r="AU472" s="23" t="s">
        <v>76</v>
      </c>
      <c r="AY472" s="23" t="s">
        <v>133</v>
      </c>
      <c r="BE472" s="179">
        <f t="shared" si="48"/>
        <v>0</v>
      </c>
      <c r="BF472" s="179">
        <f t="shared" si="49"/>
        <v>0</v>
      </c>
      <c r="BG472" s="179">
        <f t="shared" si="50"/>
        <v>0</v>
      </c>
      <c r="BH472" s="179">
        <f t="shared" si="51"/>
        <v>0</v>
      </c>
      <c r="BI472" s="179">
        <f t="shared" si="52"/>
        <v>0</v>
      </c>
      <c r="BJ472" s="23" t="s">
        <v>76</v>
      </c>
      <c r="BK472" s="179">
        <f t="shared" si="53"/>
        <v>0</v>
      </c>
      <c r="BL472" s="23" t="s">
        <v>213</v>
      </c>
      <c r="BM472" s="23" t="s">
        <v>1028</v>
      </c>
    </row>
    <row r="473" spans="2:65" s="1" customFormat="1" ht="16.5" customHeight="1">
      <c r="B473" s="167"/>
      <c r="C473" s="168" t="s">
        <v>1029</v>
      </c>
      <c r="D473" s="168" t="s">
        <v>134</v>
      </c>
      <c r="E473" s="169" t="s">
        <v>1030</v>
      </c>
      <c r="F473" s="170" t="s">
        <v>1031</v>
      </c>
      <c r="G473" s="171" t="s">
        <v>203</v>
      </c>
      <c r="H473" s="172">
        <v>1</v>
      </c>
      <c r="I473" s="173"/>
      <c r="J473" s="174">
        <f t="shared" si="44"/>
        <v>0</v>
      </c>
      <c r="K473" s="170" t="s">
        <v>5</v>
      </c>
      <c r="L473" s="41"/>
      <c r="M473" s="175" t="s">
        <v>5</v>
      </c>
      <c r="N473" s="176" t="s">
        <v>42</v>
      </c>
      <c r="O473" s="42"/>
      <c r="P473" s="177">
        <f t="shared" si="45"/>
        <v>0</v>
      </c>
      <c r="Q473" s="177">
        <v>0</v>
      </c>
      <c r="R473" s="177">
        <f t="shared" si="46"/>
        <v>0</v>
      </c>
      <c r="S473" s="177">
        <v>0</v>
      </c>
      <c r="T473" s="178">
        <f t="shared" si="47"/>
        <v>0</v>
      </c>
      <c r="AR473" s="23" t="s">
        <v>213</v>
      </c>
      <c r="AT473" s="23" t="s">
        <v>134</v>
      </c>
      <c r="AU473" s="23" t="s">
        <v>76</v>
      </c>
      <c r="AY473" s="23" t="s">
        <v>133</v>
      </c>
      <c r="BE473" s="179">
        <f t="shared" si="48"/>
        <v>0</v>
      </c>
      <c r="BF473" s="179">
        <f t="shared" si="49"/>
        <v>0</v>
      </c>
      <c r="BG473" s="179">
        <f t="shared" si="50"/>
        <v>0</v>
      </c>
      <c r="BH473" s="179">
        <f t="shared" si="51"/>
        <v>0</v>
      </c>
      <c r="BI473" s="179">
        <f t="shared" si="52"/>
        <v>0</v>
      </c>
      <c r="BJ473" s="23" t="s">
        <v>76</v>
      </c>
      <c r="BK473" s="179">
        <f t="shared" si="53"/>
        <v>0</v>
      </c>
      <c r="BL473" s="23" t="s">
        <v>213</v>
      </c>
      <c r="BM473" s="23" t="s">
        <v>1032</v>
      </c>
    </row>
    <row r="474" spans="2:65" s="1" customFormat="1" ht="38.25" customHeight="1">
      <c r="B474" s="167"/>
      <c r="C474" s="168" t="s">
        <v>1033</v>
      </c>
      <c r="D474" s="168" t="s">
        <v>134</v>
      </c>
      <c r="E474" s="169" t="s">
        <v>1034</v>
      </c>
      <c r="F474" s="170" t="s">
        <v>1035</v>
      </c>
      <c r="G474" s="171" t="s">
        <v>203</v>
      </c>
      <c r="H474" s="172">
        <v>2</v>
      </c>
      <c r="I474" s="173"/>
      <c r="J474" s="174">
        <f t="shared" si="44"/>
        <v>0</v>
      </c>
      <c r="K474" s="170" t="s">
        <v>5</v>
      </c>
      <c r="L474" s="41"/>
      <c r="M474" s="175" t="s">
        <v>5</v>
      </c>
      <c r="N474" s="176" t="s">
        <v>42</v>
      </c>
      <c r="O474" s="42"/>
      <c r="P474" s="177">
        <f t="shared" si="45"/>
        <v>0</v>
      </c>
      <c r="Q474" s="177">
        <v>0</v>
      </c>
      <c r="R474" s="177">
        <f t="shared" si="46"/>
        <v>0</v>
      </c>
      <c r="S474" s="177">
        <v>0</v>
      </c>
      <c r="T474" s="178">
        <f t="shared" si="47"/>
        <v>0</v>
      </c>
      <c r="AR474" s="23" t="s">
        <v>213</v>
      </c>
      <c r="AT474" s="23" t="s">
        <v>134</v>
      </c>
      <c r="AU474" s="23" t="s">
        <v>76</v>
      </c>
      <c r="AY474" s="23" t="s">
        <v>133</v>
      </c>
      <c r="BE474" s="179">
        <f t="shared" si="48"/>
        <v>0</v>
      </c>
      <c r="BF474" s="179">
        <f t="shared" si="49"/>
        <v>0</v>
      </c>
      <c r="BG474" s="179">
        <f t="shared" si="50"/>
        <v>0</v>
      </c>
      <c r="BH474" s="179">
        <f t="shared" si="51"/>
        <v>0</v>
      </c>
      <c r="BI474" s="179">
        <f t="shared" si="52"/>
        <v>0</v>
      </c>
      <c r="BJ474" s="23" t="s">
        <v>76</v>
      </c>
      <c r="BK474" s="179">
        <f t="shared" si="53"/>
        <v>0</v>
      </c>
      <c r="BL474" s="23" t="s">
        <v>213</v>
      </c>
      <c r="BM474" s="23" t="s">
        <v>1036</v>
      </c>
    </row>
    <row r="475" spans="2:65" s="1" customFormat="1" ht="38.25" customHeight="1">
      <c r="B475" s="167"/>
      <c r="C475" s="168" t="s">
        <v>1037</v>
      </c>
      <c r="D475" s="168" t="s">
        <v>134</v>
      </c>
      <c r="E475" s="169" t="s">
        <v>1038</v>
      </c>
      <c r="F475" s="170" t="s">
        <v>1039</v>
      </c>
      <c r="G475" s="171" t="s">
        <v>203</v>
      </c>
      <c r="H475" s="172">
        <v>3</v>
      </c>
      <c r="I475" s="173"/>
      <c r="J475" s="174">
        <f t="shared" si="44"/>
        <v>0</v>
      </c>
      <c r="K475" s="170" t="s">
        <v>5</v>
      </c>
      <c r="L475" s="41"/>
      <c r="M475" s="175" t="s">
        <v>5</v>
      </c>
      <c r="N475" s="176" t="s">
        <v>42</v>
      </c>
      <c r="O475" s="42"/>
      <c r="P475" s="177">
        <f t="shared" si="45"/>
        <v>0</v>
      </c>
      <c r="Q475" s="177">
        <v>0</v>
      </c>
      <c r="R475" s="177">
        <f t="shared" si="46"/>
        <v>0</v>
      </c>
      <c r="S475" s="177">
        <v>0</v>
      </c>
      <c r="T475" s="178">
        <f t="shared" si="47"/>
        <v>0</v>
      </c>
      <c r="AR475" s="23" t="s">
        <v>213</v>
      </c>
      <c r="AT475" s="23" t="s">
        <v>134</v>
      </c>
      <c r="AU475" s="23" t="s">
        <v>76</v>
      </c>
      <c r="AY475" s="23" t="s">
        <v>133</v>
      </c>
      <c r="BE475" s="179">
        <f t="shared" si="48"/>
        <v>0</v>
      </c>
      <c r="BF475" s="179">
        <f t="shared" si="49"/>
        <v>0</v>
      </c>
      <c r="BG475" s="179">
        <f t="shared" si="50"/>
        <v>0</v>
      </c>
      <c r="BH475" s="179">
        <f t="shared" si="51"/>
        <v>0</v>
      </c>
      <c r="BI475" s="179">
        <f t="shared" si="52"/>
        <v>0</v>
      </c>
      <c r="BJ475" s="23" t="s">
        <v>76</v>
      </c>
      <c r="BK475" s="179">
        <f t="shared" si="53"/>
        <v>0</v>
      </c>
      <c r="BL475" s="23" t="s">
        <v>213</v>
      </c>
      <c r="BM475" s="23" t="s">
        <v>1040</v>
      </c>
    </row>
    <row r="476" spans="2:65" s="1" customFormat="1" ht="38.25" customHeight="1">
      <c r="B476" s="167"/>
      <c r="C476" s="168" t="s">
        <v>1041</v>
      </c>
      <c r="D476" s="168" t="s">
        <v>134</v>
      </c>
      <c r="E476" s="169" t="s">
        <v>1042</v>
      </c>
      <c r="F476" s="170" t="s">
        <v>1043</v>
      </c>
      <c r="G476" s="171" t="s">
        <v>361</v>
      </c>
      <c r="H476" s="172">
        <v>2</v>
      </c>
      <c r="I476" s="173"/>
      <c r="J476" s="174">
        <f t="shared" si="44"/>
        <v>0</v>
      </c>
      <c r="K476" s="170" t="s">
        <v>5</v>
      </c>
      <c r="L476" s="41"/>
      <c r="M476" s="175" t="s">
        <v>5</v>
      </c>
      <c r="N476" s="176" t="s">
        <v>42</v>
      </c>
      <c r="O476" s="42"/>
      <c r="P476" s="177">
        <f t="shared" si="45"/>
        <v>0</v>
      </c>
      <c r="Q476" s="177">
        <v>0</v>
      </c>
      <c r="R476" s="177">
        <f t="shared" si="46"/>
        <v>0</v>
      </c>
      <c r="S476" s="177">
        <v>0</v>
      </c>
      <c r="T476" s="178">
        <f t="shared" si="47"/>
        <v>0</v>
      </c>
      <c r="AR476" s="23" t="s">
        <v>213</v>
      </c>
      <c r="AT476" s="23" t="s">
        <v>134</v>
      </c>
      <c r="AU476" s="23" t="s">
        <v>76</v>
      </c>
      <c r="AY476" s="23" t="s">
        <v>133</v>
      </c>
      <c r="BE476" s="179">
        <f t="shared" si="48"/>
        <v>0</v>
      </c>
      <c r="BF476" s="179">
        <f t="shared" si="49"/>
        <v>0</v>
      </c>
      <c r="BG476" s="179">
        <f t="shared" si="50"/>
        <v>0</v>
      </c>
      <c r="BH476" s="179">
        <f t="shared" si="51"/>
        <v>0</v>
      </c>
      <c r="BI476" s="179">
        <f t="shared" si="52"/>
        <v>0</v>
      </c>
      <c r="BJ476" s="23" t="s">
        <v>76</v>
      </c>
      <c r="BK476" s="179">
        <f t="shared" si="53"/>
        <v>0</v>
      </c>
      <c r="BL476" s="23" t="s">
        <v>213</v>
      </c>
      <c r="BM476" s="23" t="s">
        <v>1044</v>
      </c>
    </row>
    <row r="477" spans="2:65" s="1" customFormat="1" ht="16.5" customHeight="1">
      <c r="B477" s="167"/>
      <c r="C477" s="168" t="s">
        <v>1045</v>
      </c>
      <c r="D477" s="168" t="s">
        <v>134</v>
      </c>
      <c r="E477" s="169" t="s">
        <v>1046</v>
      </c>
      <c r="F477" s="170" t="s">
        <v>1047</v>
      </c>
      <c r="G477" s="171" t="s">
        <v>361</v>
      </c>
      <c r="H477" s="172">
        <v>1</v>
      </c>
      <c r="I477" s="173"/>
      <c r="J477" s="174">
        <f t="shared" si="44"/>
        <v>0</v>
      </c>
      <c r="K477" s="170" t="s">
        <v>5</v>
      </c>
      <c r="L477" s="41"/>
      <c r="M477" s="175" t="s">
        <v>5</v>
      </c>
      <c r="N477" s="176" t="s">
        <v>42</v>
      </c>
      <c r="O477" s="42"/>
      <c r="P477" s="177">
        <f t="shared" si="45"/>
        <v>0</v>
      </c>
      <c r="Q477" s="177">
        <v>0</v>
      </c>
      <c r="R477" s="177">
        <f t="shared" si="46"/>
        <v>0</v>
      </c>
      <c r="S477" s="177">
        <v>0</v>
      </c>
      <c r="T477" s="178">
        <f t="shared" si="47"/>
        <v>0</v>
      </c>
      <c r="AR477" s="23" t="s">
        <v>213</v>
      </c>
      <c r="AT477" s="23" t="s">
        <v>134</v>
      </c>
      <c r="AU477" s="23" t="s">
        <v>76</v>
      </c>
      <c r="AY477" s="23" t="s">
        <v>133</v>
      </c>
      <c r="BE477" s="179">
        <f t="shared" si="48"/>
        <v>0</v>
      </c>
      <c r="BF477" s="179">
        <f t="shared" si="49"/>
        <v>0</v>
      </c>
      <c r="BG477" s="179">
        <f t="shared" si="50"/>
        <v>0</v>
      </c>
      <c r="BH477" s="179">
        <f t="shared" si="51"/>
        <v>0</v>
      </c>
      <c r="BI477" s="179">
        <f t="shared" si="52"/>
        <v>0</v>
      </c>
      <c r="BJ477" s="23" t="s">
        <v>76</v>
      </c>
      <c r="BK477" s="179">
        <f t="shared" si="53"/>
        <v>0</v>
      </c>
      <c r="BL477" s="23" t="s">
        <v>213</v>
      </c>
      <c r="BM477" s="23" t="s">
        <v>1048</v>
      </c>
    </row>
    <row r="478" spans="2:65" s="1" customFormat="1" ht="38.25" customHeight="1">
      <c r="B478" s="167"/>
      <c r="C478" s="168" t="s">
        <v>1049</v>
      </c>
      <c r="D478" s="168" t="s">
        <v>134</v>
      </c>
      <c r="E478" s="169" t="s">
        <v>1050</v>
      </c>
      <c r="F478" s="170" t="s">
        <v>1051</v>
      </c>
      <c r="G478" s="171" t="s">
        <v>361</v>
      </c>
      <c r="H478" s="172">
        <v>2</v>
      </c>
      <c r="I478" s="173"/>
      <c r="J478" s="174">
        <f t="shared" si="44"/>
        <v>0</v>
      </c>
      <c r="K478" s="170" t="s">
        <v>5</v>
      </c>
      <c r="L478" s="41"/>
      <c r="M478" s="175" t="s">
        <v>5</v>
      </c>
      <c r="N478" s="176" t="s">
        <v>42</v>
      </c>
      <c r="O478" s="42"/>
      <c r="P478" s="177">
        <f t="shared" si="45"/>
        <v>0</v>
      </c>
      <c r="Q478" s="177">
        <v>0</v>
      </c>
      <c r="R478" s="177">
        <f t="shared" si="46"/>
        <v>0</v>
      </c>
      <c r="S478" s="177">
        <v>0</v>
      </c>
      <c r="T478" s="178">
        <f t="shared" si="47"/>
        <v>0</v>
      </c>
      <c r="AR478" s="23" t="s">
        <v>213</v>
      </c>
      <c r="AT478" s="23" t="s">
        <v>134</v>
      </c>
      <c r="AU478" s="23" t="s">
        <v>76</v>
      </c>
      <c r="AY478" s="23" t="s">
        <v>133</v>
      </c>
      <c r="BE478" s="179">
        <f t="shared" si="48"/>
        <v>0</v>
      </c>
      <c r="BF478" s="179">
        <f t="shared" si="49"/>
        <v>0</v>
      </c>
      <c r="BG478" s="179">
        <f t="shared" si="50"/>
        <v>0</v>
      </c>
      <c r="BH478" s="179">
        <f t="shared" si="51"/>
        <v>0</v>
      </c>
      <c r="BI478" s="179">
        <f t="shared" si="52"/>
        <v>0</v>
      </c>
      <c r="BJ478" s="23" t="s">
        <v>76</v>
      </c>
      <c r="BK478" s="179">
        <f t="shared" si="53"/>
        <v>0</v>
      </c>
      <c r="BL478" s="23" t="s">
        <v>213</v>
      </c>
      <c r="BM478" s="23" t="s">
        <v>1052</v>
      </c>
    </row>
    <row r="479" spans="2:65" s="1" customFormat="1" ht="38.25" customHeight="1">
      <c r="B479" s="167"/>
      <c r="C479" s="168" t="s">
        <v>1053</v>
      </c>
      <c r="D479" s="168" t="s">
        <v>134</v>
      </c>
      <c r="E479" s="169" t="s">
        <v>1054</v>
      </c>
      <c r="F479" s="170" t="s">
        <v>1055</v>
      </c>
      <c r="G479" s="171" t="s">
        <v>361</v>
      </c>
      <c r="H479" s="172">
        <v>2</v>
      </c>
      <c r="I479" s="173"/>
      <c r="J479" s="174">
        <f t="shared" si="44"/>
        <v>0</v>
      </c>
      <c r="K479" s="170" t="s">
        <v>5</v>
      </c>
      <c r="L479" s="41"/>
      <c r="M479" s="175" t="s">
        <v>5</v>
      </c>
      <c r="N479" s="176" t="s">
        <v>42</v>
      </c>
      <c r="O479" s="42"/>
      <c r="P479" s="177">
        <f t="shared" si="45"/>
        <v>0</v>
      </c>
      <c r="Q479" s="177">
        <v>0</v>
      </c>
      <c r="R479" s="177">
        <f t="shared" si="46"/>
        <v>0</v>
      </c>
      <c r="S479" s="177">
        <v>0</v>
      </c>
      <c r="T479" s="178">
        <f t="shared" si="47"/>
        <v>0</v>
      </c>
      <c r="AR479" s="23" t="s">
        <v>213</v>
      </c>
      <c r="AT479" s="23" t="s">
        <v>134</v>
      </c>
      <c r="AU479" s="23" t="s">
        <v>76</v>
      </c>
      <c r="AY479" s="23" t="s">
        <v>133</v>
      </c>
      <c r="BE479" s="179">
        <f t="shared" si="48"/>
        <v>0</v>
      </c>
      <c r="BF479" s="179">
        <f t="shared" si="49"/>
        <v>0</v>
      </c>
      <c r="BG479" s="179">
        <f t="shared" si="50"/>
        <v>0</v>
      </c>
      <c r="BH479" s="179">
        <f t="shared" si="51"/>
        <v>0</v>
      </c>
      <c r="BI479" s="179">
        <f t="shared" si="52"/>
        <v>0</v>
      </c>
      <c r="BJ479" s="23" t="s">
        <v>76</v>
      </c>
      <c r="BK479" s="179">
        <f t="shared" si="53"/>
        <v>0</v>
      </c>
      <c r="BL479" s="23" t="s">
        <v>213</v>
      </c>
      <c r="BM479" s="23" t="s">
        <v>1056</v>
      </c>
    </row>
    <row r="480" spans="2:65" s="1" customFormat="1" ht="25.5" customHeight="1">
      <c r="B480" s="167"/>
      <c r="C480" s="168" t="s">
        <v>1057</v>
      </c>
      <c r="D480" s="168" t="s">
        <v>134</v>
      </c>
      <c r="E480" s="169" t="s">
        <v>1058</v>
      </c>
      <c r="F480" s="170" t="s">
        <v>1059</v>
      </c>
      <c r="G480" s="171" t="s">
        <v>203</v>
      </c>
      <c r="H480" s="172">
        <v>1</v>
      </c>
      <c r="I480" s="173"/>
      <c r="J480" s="174">
        <f t="shared" si="44"/>
        <v>0</v>
      </c>
      <c r="K480" s="170" t="s">
        <v>5</v>
      </c>
      <c r="L480" s="41"/>
      <c r="M480" s="175" t="s">
        <v>5</v>
      </c>
      <c r="N480" s="176" t="s">
        <v>42</v>
      </c>
      <c r="O480" s="42"/>
      <c r="P480" s="177">
        <f t="shared" si="45"/>
        <v>0</v>
      </c>
      <c r="Q480" s="177">
        <v>0</v>
      </c>
      <c r="R480" s="177">
        <f t="shared" si="46"/>
        <v>0</v>
      </c>
      <c r="S480" s="177">
        <v>0</v>
      </c>
      <c r="T480" s="178">
        <f t="shared" si="47"/>
        <v>0</v>
      </c>
      <c r="AR480" s="23" t="s">
        <v>213</v>
      </c>
      <c r="AT480" s="23" t="s">
        <v>134</v>
      </c>
      <c r="AU480" s="23" t="s">
        <v>76</v>
      </c>
      <c r="AY480" s="23" t="s">
        <v>133</v>
      </c>
      <c r="BE480" s="179">
        <f t="shared" si="48"/>
        <v>0</v>
      </c>
      <c r="BF480" s="179">
        <f t="shared" si="49"/>
        <v>0</v>
      </c>
      <c r="BG480" s="179">
        <f t="shared" si="50"/>
        <v>0</v>
      </c>
      <c r="BH480" s="179">
        <f t="shared" si="51"/>
        <v>0</v>
      </c>
      <c r="BI480" s="179">
        <f t="shared" si="52"/>
        <v>0</v>
      </c>
      <c r="BJ480" s="23" t="s">
        <v>76</v>
      </c>
      <c r="BK480" s="179">
        <f t="shared" si="53"/>
        <v>0</v>
      </c>
      <c r="BL480" s="23" t="s">
        <v>213</v>
      </c>
      <c r="BM480" s="23" t="s">
        <v>1060</v>
      </c>
    </row>
    <row r="481" spans="2:65" s="1" customFormat="1" ht="16.5" customHeight="1">
      <c r="B481" s="167"/>
      <c r="C481" s="168" t="s">
        <v>1061</v>
      </c>
      <c r="D481" s="168" t="s">
        <v>134</v>
      </c>
      <c r="E481" s="169" t="s">
        <v>1062</v>
      </c>
      <c r="F481" s="170" t="s">
        <v>1063</v>
      </c>
      <c r="G481" s="171" t="s">
        <v>203</v>
      </c>
      <c r="H481" s="172">
        <v>1</v>
      </c>
      <c r="I481" s="173"/>
      <c r="J481" s="174">
        <f t="shared" si="44"/>
        <v>0</v>
      </c>
      <c r="K481" s="170" t="s">
        <v>5</v>
      </c>
      <c r="L481" s="41"/>
      <c r="M481" s="175" t="s">
        <v>5</v>
      </c>
      <c r="N481" s="176" t="s">
        <v>42</v>
      </c>
      <c r="O481" s="42"/>
      <c r="P481" s="177">
        <f t="shared" si="45"/>
        <v>0</v>
      </c>
      <c r="Q481" s="177">
        <v>0</v>
      </c>
      <c r="R481" s="177">
        <f t="shared" si="46"/>
        <v>0</v>
      </c>
      <c r="S481" s="177">
        <v>0</v>
      </c>
      <c r="T481" s="178">
        <f t="shared" si="47"/>
        <v>0</v>
      </c>
      <c r="AR481" s="23" t="s">
        <v>213</v>
      </c>
      <c r="AT481" s="23" t="s">
        <v>134</v>
      </c>
      <c r="AU481" s="23" t="s">
        <v>76</v>
      </c>
      <c r="AY481" s="23" t="s">
        <v>133</v>
      </c>
      <c r="BE481" s="179">
        <f t="shared" si="48"/>
        <v>0</v>
      </c>
      <c r="BF481" s="179">
        <f t="shared" si="49"/>
        <v>0</v>
      </c>
      <c r="BG481" s="179">
        <f t="shared" si="50"/>
        <v>0</v>
      </c>
      <c r="BH481" s="179">
        <f t="shared" si="51"/>
        <v>0</v>
      </c>
      <c r="BI481" s="179">
        <f t="shared" si="52"/>
        <v>0</v>
      </c>
      <c r="BJ481" s="23" t="s">
        <v>76</v>
      </c>
      <c r="BK481" s="179">
        <f t="shared" si="53"/>
        <v>0</v>
      </c>
      <c r="BL481" s="23" t="s">
        <v>213</v>
      </c>
      <c r="BM481" s="23" t="s">
        <v>1064</v>
      </c>
    </row>
    <row r="482" spans="2:65" s="1" customFormat="1" ht="63.75" customHeight="1">
      <c r="B482" s="167"/>
      <c r="C482" s="168" t="s">
        <v>1065</v>
      </c>
      <c r="D482" s="168" t="s">
        <v>134</v>
      </c>
      <c r="E482" s="169" t="s">
        <v>1066</v>
      </c>
      <c r="F482" s="170" t="s">
        <v>1067</v>
      </c>
      <c r="G482" s="171" t="s">
        <v>818</v>
      </c>
      <c r="H482" s="214"/>
      <c r="I482" s="173"/>
      <c r="J482" s="174">
        <f t="shared" si="44"/>
        <v>0</v>
      </c>
      <c r="K482" s="170" t="s">
        <v>5</v>
      </c>
      <c r="L482" s="41"/>
      <c r="M482" s="175" t="s">
        <v>5</v>
      </c>
      <c r="N482" s="176" t="s">
        <v>42</v>
      </c>
      <c r="O482" s="42"/>
      <c r="P482" s="177">
        <f t="shared" si="45"/>
        <v>0</v>
      </c>
      <c r="Q482" s="177">
        <v>0</v>
      </c>
      <c r="R482" s="177">
        <f t="shared" si="46"/>
        <v>0</v>
      </c>
      <c r="S482" s="177">
        <v>0</v>
      </c>
      <c r="T482" s="178">
        <f t="shared" si="47"/>
        <v>0</v>
      </c>
      <c r="AR482" s="23" t="s">
        <v>213</v>
      </c>
      <c r="AT482" s="23" t="s">
        <v>134</v>
      </c>
      <c r="AU482" s="23" t="s">
        <v>76</v>
      </c>
      <c r="AY482" s="23" t="s">
        <v>133</v>
      </c>
      <c r="BE482" s="179">
        <f t="shared" si="48"/>
        <v>0</v>
      </c>
      <c r="BF482" s="179">
        <f t="shared" si="49"/>
        <v>0</v>
      </c>
      <c r="BG482" s="179">
        <f t="shared" si="50"/>
        <v>0</v>
      </c>
      <c r="BH482" s="179">
        <f t="shared" si="51"/>
        <v>0</v>
      </c>
      <c r="BI482" s="179">
        <f t="shared" si="52"/>
        <v>0</v>
      </c>
      <c r="BJ482" s="23" t="s">
        <v>76</v>
      </c>
      <c r="BK482" s="179">
        <f t="shared" si="53"/>
        <v>0</v>
      </c>
      <c r="BL482" s="23" t="s">
        <v>213</v>
      </c>
      <c r="BM482" s="23" t="s">
        <v>1068</v>
      </c>
    </row>
    <row r="483" spans="2:63" s="10" customFormat="1" ht="37.35" customHeight="1">
      <c r="B483" s="156"/>
      <c r="D483" s="157" t="s">
        <v>70</v>
      </c>
      <c r="E483" s="158" t="s">
        <v>1069</v>
      </c>
      <c r="F483" s="158" t="s">
        <v>1070</v>
      </c>
      <c r="I483" s="159"/>
      <c r="J483" s="160">
        <f>BK483</f>
        <v>0</v>
      </c>
      <c r="L483" s="156"/>
      <c r="M483" s="161"/>
      <c r="N483" s="162"/>
      <c r="O483" s="162"/>
      <c r="P483" s="163">
        <f>SUM(P484:P491)</f>
        <v>0</v>
      </c>
      <c r="Q483" s="162"/>
      <c r="R483" s="163">
        <f>SUM(R484:R491)</f>
        <v>0</v>
      </c>
      <c r="S483" s="162"/>
      <c r="T483" s="164">
        <f>SUM(T484:T491)</f>
        <v>0</v>
      </c>
      <c r="AR483" s="157" t="s">
        <v>83</v>
      </c>
      <c r="AT483" s="165" t="s">
        <v>70</v>
      </c>
      <c r="AU483" s="165" t="s">
        <v>71</v>
      </c>
      <c r="AY483" s="157" t="s">
        <v>133</v>
      </c>
      <c r="BK483" s="166">
        <f>SUM(BK484:BK491)</f>
        <v>0</v>
      </c>
    </row>
    <row r="484" spans="2:65" s="1" customFormat="1" ht="16.5" customHeight="1">
      <c r="B484" s="167"/>
      <c r="C484" s="168" t="s">
        <v>1071</v>
      </c>
      <c r="D484" s="168" t="s">
        <v>134</v>
      </c>
      <c r="E484" s="169" t="s">
        <v>1072</v>
      </c>
      <c r="F484" s="170" t="s">
        <v>1073</v>
      </c>
      <c r="G484" s="171" t="s">
        <v>361</v>
      </c>
      <c r="H484" s="172">
        <v>1</v>
      </c>
      <c r="I484" s="173"/>
      <c r="J484" s="174">
        <f aca="true" t="shared" si="54" ref="J484:J491">ROUND(I484*H484,2)</f>
        <v>0</v>
      </c>
      <c r="K484" s="170" t="s">
        <v>5</v>
      </c>
      <c r="L484" s="41"/>
      <c r="M484" s="175" t="s">
        <v>5</v>
      </c>
      <c r="N484" s="176" t="s">
        <v>42</v>
      </c>
      <c r="O484" s="42"/>
      <c r="P484" s="177">
        <f aca="true" t="shared" si="55" ref="P484:P491">O484*H484</f>
        <v>0</v>
      </c>
      <c r="Q484" s="177">
        <v>0</v>
      </c>
      <c r="R484" s="177">
        <f aca="true" t="shared" si="56" ref="R484:R491">Q484*H484</f>
        <v>0</v>
      </c>
      <c r="S484" s="177">
        <v>0</v>
      </c>
      <c r="T484" s="178">
        <f aca="true" t="shared" si="57" ref="T484:T491">S484*H484</f>
        <v>0</v>
      </c>
      <c r="AR484" s="23" t="s">
        <v>213</v>
      </c>
      <c r="AT484" s="23" t="s">
        <v>134</v>
      </c>
      <c r="AU484" s="23" t="s">
        <v>76</v>
      </c>
      <c r="AY484" s="23" t="s">
        <v>133</v>
      </c>
      <c r="BE484" s="179">
        <f aca="true" t="shared" si="58" ref="BE484:BE491">IF(N484="základní",J484,0)</f>
        <v>0</v>
      </c>
      <c r="BF484" s="179">
        <f aca="true" t="shared" si="59" ref="BF484:BF491">IF(N484="snížená",J484,0)</f>
        <v>0</v>
      </c>
      <c r="BG484" s="179">
        <f aca="true" t="shared" si="60" ref="BG484:BG491">IF(N484="zákl. přenesená",J484,0)</f>
        <v>0</v>
      </c>
      <c r="BH484" s="179">
        <f aca="true" t="shared" si="61" ref="BH484:BH491">IF(N484="sníž. přenesená",J484,0)</f>
        <v>0</v>
      </c>
      <c r="BI484" s="179">
        <f aca="true" t="shared" si="62" ref="BI484:BI491">IF(N484="nulová",J484,0)</f>
        <v>0</v>
      </c>
      <c r="BJ484" s="23" t="s">
        <v>76</v>
      </c>
      <c r="BK484" s="179">
        <f aca="true" t="shared" si="63" ref="BK484:BK491">ROUND(I484*H484,2)</f>
        <v>0</v>
      </c>
      <c r="BL484" s="23" t="s">
        <v>213</v>
      </c>
      <c r="BM484" s="23" t="s">
        <v>1074</v>
      </c>
    </row>
    <row r="485" spans="2:65" s="1" customFormat="1" ht="25.5" customHeight="1">
      <c r="B485" s="167"/>
      <c r="C485" s="168" t="s">
        <v>1075</v>
      </c>
      <c r="D485" s="168" t="s">
        <v>134</v>
      </c>
      <c r="E485" s="169" t="s">
        <v>1076</v>
      </c>
      <c r="F485" s="170" t="s">
        <v>1077</v>
      </c>
      <c r="G485" s="171" t="s">
        <v>216</v>
      </c>
      <c r="H485" s="172">
        <v>8</v>
      </c>
      <c r="I485" s="173"/>
      <c r="J485" s="174">
        <f t="shared" si="54"/>
        <v>0</v>
      </c>
      <c r="K485" s="170" t="s">
        <v>5</v>
      </c>
      <c r="L485" s="41"/>
      <c r="M485" s="175" t="s">
        <v>5</v>
      </c>
      <c r="N485" s="176" t="s">
        <v>42</v>
      </c>
      <c r="O485" s="42"/>
      <c r="P485" s="177">
        <f t="shared" si="55"/>
        <v>0</v>
      </c>
      <c r="Q485" s="177">
        <v>0</v>
      </c>
      <c r="R485" s="177">
        <f t="shared" si="56"/>
        <v>0</v>
      </c>
      <c r="S485" s="177">
        <v>0</v>
      </c>
      <c r="T485" s="178">
        <f t="shared" si="57"/>
        <v>0</v>
      </c>
      <c r="AR485" s="23" t="s">
        <v>213</v>
      </c>
      <c r="AT485" s="23" t="s">
        <v>134</v>
      </c>
      <c r="AU485" s="23" t="s">
        <v>76</v>
      </c>
      <c r="AY485" s="23" t="s">
        <v>133</v>
      </c>
      <c r="BE485" s="179">
        <f t="shared" si="58"/>
        <v>0</v>
      </c>
      <c r="BF485" s="179">
        <f t="shared" si="59"/>
        <v>0</v>
      </c>
      <c r="BG485" s="179">
        <f t="shared" si="60"/>
        <v>0</v>
      </c>
      <c r="BH485" s="179">
        <f t="shared" si="61"/>
        <v>0</v>
      </c>
      <c r="BI485" s="179">
        <f t="shared" si="62"/>
        <v>0</v>
      </c>
      <c r="BJ485" s="23" t="s">
        <v>76</v>
      </c>
      <c r="BK485" s="179">
        <f t="shared" si="63"/>
        <v>0</v>
      </c>
      <c r="BL485" s="23" t="s">
        <v>213</v>
      </c>
      <c r="BM485" s="23" t="s">
        <v>1078</v>
      </c>
    </row>
    <row r="486" spans="2:65" s="1" customFormat="1" ht="16.5" customHeight="1">
      <c r="B486" s="167"/>
      <c r="C486" s="168" t="s">
        <v>1079</v>
      </c>
      <c r="D486" s="168" t="s">
        <v>134</v>
      </c>
      <c r="E486" s="169" t="s">
        <v>1080</v>
      </c>
      <c r="F486" s="170" t="s">
        <v>1081</v>
      </c>
      <c r="G486" s="171" t="s">
        <v>203</v>
      </c>
      <c r="H486" s="172">
        <v>4</v>
      </c>
      <c r="I486" s="173"/>
      <c r="J486" s="174">
        <f t="shared" si="54"/>
        <v>0</v>
      </c>
      <c r="K486" s="170" t="s">
        <v>5</v>
      </c>
      <c r="L486" s="41"/>
      <c r="M486" s="175" t="s">
        <v>5</v>
      </c>
      <c r="N486" s="176" t="s">
        <v>42</v>
      </c>
      <c r="O486" s="42"/>
      <c r="P486" s="177">
        <f t="shared" si="55"/>
        <v>0</v>
      </c>
      <c r="Q486" s="177">
        <v>0</v>
      </c>
      <c r="R486" s="177">
        <f t="shared" si="56"/>
        <v>0</v>
      </c>
      <c r="S486" s="177">
        <v>0</v>
      </c>
      <c r="T486" s="178">
        <f t="shared" si="57"/>
        <v>0</v>
      </c>
      <c r="AR486" s="23" t="s">
        <v>213</v>
      </c>
      <c r="AT486" s="23" t="s">
        <v>134</v>
      </c>
      <c r="AU486" s="23" t="s">
        <v>76</v>
      </c>
      <c r="AY486" s="23" t="s">
        <v>133</v>
      </c>
      <c r="BE486" s="179">
        <f t="shared" si="58"/>
        <v>0</v>
      </c>
      <c r="BF486" s="179">
        <f t="shared" si="59"/>
        <v>0</v>
      </c>
      <c r="BG486" s="179">
        <f t="shared" si="60"/>
        <v>0</v>
      </c>
      <c r="BH486" s="179">
        <f t="shared" si="61"/>
        <v>0</v>
      </c>
      <c r="BI486" s="179">
        <f t="shared" si="62"/>
        <v>0</v>
      </c>
      <c r="BJ486" s="23" t="s">
        <v>76</v>
      </c>
      <c r="BK486" s="179">
        <f t="shared" si="63"/>
        <v>0</v>
      </c>
      <c r="BL486" s="23" t="s">
        <v>213</v>
      </c>
      <c r="BM486" s="23" t="s">
        <v>1082</v>
      </c>
    </row>
    <row r="487" spans="2:65" s="1" customFormat="1" ht="51" customHeight="1">
      <c r="B487" s="167"/>
      <c r="C487" s="168" t="s">
        <v>1083</v>
      </c>
      <c r="D487" s="168" t="s">
        <v>134</v>
      </c>
      <c r="E487" s="169" t="s">
        <v>1084</v>
      </c>
      <c r="F487" s="170" t="s">
        <v>1085</v>
      </c>
      <c r="G487" s="171" t="s">
        <v>216</v>
      </c>
      <c r="H487" s="172">
        <v>10</v>
      </c>
      <c r="I487" s="173"/>
      <c r="J487" s="174">
        <f t="shared" si="54"/>
        <v>0</v>
      </c>
      <c r="K487" s="170" t="s">
        <v>5</v>
      </c>
      <c r="L487" s="41"/>
      <c r="M487" s="175" t="s">
        <v>5</v>
      </c>
      <c r="N487" s="176" t="s">
        <v>42</v>
      </c>
      <c r="O487" s="42"/>
      <c r="P487" s="177">
        <f t="shared" si="55"/>
        <v>0</v>
      </c>
      <c r="Q487" s="177">
        <v>0</v>
      </c>
      <c r="R487" s="177">
        <f t="shared" si="56"/>
        <v>0</v>
      </c>
      <c r="S487" s="177">
        <v>0</v>
      </c>
      <c r="T487" s="178">
        <f t="shared" si="57"/>
        <v>0</v>
      </c>
      <c r="AR487" s="23" t="s">
        <v>213</v>
      </c>
      <c r="AT487" s="23" t="s">
        <v>134</v>
      </c>
      <c r="AU487" s="23" t="s">
        <v>76</v>
      </c>
      <c r="AY487" s="23" t="s">
        <v>133</v>
      </c>
      <c r="BE487" s="179">
        <f t="shared" si="58"/>
        <v>0</v>
      </c>
      <c r="BF487" s="179">
        <f t="shared" si="59"/>
        <v>0</v>
      </c>
      <c r="BG487" s="179">
        <f t="shared" si="60"/>
        <v>0</v>
      </c>
      <c r="BH487" s="179">
        <f t="shared" si="61"/>
        <v>0</v>
      </c>
      <c r="BI487" s="179">
        <f t="shared" si="62"/>
        <v>0</v>
      </c>
      <c r="BJ487" s="23" t="s">
        <v>76</v>
      </c>
      <c r="BK487" s="179">
        <f t="shared" si="63"/>
        <v>0</v>
      </c>
      <c r="BL487" s="23" t="s">
        <v>213</v>
      </c>
      <c r="BM487" s="23" t="s">
        <v>1086</v>
      </c>
    </row>
    <row r="488" spans="2:65" s="1" customFormat="1" ht="51" customHeight="1">
      <c r="B488" s="167"/>
      <c r="C488" s="168" t="s">
        <v>1087</v>
      </c>
      <c r="D488" s="168" t="s">
        <v>134</v>
      </c>
      <c r="E488" s="169" t="s">
        <v>1088</v>
      </c>
      <c r="F488" s="170" t="s">
        <v>1089</v>
      </c>
      <c r="G488" s="171" t="s">
        <v>216</v>
      </c>
      <c r="H488" s="172">
        <v>6</v>
      </c>
      <c r="I488" s="173"/>
      <c r="J488" s="174">
        <f t="shared" si="54"/>
        <v>0</v>
      </c>
      <c r="K488" s="170" t="s">
        <v>5</v>
      </c>
      <c r="L488" s="41"/>
      <c r="M488" s="175" t="s">
        <v>5</v>
      </c>
      <c r="N488" s="176" t="s">
        <v>42</v>
      </c>
      <c r="O488" s="42"/>
      <c r="P488" s="177">
        <f t="shared" si="55"/>
        <v>0</v>
      </c>
      <c r="Q488" s="177">
        <v>0</v>
      </c>
      <c r="R488" s="177">
        <f t="shared" si="56"/>
        <v>0</v>
      </c>
      <c r="S488" s="177">
        <v>0</v>
      </c>
      <c r="T488" s="178">
        <f t="shared" si="57"/>
        <v>0</v>
      </c>
      <c r="AR488" s="23" t="s">
        <v>213</v>
      </c>
      <c r="AT488" s="23" t="s">
        <v>134</v>
      </c>
      <c r="AU488" s="23" t="s">
        <v>76</v>
      </c>
      <c r="AY488" s="23" t="s">
        <v>133</v>
      </c>
      <c r="BE488" s="179">
        <f t="shared" si="58"/>
        <v>0</v>
      </c>
      <c r="BF488" s="179">
        <f t="shared" si="59"/>
        <v>0</v>
      </c>
      <c r="BG488" s="179">
        <f t="shared" si="60"/>
        <v>0</v>
      </c>
      <c r="BH488" s="179">
        <f t="shared" si="61"/>
        <v>0</v>
      </c>
      <c r="BI488" s="179">
        <f t="shared" si="62"/>
        <v>0</v>
      </c>
      <c r="BJ488" s="23" t="s">
        <v>76</v>
      </c>
      <c r="BK488" s="179">
        <f t="shared" si="63"/>
        <v>0</v>
      </c>
      <c r="BL488" s="23" t="s">
        <v>213</v>
      </c>
      <c r="BM488" s="23" t="s">
        <v>1090</v>
      </c>
    </row>
    <row r="489" spans="2:65" s="1" customFormat="1" ht="16.5" customHeight="1">
      <c r="B489" s="167"/>
      <c r="C489" s="168" t="s">
        <v>1091</v>
      </c>
      <c r="D489" s="168" t="s">
        <v>134</v>
      </c>
      <c r="E489" s="169" t="s">
        <v>1092</v>
      </c>
      <c r="F489" s="170" t="s">
        <v>1093</v>
      </c>
      <c r="G489" s="171" t="s">
        <v>361</v>
      </c>
      <c r="H489" s="172">
        <v>1</v>
      </c>
      <c r="I489" s="173"/>
      <c r="J489" s="174">
        <f t="shared" si="54"/>
        <v>0</v>
      </c>
      <c r="K489" s="170" t="s">
        <v>5</v>
      </c>
      <c r="L489" s="41"/>
      <c r="M489" s="175" t="s">
        <v>5</v>
      </c>
      <c r="N489" s="176" t="s">
        <v>42</v>
      </c>
      <c r="O489" s="42"/>
      <c r="P489" s="177">
        <f t="shared" si="55"/>
        <v>0</v>
      </c>
      <c r="Q489" s="177">
        <v>0</v>
      </c>
      <c r="R489" s="177">
        <f t="shared" si="56"/>
        <v>0</v>
      </c>
      <c r="S489" s="177">
        <v>0</v>
      </c>
      <c r="T489" s="178">
        <f t="shared" si="57"/>
        <v>0</v>
      </c>
      <c r="AR489" s="23" t="s">
        <v>213</v>
      </c>
      <c r="AT489" s="23" t="s">
        <v>134</v>
      </c>
      <c r="AU489" s="23" t="s">
        <v>76</v>
      </c>
      <c r="AY489" s="23" t="s">
        <v>133</v>
      </c>
      <c r="BE489" s="179">
        <f t="shared" si="58"/>
        <v>0</v>
      </c>
      <c r="BF489" s="179">
        <f t="shared" si="59"/>
        <v>0</v>
      </c>
      <c r="BG489" s="179">
        <f t="shared" si="60"/>
        <v>0</v>
      </c>
      <c r="BH489" s="179">
        <f t="shared" si="61"/>
        <v>0</v>
      </c>
      <c r="BI489" s="179">
        <f t="shared" si="62"/>
        <v>0</v>
      </c>
      <c r="BJ489" s="23" t="s">
        <v>76</v>
      </c>
      <c r="BK489" s="179">
        <f t="shared" si="63"/>
        <v>0</v>
      </c>
      <c r="BL489" s="23" t="s">
        <v>213</v>
      </c>
      <c r="BM489" s="23" t="s">
        <v>1094</v>
      </c>
    </row>
    <row r="490" spans="2:65" s="1" customFormat="1" ht="25.5" customHeight="1">
      <c r="B490" s="167"/>
      <c r="C490" s="168" t="s">
        <v>1095</v>
      </c>
      <c r="D490" s="168" t="s">
        <v>134</v>
      </c>
      <c r="E490" s="169" t="s">
        <v>1096</v>
      </c>
      <c r="F490" s="170" t="s">
        <v>1097</v>
      </c>
      <c r="G490" s="171" t="s">
        <v>216</v>
      </c>
      <c r="H490" s="172">
        <v>16.5</v>
      </c>
      <c r="I490" s="173"/>
      <c r="J490" s="174">
        <f t="shared" si="54"/>
        <v>0</v>
      </c>
      <c r="K490" s="170" t="s">
        <v>5</v>
      </c>
      <c r="L490" s="41"/>
      <c r="M490" s="175" t="s">
        <v>5</v>
      </c>
      <c r="N490" s="176" t="s">
        <v>42</v>
      </c>
      <c r="O490" s="42"/>
      <c r="P490" s="177">
        <f t="shared" si="55"/>
        <v>0</v>
      </c>
      <c r="Q490" s="177">
        <v>0</v>
      </c>
      <c r="R490" s="177">
        <f t="shared" si="56"/>
        <v>0</v>
      </c>
      <c r="S490" s="177">
        <v>0</v>
      </c>
      <c r="T490" s="178">
        <f t="shared" si="57"/>
        <v>0</v>
      </c>
      <c r="AR490" s="23" t="s">
        <v>213</v>
      </c>
      <c r="AT490" s="23" t="s">
        <v>134</v>
      </c>
      <c r="AU490" s="23" t="s">
        <v>76</v>
      </c>
      <c r="AY490" s="23" t="s">
        <v>133</v>
      </c>
      <c r="BE490" s="179">
        <f t="shared" si="58"/>
        <v>0</v>
      </c>
      <c r="BF490" s="179">
        <f t="shared" si="59"/>
        <v>0</v>
      </c>
      <c r="BG490" s="179">
        <f t="shared" si="60"/>
        <v>0</v>
      </c>
      <c r="BH490" s="179">
        <f t="shared" si="61"/>
        <v>0</v>
      </c>
      <c r="BI490" s="179">
        <f t="shared" si="62"/>
        <v>0</v>
      </c>
      <c r="BJ490" s="23" t="s">
        <v>76</v>
      </c>
      <c r="BK490" s="179">
        <f t="shared" si="63"/>
        <v>0</v>
      </c>
      <c r="BL490" s="23" t="s">
        <v>213</v>
      </c>
      <c r="BM490" s="23" t="s">
        <v>1098</v>
      </c>
    </row>
    <row r="491" spans="2:65" s="1" customFormat="1" ht="63.75" customHeight="1">
      <c r="B491" s="167"/>
      <c r="C491" s="168" t="s">
        <v>1099</v>
      </c>
      <c r="D491" s="168" t="s">
        <v>134</v>
      </c>
      <c r="E491" s="169" t="s">
        <v>1100</v>
      </c>
      <c r="F491" s="170" t="s">
        <v>1101</v>
      </c>
      <c r="G491" s="171" t="s">
        <v>818</v>
      </c>
      <c r="H491" s="214"/>
      <c r="I491" s="173"/>
      <c r="J491" s="174">
        <f t="shared" si="54"/>
        <v>0</v>
      </c>
      <c r="K491" s="170" t="s">
        <v>5</v>
      </c>
      <c r="L491" s="41"/>
      <c r="M491" s="175" t="s">
        <v>5</v>
      </c>
      <c r="N491" s="176" t="s">
        <v>42</v>
      </c>
      <c r="O491" s="42"/>
      <c r="P491" s="177">
        <f t="shared" si="55"/>
        <v>0</v>
      </c>
      <c r="Q491" s="177">
        <v>0</v>
      </c>
      <c r="R491" s="177">
        <f t="shared" si="56"/>
        <v>0</v>
      </c>
      <c r="S491" s="177">
        <v>0</v>
      </c>
      <c r="T491" s="178">
        <f t="shared" si="57"/>
        <v>0</v>
      </c>
      <c r="AR491" s="23" t="s">
        <v>213</v>
      </c>
      <c r="AT491" s="23" t="s">
        <v>134</v>
      </c>
      <c r="AU491" s="23" t="s">
        <v>76</v>
      </c>
      <c r="AY491" s="23" t="s">
        <v>133</v>
      </c>
      <c r="BE491" s="179">
        <f t="shared" si="58"/>
        <v>0</v>
      </c>
      <c r="BF491" s="179">
        <f t="shared" si="59"/>
        <v>0</v>
      </c>
      <c r="BG491" s="179">
        <f t="shared" si="60"/>
        <v>0</v>
      </c>
      <c r="BH491" s="179">
        <f t="shared" si="61"/>
        <v>0</v>
      </c>
      <c r="BI491" s="179">
        <f t="shared" si="62"/>
        <v>0</v>
      </c>
      <c r="BJ491" s="23" t="s">
        <v>76</v>
      </c>
      <c r="BK491" s="179">
        <f t="shared" si="63"/>
        <v>0</v>
      </c>
      <c r="BL491" s="23" t="s">
        <v>213</v>
      </c>
      <c r="BM491" s="23" t="s">
        <v>1102</v>
      </c>
    </row>
    <row r="492" spans="2:63" s="10" customFormat="1" ht="37.35" customHeight="1">
      <c r="B492" s="156"/>
      <c r="D492" s="157" t="s">
        <v>70</v>
      </c>
      <c r="E492" s="158" t="s">
        <v>1103</v>
      </c>
      <c r="F492" s="158" t="s">
        <v>1104</v>
      </c>
      <c r="I492" s="159"/>
      <c r="J492" s="160">
        <f>BK492</f>
        <v>0</v>
      </c>
      <c r="L492" s="156"/>
      <c r="M492" s="161"/>
      <c r="N492" s="162"/>
      <c r="O492" s="162"/>
      <c r="P492" s="163">
        <f>SUM(P493:P496)</f>
        <v>0</v>
      </c>
      <c r="Q492" s="162"/>
      <c r="R492" s="163">
        <f>SUM(R493:R496)</f>
        <v>0</v>
      </c>
      <c r="S492" s="162"/>
      <c r="T492" s="164">
        <f>SUM(T493:T496)</f>
        <v>0</v>
      </c>
      <c r="AR492" s="157" t="s">
        <v>83</v>
      </c>
      <c r="AT492" s="165" t="s">
        <v>70</v>
      </c>
      <c r="AU492" s="165" t="s">
        <v>71</v>
      </c>
      <c r="AY492" s="157" t="s">
        <v>133</v>
      </c>
      <c r="BK492" s="166">
        <f>SUM(BK493:BK496)</f>
        <v>0</v>
      </c>
    </row>
    <row r="493" spans="2:65" s="1" customFormat="1" ht="76.5" customHeight="1">
      <c r="B493" s="167"/>
      <c r="C493" s="168" t="s">
        <v>1105</v>
      </c>
      <c r="D493" s="168" t="s">
        <v>134</v>
      </c>
      <c r="E493" s="169" t="s">
        <v>1106</v>
      </c>
      <c r="F493" s="170" t="s">
        <v>1107</v>
      </c>
      <c r="G493" s="171" t="s">
        <v>203</v>
      </c>
      <c r="H493" s="172">
        <v>3</v>
      </c>
      <c r="I493" s="173"/>
      <c r="J493" s="174">
        <f>ROUND(I493*H493,2)</f>
        <v>0</v>
      </c>
      <c r="K493" s="170" t="s">
        <v>5</v>
      </c>
      <c r="L493" s="41"/>
      <c r="M493" s="175" t="s">
        <v>5</v>
      </c>
      <c r="N493" s="176" t="s">
        <v>42</v>
      </c>
      <c r="O493" s="42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AR493" s="23" t="s">
        <v>213</v>
      </c>
      <c r="AT493" s="23" t="s">
        <v>134</v>
      </c>
      <c r="AU493" s="23" t="s">
        <v>76</v>
      </c>
      <c r="AY493" s="23" t="s">
        <v>133</v>
      </c>
      <c r="BE493" s="179">
        <f>IF(N493="základní",J493,0)</f>
        <v>0</v>
      </c>
      <c r="BF493" s="179">
        <f>IF(N493="snížená",J493,0)</f>
        <v>0</v>
      </c>
      <c r="BG493" s="179">
        <f>IF(N493="zákl. přenesená",J493,0)</f>
        <v>0</v>
      </c>
      <c r="BH493" s="179">
        <f>IF(N493="sníž. přenesená",J493,0)</f>
        <v>0</v>
      </c>
      <c r="BI493" s="179">
        <f>IF(N493="nulová",J493,0)</f>
        <v>0</v>
      </c>
      <c r="BJ493" s="23" t="s">
        <v>76</v>
      </c>
      <c r="BK493" s="179">
        <f>ROUND(I493*H493,2)</f>
        <v>0</v>
      </c>
      <c r="BL493" s="23" t="s">
        <v>213</v>
      </c>
      <c r="BM493" s="23" t="s">
        <v>1108</v>
      </c>
    </row>
    <row r="494" spans="2:65" s="1" customFormat="1" ht="63.75" customHeight="1">
      <c r="B494" s="167"/>
      <c r="C494" s="168" t="s">
        <v>1109</v>
      </c>
      <c r="D494" s="168" t="s">
        <v>134</v>
      </c>
      <c r="E494" s="169" t="s">
        <v>1110</v>
      </c>
      <c r="F494" s="170" t="s">
        <v>1111</v>
      </c>
      <c r="G494" s="171" t="s">
        <v>203</v>
      </c>
      <c r="H494" s="172">
        <v>3</v>
      </c>
      <c r="I494" s="173"/>
      <c r="J494" s="174">
        <f>ROUND(I494*H494,2)</f>
        <v>0</v>
      </c>
      <c r="K494" s="170" t="s">
        <v>5</v>
      </c>
      <c r="L494" s="41"/>
      <c r="M494" s="175" t="s">
        <v>5</v>
      </c>
      <c r="N494" s="176" t="s">
        <v>42</v>
      </c>
      <c r="O494" s="42"/>
      <c r="P494" s="177">
        <f>O494*H494</f>
        <v>0</v>
      </c>
      <c r="Q494" s="177">
        <v>0</v>
      </c>
      <c r="R494" s="177">
        <f>Q494*H494</f>
        <v>0</v>
      </c>
      <c r="S494" s="177">
        <v>0</v>
      </c>
      <c r="T494" s="178">
        <f>S494*H494</f>
        <v>0</v>
      </c>
      <c r="AR494" s="23" t="s">
        <v>213</v>
      </c>
      <c r="AT494" s="23" t="s">
        <v>134</v>
      </c>
      <c r="AU494" s="23" t="s">
        <v>76</v>
      </c>
      <c r="AY494" s="23" t="s">
        <v>133</v>
      </c>
      <c r="BE494" s="179">
        <f>IF(N494="základní",J494,0)</f>
        <v>0</v>
      </c>
      <c r="BF494" s="179">
        <f>IF(N494="snížená",J494,0)</f>
        <v>0</v>
      </c>
      <c r="BG494" s="179">
        <f>IF(N494="zákl. přenesená",J494,0)</f>
        <v>0</v>
      </c>
      <c r="BH494" s="179">
        <f>IF(N494="sníž. přenesená",J494,0)</f>
        <v>0</v>
      </c>
      <c r="BI494" s="179">
        <f>IF(N494="nulová",J494,0)</f>
        <v>0</v>
      </c>
      <c r="BJ494" s="23" t="s">
        <v>76</v>
      </c>
      <c r="BK494" s="179">
        <f>ROUND(I494*H494,2)</f>
        <v>0</v>
      </c>
      <c r="BL494" s="23" t="s">
        <v>213</v>
      </c>
      <c r="BM494" s="23" t="s">
        <v>1112</v>
      </c>
    </row>
    <row r="495" spans="2:65" s="1" customFormat="1" ht="63.75" customHeight="1">
      <c r="B495" s="167"/>
      <c r="C495" s="168" t="s">
        <v>1113</v>
      </c>
      <c r="D495" s="168" t="s">
        <v>134</v>
      </c>
      <c r="E495" s="169" t="s">
        <v>1114</v>
      </c>
      <c r="F495" s="170" t="s">
        <v>1115</v>
      </c>
      <c r="G495" s="171" t="s">
        <v>203</v>
      </c>
      <c r="H495" s="172">
        <v>3</v>
      </c>
      <c r="I495" s="173"/>
      <c r="J495" s="174">
        <f>ROUND(I495*H495,2)</f>
        <v>0</v>
      </c>
      <c r="K495" s="170" t="s">
        <v>5</v>
      </c>
      <c r="L495" s="41"/>
      <c r="M495" s="175" t="s">
        <v>5</v>
      </c>
      <c r="N495" s="176" t="s">
        <v>42</v>
      </c>
      <c r="O495" s="42"/>
      <c r="P495" s="177">
        <f>O495*H495</f>
        <v>0</v>
      </c>
      <c r="Q495" s="177">
        <v>0</v>
      </c>
      <c r="R495" s="177">
        <f>Q495*H495</f>
        <v>0</v>
      </c>
      <c r="S495" s="177">
        <v>0</v>
      </c>
      <c r="T495" s="178">
        <f>S495*H495</f>
        <v>0</v>
      </c>
      <c r="AR495" s="23" t="s">
        <v>213</v>
      </c>
      <c r="AT495" s="23" t="s">
        <v>134</v>
      </c>
      <c r="AU495" s="23" t="s">
        <v>76</v>
      </c>
      <c r="AY495" s="23" t="s">
        <v>133</v>
      </c>
      <c r="BE495" s="179">
        <f>IF(N495="základní",J495,0)</f>
        <v>0</v>
      </c>
      <c r="BF495" s="179">
        <f>IF(N495="snížená",J495,0)</f>
        <v>0</v>
      </c>
      <c r="BG495" s="179">
        <f>IF(N495="zákl. přenesená",J495,0)</f>
        <v>0</v>
      </c>
      <c r="BH495" s="179">
        <f>IF(N495="sníž. přenesená",J495,0)</f>
        <v>0</v>
      </c>
      <c r="BI495" s="179">
        <f>IF(N495="nulová",J495,0)</f>
        <v>0</v>
      </c>
      <c r="BJ495" s="23" t="s">
        <v>76</v>
      </c>
      <c r="BK495" s="179">
        <f>ROUND(I495*H495,2)</f>
        <v>0</v>
      </c>
      <c r="BL495" s="23" t="s">
        <v>213</v>
      </c>
      <c r="BM495" s="23" t="s">
        <v>1116</v>
      </c>
    </row>
    <row r="496" spans="2:65" s="1" customFormat="1" ht="63.75" customHeight="1">
      <c r="B496" s="167"/>
      <c r="C496" s="168" t="s">
        <v>1117</v>
      </c>
      <c r="D496" s="168" t="s">
        <v>134</v>
      </c>
      <c r="E496" s="169" t="s">
        <v>1118</v>
      </c>
      <c r="F496" s="170" t="s">
        <v>1119</v>
      </c>
      <c r="G496" s="171" t="s">
        <v>818</v>
      </c>
      <c r="H496" s="214"/>
      <c r="I496" s="173"/>
      <c r="J496" s="174">
        <f>ROUND(I496*H496,2)</f>
        <v>0</v>
      </c>
      <c r="K496" s="170" t="s">
        <v>5</v>
      </c>
      <c r="L496" s="41"/>
      <c r="M496" s="175" t="s">
        <v>5</v>
      </c>
      <c r="N496" s="176" t="s">
        <v>42</v>
      </c>
      <c r="O496" s="42"/>
      <c r="P496" s="177">
        <f>O496*H496</f>
        <v>0</v>
      </c>
      <c r="Q496" s="177">
        <v>0</v>
      </c>
      <c r="R496" s="177">
        <f>Q496*H496</f>
        <v>0</v>
      </c>
      <c r="S496" s="177">
        <v>0</v>
      </c>
      <c r="T496" s="178">
        <f>S496*H496</f>
        <v>0</v>
      </c>
      <c r="AR496" s="23" t="s">
        <v>213</v>
      </c>
      <c r="AT496" s="23" t="s">
        <v>134</v>
      </c>
      <c r="AU496" s="23" t="s">
        <v>76</v>
      </c>
      <c r="AY496" s="23" t="s">
        <v>133</v>
      </c>
      <c r="BE496" s="179">
        <f>IF(N496="základní",J496,0)</f>
        <v>0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23" t="s">
        <v>76</v>
      </c>
      <c r="BK496" s="179">
        <f>ROUND(I496*H496,2)</f>
        <v>0</v>
      </c>
      <c r="BL496" s="23" t="s">
        <v>213</v>
      </c>
      <c r="BM496" s="23" t="s">
        <v>1120</v>
      </c>
    </row>
    <row r="497" spans="2:63" s="10" customFormat="1" ht="37.35" customHeight="1">
      <c r="B497" s="156"/>
      <c r="D497" s="157" t="s">
        <v>70</v>
      </c>
      <c r="E497" s="158" t="s">
        <v>1121</v>
      </c>
      <c r="F497" s="158" t="s">
        <v>1122</v>
      </c>
      <c r="I497" s="159"/>
      <c r="J497" s="160">
        <f>BK497</f>
        <v>0</v>
      </c>
      <c r="L497" s="156"/>
      <c r="M497" s="161"/>
      <c r="N497" s="162"/>
      <c r="O497" s="162"/>
      <c r="P497" s="163">
        <f>SUM(P498:P513)</f>
        <v>0</v>
      </c>
      <c r="Q497" s="162"/>
      <c r="R497" s="163">
        <f>SUM(R498:R513)</f>
        <v>0</v>
      </c>
      <c r="S497" s="162"/>
      <c r="T497" s="164">
        <f>SUM(T498:T513)</f>
        <v>0</v>
      </c>
      <c r="AR497" s="157" t="s">
        <v>83</v>
      </c>
      <c r="AT497" s="165" t="s">
        <v>70</v>
      </c>
      <c r="AU497" s="165" t="s">
        <v>71</v>
      </c>
      <c r="AY497" s="157" t="s">
        <v>133</v>
      </c>
      <c r="BK497" s="166">
        <f>SUM(BK498:BK513)</f>
        <v>0</v>
      </c>
    </row>
    <row r="498" spans="2:65" s="1" customFormat="1" ht="25.5" customHeight="1">
      <c r="B498" s="167"/>
      <c r="C498" s="168" t="s">
        <v>1123</v>
      </c>
      <c r="D498" s="168" t="s">
        <v>134</v>
      </c>
      <c r="E498" s="169" t="s">
        <v>1124</v>
      </c>
      <c r="F498" s="170" t="s">
        <v>1125</v>
      </c>
      <c r="G498" s="171" t="s">
        <v>194</v>
      </c>
      <c r="H498" s="172">
        <v>3.132</v>
      </c>
      <c r="I498" s="173"/>
      <c r="J498" s="174">
        <f>ROUND(I498*H498,2)</f>
        <v>0</v>
      </c>
      <c r="K498" s="170" t="s">
        <v>5</v>
      </c>
      <c r="L498" s="41"/>
      <c r="M498" s="175" t="s">
        <v>5</v>
      </c>
      <c r="N498" s="176" t="s">
        <v>42</v>
      </c>
      <c r="O498" s="42"/>
      <c r="P498" s="177">
        <f>O498*H498</f>
        <v>0</v>
      </c>
      <c r="Q498" s="177">
        <v>0</v>
      </c>
      <c r="R498" s="177">
        <f>Q498*H498</f>
        <v>0</v>
      </c>
      <c r="S498" s="177">
        <v>0</v>
      </c>
      <c r="T498" s="178">
        <f>S498*H498</f>
        <v>0</v>
      </c>
      <c r="AR498" s="23" t="s">
        <v>213</v>
      </c>
      <c r="AT498" s="23" t="s">
        <v>134</v>
      </c>
      <c r="AU498" s="23" t="s">
        <v>76</v>
      </c>
      <c r="AY498" s="23" t="s">
        <v>133</v>
      </c>
      <c r="BE498" s="179">
        <f>IF(N498="základní",J498,0)</f>
        <v>0</v>
      </c>
      <c r="BF498" s="179">
        <f>IF(N498="snížená",J498,0)</f>
        <v>0</v>
      </c>
      <c r="BG498" s="179">
        <f>IF(N498="zákl. přenesená",J498,0)</f>
        <v>0</v>
      </c>
      <c r="BH498" s="179">
        <f>IF(N498="sníž. přenesená",J498,0)</f>
        <v>0</v>
      </c>
      <c r="BI498" s="179">
        <f>IF(N498="nulová",J498,0)</f>
        <v>0</v>
      </c>
      <c r="BJ498" s="23" t="s">
        <v>76</v>
      </c>
      <c r="BK498" s="179">
        <f>ROUND(I498*H498,2)</f>
        <v>0</v>
      </c>
      <c r="BL498" s="23" t="s">
        <v>213</v>
      </c>
      <c r="BM498" s="23" t="s">
        <v>1126</v>
      </c>
    </row>
    <row r="499" spans="2:51" s="12" customFormat="1" ht="13.5">
      <c r="B499" s="188"/>
      <c r="D499" s="181" t="s">
        <v>140</v>
      </c>
      <c r="E499" s="189" t="s">
        <v>5</v>
      </c>
      <c r="F499" s="190" t="s">
        <v>1127</v>
      </c>
      <c r="H499" s="191">
        <v>3.132</v>
      </c>
      <c r="I499" s="192"/>
      <c r="L499" s="188"/>
      <c r="M499" s="193"/>
      <c r="N499" s="194"/>
      <c r="O499" s="194"/>
      <c r="P499" s="194"/>
      <c r="Q499" s="194"/>
      <c r="R499" s="194"/>
      <c r="S499" s="194"/>
      <c r="T499" s="195"/>
      <c r="AT499" s="189" t="s">
        <v>140</v>
      </c>
      <c r="AU499" s="189" t="s">
        <v>76</v>
      </c>
      <c r="AV499" s="12" t="s">
        <v>83</v>
      </c>
      <c r="AW499" s="12" t="s">
        <v>35</v>
      </c>
      <c r="AX499" s="12" t="s">
        <v>71</v>
      </c>
      <c r="AY499" s="189" t="s">
        <v>133</v>
      </c>
    </row>
    <row r="500" spans="2:51" s="12" customFormat="1" ht="13.5">
      <c r="B500" s="188"/>
      <c r="D500" s="181" t="s">
        <v>140</v>
      </c>
      <c r="E500" s="189" t="s">
        <v>5</v>
      </c>
      <c r="F500" s="190" t="s">
        <v>5</v>
      </c>
      <c r="H500" s="191">
        <v>0</v>
      </c>
      <c r="I500" s="192"/>
      <c r="L500" s="188"/>
      <c r="M500" s="193"/>
      <c r="N500" s="194"/>
      <c r="O500" s="194"/>
      <c r="P500" s="194"/>
      <c r="Q500" s="194"/>
      <c r="R500" s="194"/>
      <c r="S500" s="194"/>
      <c r="T500" s="195"/>
      <c r="AT500" s="189" t="s">
        <v>140</v>
      </c>
      <c r="AU500" s="189" t="s">
        <v>76</v>
      </c>
      <c r="AV500" s="12" t="s">
        <v>83</v>
      </c>
      <c r="AW500" s="12" t="s">
        <v>6</v>
      </c>
      <c r="AX500" s="12" t="s">
        <v>71</v>
      </c>
      <c r="AY500" s="189" t="s">
        <v>133</v>
      </c>
    </row>
    <row r="501" spans="2:51" s="13" customFormat="1" ht="13.5">
      <c r="B501" s="196"/>
      <c r="D501" s="181" t="s">
        <v>140</v>
      </c>
      <c r="E501" s="197" t="s">
        <v>5</v>
      </c>
      <c r="F501" s="198" t="s">
        <v>143</v>
      </c>
      <c r="H501" s="199">
        <v>3.132</v>
      </c>
      <c r="I501" s="200"/>
      <c r="L501" s="196"/>
      <c r="M501" s="201"/>
      <c r="N501" s="202"/>
      <c r="O501" s="202"/>
      <c r="P501" s="202"/>
      <c r="Q501" s="202"/>
      <c r="R501" s="202"/>
      <c r="S501" s="202"/>
      <c r="T501" s="203"/>
      <c r="AT501" s="197" t="s">
        <v>140</v>
      </c>
      <c r="AU501" s="197" t="s">
        <v>76</v>
      </c>
      <c r="AV501" s="13" t="s">
        <v>138</v>
      </c>
      <c r="AW501" s="13" t="s">
        <v>35</v>
      </c>
      <c r="AX501" s="13" t="s">
        <v>76</v>
      </c>
      <c r="AY501" s="197" t="s">
        <v>133</v>
      </c>
    </row>
    <row r="502" spans="2:65" s="1" customFormat="1" ht="25.5" customHeight="1">
      <c r="B502" s="167"/>
      <c r="C502" s="168" t="s">
        <v>1128</v>
      </c>
      <c r="D502" s="168" t="s">
        <v>134</v>
      </c>
      <c r="E502" s="169" t="s">
        <v>1129</v>
      </c>
      <c r="F502" s="170" t="s">
        <v>1130</v>
      </c>
      <c r="G502" s="171" t="s">
        <v>194</v>
      </c>
      <c r="H502" s="172">
        <v>3.132</v>
      </c>
      <c r="I502" s="173"/>
      <c r="J502" s="174">
        <f>ROUND(I502*H502,2)</f>
        <v>0</v>
      </c>
      <c r="K502" s="170" t="s">
        <v>5</v>
      </c>
      <c r="L502" s="41"/>
      <c r="M502" s="175" t="s">
        <v>5</v>
      </c>
      <c r="N502" s="176" t="s">
        <v>42</v>
      </c>
      <c r="O502" s="42"/>
      <c r="P502" s="177">
        <f>O502*H502</f>
        <v>0</v>
      </c>
      <c r="Q502" s="177">
        <v>0</v>
      </c>
      <c r="R502" s="177">
        <f>Q502*H502</f>
        <v>0</v>
      </c>
      <c r="S502" s="177">
        <v>0</v>
      </c>
      <c r="T502" s="178">
        <f>S502*H502</f>
        <v>0</v>
      </c>
      <c r="AR502" s="23" t="s">
        <v>213</v>
      </c>
      <c r="AT502" s="23" t="s">
        <v>134</v>
      </c>
      <c r="AU502" s="23" t="s">
        <v>76</v>
      </c>
      <c r="AY502" s="23" t="s">
        <v>133</v>
      </c>
      <c r="BE502" s="179">
        <f>IF(N502="základní",J502,0)</f>
        <v>0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23" t="s">
        <v>76</v>
      </c>
      <c r="BK502" s="179">
        <f>ROUND(I502*H502,2)</f>
        <v>0</v>
      </c>
      <c r="BL502" s="23" t="s">
        <v>213</v>
      </c>
      <c r="BM502" s="23" t="s">
        <v>1131</v>
      </c>
    </row>
    <row r="503" spans="2:65" s="1" customFormat="1" ht="16.5" customHeight="1">
      <c r="B503" s="167"/>
      <c r="C503" s="168" t="s">
        <v>1132</v>
      </c>
      <c r="D503" s="168" t="s">
        <v>134</v>
      </c>
      <c r="E503" s="169" t="s">
        <v>1133</v>
      </c>
      <c r="F503" s="170" t="s">
        <v>1134</v>
      </c>
      <c r="G503" s="171" t="s">
        <v>203</v>
      </c>
      <c r="H503" s="172">
        <v>1</v>
      </c>
      <c r="I503" s="173"/>
      <c r="J503" s="174">
        <f>ROUND(I503*H503,2)</f>
        <v>0</v>
      </c>
      <c r="K503" s="170" t="s">
        <v>5</v>
      </c>
      <c r="L503" s="41"/>
      <c r="M503" s="175" t="s">
        <v>5</v>
      </c>
      <c r="N503" s="176" t="s">
        <v>42</v>
      </c>
      <c r="O503" s="42"/>
      <c r="P503" s="177">
        <f>O503*H503</f>
        <v>0</v>
      </c>
      <c r="Q503" s="177">
        <v>0</v>
      </c>
      <c r="R503" s="177">
        <f>Q503*H503</f>
        <v>0</v>
      </c>
      <c r="S503" s="177">
        <v>0</v>
      </c>
      <c r="T503" s="178">
        <f>S503*H503</f>
        <v>0</v>
      </c>
      <c r="AR503" s="23" t="s">
        <v>213</v>
      </c>
      <c r="AT503" s="23" t="s">
        <v>134</v>
      </c>
      <c r="AU503" s="23" t="s">
        <v>76</v>
      </c>
      <c r="AY503" s="23" t="s">
        <v>133</v>
      </c>
      <c r="BE503" s="179">
        <f>IF(N503="základní",J503,0)</f>
        <v>0</v>
      </c>
      <c r="BF503" s="179">
        <f>IF(N503="snížená",J503,0)</f>
        <v>0</v>
      </c>
      <c r="BG503" s="179">
        <f>IF(N503="zákl. přenesená",J503,0)</f>
        <v>0</v>
      </c>
      <c r="BH503" s="179">
        <f>IF(N503="sníž. přenesená",J503,0)</f>
        <v>0</v>
      </c>
      <c r="BI503" s="179">
        <f>IF(N503="nulová",J503,0)</f>
        <v>0</v>
      </c>
      <c r="BJ503" s="23" t="s">
        <v>76</v>
      </c>
      <c r="BK503" s="179">
        <f>ROUND(I503*H503,2)</f>
        <v>0</v>
      </c>
      <c r="BL503" s="23" t="s">
        <v>213</v>
      </c>
      <c r="BM503" s="23" t="s">
        <v>1135</v>
      </c>
    </row>
    <row r="504" spans="2:65" s="1" customFormat="1" ht="16.5" customHeight="1">
      <c r="B504" s="167"/>
      <c r="C504" s="168" t="s">
        <v>1136</v>
      </c>
      <c r="D504" s="168" t="s">
        <v>134</v>
      </c>
      <c r="E504" s="169" t="s">
        <v>1137</v>
      </c>
      <c r="F504" s="170" t="s">
        <v>1138</v>
      </c>
      <c r="G504" s="171" t="s">
        <v>203</v>
      </c>
      <c r="H504" s="172">
        <v>1</v>
      </c>
      <c r="I504" s="173"/>
      <c r="J504" s="174">
        <f>ROUND(I504*H504,2)</f>
        <v>0</v>
      </c>
      <c r="K504" s="170" t="s">
        <v>5</v>
      </c>
      <c r="L504" s="41"/>
      <c r="M504" s="175" t="s">
        <v>5</v>
      </c>
      <c r="N504" s="176" t="s">
        <v>42</v>
      </c>
      <c r="O504" s="42"/>
      <c r="P504" s="177">
        <f>O504*H504</f>
        <v>0</v>
      </c>
      <c r="Q504" s="177">
        <v>0</v>
      </c>
      <c r="R504" s="177">
        <f>Q504*H504</f>
        <v>0</v>
      </c>
      <c r="S504" s="177">
        <v>0</v>
      </c>
      <c r="T504" s="178">
        <f>S504*H504</f>
        <v>0</v>
      </c>
      <c r="AR504" s="23" t="s">
        <v>213</v>
      </c>
      <c r="AT504" s="23" t="s">
        <v>134</v>
      </c>
      <c r="AU504" s="23" t="s">
        <v>76</v>
      </c>
      <c r="AY504" s="23" t="s">
        <v>133</v>
      </c>
      <c r="BE504" s="179">
        <f>IF(N504="základní",J504,0)</f>
        <v>0</v>
      </c>
      <c r="BF504" s="179">
        <f>IF(N504="snížená",J504,0)</f>
        <v>0</v>
      </c>
      <c r="BG504" s="179">
        <f>IF(N504="zákl. přenesená",J504,0)</f>
        <v>0</v>
      </c>
      <c r="BH504" s="179">
        <f>IF(N504="sníž. přenesená",J504,0)</f>
        <v>0</v>
      </c>
      <c r="BI504" s="179">
        <f>IF(N504="nulová",J504,0)</f>
        <v>0</v>
      </c>
      <c r="BJ504" s="23" t="s">
        <v>76</v>
      </c>
      <c r="BK504" s="179">
        <f>ROUND(I504*H504,2)</f>
        <v>0</v>
      </c>
      <c r="BL504" s="23" t="s">
        <v>213</v>
      </c>
      <c r="BM504" s="23" t="s">
        <v>1139</v>
      </c>
    </row>
    <row r="505" spans="2:65" s="1" customFormat="1" ht="16.5" customHeight="1">
      <c r="B505" s="167"/>
      <c r="C505" s="168" t="s">
        <v>1140</v>
      </c>
      <c r="D505" s="168" t="s">
        <v>134</v>
      </c>
      <c r="E505" s="169" t="s">
        <v>1141</v>
      </c>
      <c r="F505" s="170" t="s">
        <v>1142</v>
      </c>
      <c r="G505" s="171" t="s">
        <v>203</v>
      </c>
      <c r="H505" s="172">
        <v>1</v>
      </c>
      <c r="I505" s="173"/>
      <c r="J505" s="174">
        <f>ROUND(I505*H505,2)</f>
        <v>0</v>
      </c>
      <c r="K505" s="170" t="s">
        <v>5</v>
      </c>
      <c r="L505" s="41"/>
      <c r="M505" s="175" t="s">
        <v>5</v>
      </c>
      <c r="N505" s="176" t="s">
        <v>42</v>
      </c>
      <c r="O505" s="42"/>
      <c r="P505" s="177">
        <f>O505*H505</f>
        <v>0</v>
      </c>
      <c r="Q505" s="177">
        <v>0</v>
      </c>
      <c r="R505" s="177">
        <f>Q505*H505</f>
        <v>0</v>
      </c>
      <c r="S505" s="177">
        <v>0</v>
      </c>
      <c r="T505" s="178">
        <f>S505*H505</f>
        <v>0</v>
      </c>
      <c r="AR505" s="23" t="s">
        <v>213</v>
      </c>
      <c r="AT505" s="23" t="s">
        <v>134</v>
      </c>
      <c r="AU505" s="23" t="s">
        <v>76</v>
      </c>
      <c r="AY505" s="23" t="s">
        <v>133</v>
      </c>
      <c r="BE505" s="179">
        <f>IF(N505="základní",J505,0)</f>
        <v>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23" t="s">
        <v>76</v>
      </c>
      <c r="BK505" s="179">
        <f>ROUND(I505*H505,2)</f>
        <v>0</v>
      </c>
      <c r="BL505" s="23" t="s">
        <v>213</v>
      </c>
      <c r="BM505" s="23" t="s">
        <v>1143</v>
      </c>
    </row>
    <row r="506" spans="2:65" s="1" customFormat="1" ht="51" customHeight="1">
      <c r="B506" s="167"/>
      <c r="C506" s="168" t="s">
        <v>1144</v>
      </c>
      <c r="D506" s="168" t="s">
        <v>134</v>
      </c>
      <c r="E506" s="169" t="s">
        <v>1145</v>
      </c>
      <c r="F506" s="170" t="s">
        <v>1146</v>
      </c>
      <c r="G506" s="171" t="s">
        <v>194</v>
      </c>
      <c r="H506" s="172">
        <v>1.62</v>
      </c>
      <c r="I506" s="173"/>
      <c r="J506" s="174">
        <f>ROUND(I506*H506,2)</f>
        <v>0</v>
      </c>
      <c r="K506" s="170" t="s">
        <v>5</v>
      </c>
      <c r="L506" s="41"/>
      <c r="M506" s="175" t="s">
        <v>5</v>
      </c>
      <c r="N506" s="176" t="s">
        <v>42</v>
      </c>
      <c r="O506" s="42"/>
      <c r="P506" s="177">
        <f>O506*H506</f>
        <v>0</v>
      </c>
      <c r="Q506" s="177">
        <v>0</v>
      </c>
      <c r="R506" s="177">
        <f>Q506*H506</f>
        <v>0</v>
      </c>
      <c r="S506" s="177">
        <v>0</v>
      </c>
      <c r="T506" s="178">
        <f>S506*H506</f>
        <v>0</v>
      </c>
      <c r="AR506" s="23" t="s">
        <v>213</v>
      </c>
      <c r="AT506" s="23" t="s">
        <v>134</v>
      </c>
      <c r="AU506" s="23" t="s">
        <v>76</v>
      </c>
      <c r="AY506" s="23" t="s">
        <v>133</v>
      </c>
      <c r="BE506" s="179">
        <f>IF(N506="základní",J506,0)</f>
        <v>0</v>
      </c>
      <c r="BF506" s="179">
        <f>IF(N506="snížená",J506,0)</f>
        <v>0</v>
      </c>
      <c r="BG506" s="179">
        <f>IF(N506="zákl. přenesená",J506,0)</f>
        <v>0</v>
      </c>
      <c r="BH506" s="179">
        <f>IF(N506="sníž. přenesená",J506,0)</f>
        <v>0</v>
      </c>
      <c r="BI506" s="179">
        <f>IF(N506="nulová",J506,0)</f>
        <v>0</v>
      </c>
      <c r="BJ506" s="23" t="s">
        <v>76</v>
      </c>
      <c r="BK506" s="179">
        <f>ROUND(I506*H506,2)</f>
        <v>0</v>
      </c>
      <c r="BL506" s="23" t="s">
        <v>213</v>
      </c>
      <c r="BM506" s="23" t="s">
        <v>1147</v>
      </c>
    </row>
    <row r="507" spans="2:51" s="12" customFormat="1" ht="13.5">
      <c r="B507" s="188"/>
      <c r="D507" s="181" t="s">
        <v>140</v>
      </c>
      <c r="E507" s="189" t="s">
        <v>5</v>
      </c>
      <c r="F507" s="190" t="s">
        <v>1148</v>
      </c>
      <c r="H507" s="191">
        <v>0.48</v>
      </c>
      <c r="I507" s="192"/>
      <c r="L507" s="188"/>
      <c r="M507" s="193"/>
      <c r="N507" s="194"/>
      <c r="O507" s="194"/>
      <c r="P507" s="194"/>
      <c r="Q507" s="194"/>
      <c r="R507" s="194"/>
      <c r="S507" s="194"/>
      <c r="T507" s="195"/>
      <c r="AT507" s="189" t="s">
        <v>140</v>
      </c>
      <c r="AU507" s="189" t="s">
        <v>76</v>
      </c>
      <c r="AV507" s="12" t="s">
        <v>83</v>
      </c>
      <c r="AW507" s="12" t="s">
        <v>35</v>
      </c>
      <c r="AX507" s="12" t="s">
        <v>71</v>
      </c>
      <c r="AY507" s="189" t="s">
        <v>133</v>
      </c>
    </row>
    <row r="508" spans="2:51" s="12" customFormat="1" ht="13.5">
      <c r="B508" s="188"/>
      <c r="D508" s="181" t="s">
        <v>140</v>
      </c>
      <c r="E508" s="189" t="s">
        <v>5</v>
      </c>
      <c r="F508" s="190" t="s">
        <v>1149</v>
      </c>
      <c r="H508" s="191">
        <v>0.54</v>
      </c>
      <c r="I508" s="192"/>
      <c r="L508" s="188"/>
      <c r="M508" s="193"/>
      <c r="N508" s="194"/>
      <c r="O508" s="194"/>
      <c r="P508" s="194"/>
      <c r="Q508" s="194"/>
      <c r="R508" s="194"/>
      <c r="S508" s="194"/>
      <c r="T508" s="195"/>
      <c r="AT508" s="189" t="s">
        <v>140</v>
      </c>
      <c r="AU508" s="189" t="s">
        <v>76</v>
      </c>
      <c r="AV508" s="12" t="s">
        <v>83</v>
      </c>
      <c r="AW508" s="12" t="s">
        <v>35</v>
      </c>
      <c r="AX508" s="12" t="s">
        <v>71</v>
      </c>
      <c r="AY508" s="189" t="s">
        <v>133</v>
      </c>
    </row>
    <row r="509" spans="2:51" s="12" customFormat="1" ht="13.5">
      <c r="B509" s="188"/>
      <c r="D509" s="181" t="s">
        <v>140</v>
      </c>
      <c r="E509" s="189" t="s">
        <v>5</v>
      </c>
      <c r="F509" s="190" t="s">
        <v>1150</v>
      </c>
      <c r="H509" s="191">
        <v>0.6</v>
      </c>
      <c r="I509" s="192"/>
      <c r="L509" s="188"/>
      <c r="M509" s="193"/>
      <c r="N509" s="194"/>
      <c r="O509" s="194"/>
      <c r="P509" s="194"/>
      <c r="Q509" s="194"/>
      <c r="R509" s="194"/>
      <c r="S509" s="194"/>
      <c r="T509" s="195"/>
      <c r="AT509" s="189" t="s">
        <v>140</v>
      </c>
      <c r="AU509" s="189" t="s">
        <v>76</v>
      </c>
      <c r="AV509" s="12" t="s">
        <v>83</v>
      </c>
      <c r="AW509" s="12" t="s">
        <v>35</v>
      </c>
      <c r="AX509" s="12" t="s">
        <v>71</v>
      </c>
      <c r="AY509" s="189" t="s">
        <v>133</v>
      </c>
    </row>
    <row r="510" spans="2:51" s="12" customFormat="1" ht="13.5">
      <c r="B510" s="188"/>
      <c r="D510" s="181" t="s">
        <v>140</v>
      </c>
      <c r="E510" s="189" t="s">
        <v>5</v>
      </c>
      <c r="F510" s="190" t="s">
        <v>5</v>
      </c>
      <c r="H510" s="191">
        <v>0</v>
      </c>
      <c r="I510" s="192"/>
      <c r="L510" s="188"/>
      <c r="M510" s="193"/>
      <c r="N510" s="194"/>
      <c r="O510" s="194"/>
      <c r="P510" s="194"/>
      <c r="Q510" s="194"/>
      <c r="R510" s="194"/>
      <c r="S510" s="194"/>
      <c r="T510" s="195"/>
      <c r="AT510" s="189" t="s">
        <v>140</v>
      </c>
      <c r="AU510" s="189" t="s">
        <v>76</v>
      </c>
      <c r="AV510" s="12" t="s">
        <v>83</v>
      </c>
      <c r="AW510" s="12" t="s">
        <v>6</v>
      </c>
      <c r="AX510" s="12" t="s">
        <v>71</v>
      </c>
      <c r="AY510" s="189" t="s">
        <v>133</v>
      </c>
    </row>
    <row r="511" spans="2:51" s="13" customFormat="1" ht="13.5">
      <c r="B511" s="196"/>
      <c r="D511" s="181" t="s">
        <v>140</v>
      </c>
      <c r="E511" s="197" t="s">
        <v>5</v>
      </c>
      <c r="F511" s="198" t="s">
        <v>143</v>
      </c>
      <c r="H511" s="199">
        <v>1.62</v>
      </c>
      <c r="I511" s="200"/>
      <c r="L511" s="196"/>
      <c r="M511" s="201"/>
      <c r="N511" s="202"/>
      <c r="O511" s="202"/>
      <c r="P511" s="202"/>
      <c r="Q511" s="202"/>
      <c r="R511" s="202"/>
      <c r="S511" s="202"/>
      <c r="T511" s="203"/>
      <c r="AT511" s="197" t="s">
        <v>140</v>
      </c>
      <c r="AU511" s="197" t="s">
        <v>76</v>
      </c>
      <c r="AV511" s="13" t="s">
        <v>138</v>
      </c>
      <c r="AW511" s="13" t="s">
        <v>35</v>
      </c>
      <c r="AX511" s="13" t="s">
        <v>76</v>
      </c>
      <c r="AY511" s="197" t="s">
        <v>133</v>
      </c>
    </row>
    <row r="512" spans="2:65" s="1" customFormat="1" ht="38.25" customHeight="1">
      <c r="B512" s="167"/>
      <c r="C512" s="168" t="s">
        <v>1151</v>
      </c>
      <c r="D512" s="168" t="s">
        <v>134</v>
      </c>
      <c r="E512" s="169" t="s">
        <v>1152</v>
      </c>
      <c r="F512" s="170" t="s">
        <v>1153</v>
      </c>
      <c r="G512" s="171" t="s">
        <v>203</v>
      </c>
      <c r="H512" s="172">
        <v>3</v>
      </c>
      <c r="I512" s="173"/>
      <c r="J512" s="174">
        <f>ROUND(I512*H512,2)</f>
        <v>0</v>
      </c>
      <c r="K512" s="170" t="s">
        <v>5</v>
      </c>
      <c r="L512" s="41"/>
      <c r="M512" s="175" t="s">
        <v>5</v>
      </c>
      <c r="N512" s="176" t="s">
        <v>42</v>
      </c>
      <c r="O512" s="42"/>
      <c r="P512" s="177">
        <f>O512*H512</f>
        <v>0</v>
      </c>
      <c r="Q512" s="177">
        <v>0</v>
      </c>
      <c r="R512" s="177">
        <f>Q512*H512</f>
        <v>0</v>
      </c>
      <c r="S512" s="177">
        <v>0</v>
      </c>
      <c r="T512" s="178">
        <f>S512*H512</f>
        <v>0</v>
      </c>
      <c r="AR512" s="23" t="s">
        <v>213</v>
      </c>
      <c r="AT512" s="23" t="s">
        <v>134</v>
      </c>
      <c r="AU512" s="23" t="s">
        <v>76</v>
      </c>
      <c r="AY512" s="23" t="s">
        <v>133</v>
      </c>
      <c r="BE512" s="179">
        <f>IF(N512="základní",J512,0)</f>
        <v>0</v>
      </c>
      <c r="BF512" s="179">
        <f>IF(N512="snížená",J512,0)</f>
        <v>0</v>
      </c>
      <c r="BG512" s="179">
        <f>IF(N512="zákl. přenesená",J512,0)</f>
        <v>0</v>
      </c>
      <c r="BH512" s="179">
        <f>IF(N512="sníž. přenesená",J512,0)</f>
        <v>0</v>
      </c>
      <c r="BI512" s="179">
        <f>IF(N512="nulová",J512,0)</f>
        <v>0</v>
      </c>
      <c r="BJ512" s="23" t="s">
        <v>76</v>
      </c>
      <c r="BK512" s="179">
        <f>ROUND(I512*H512,2)</f>
        <v>0</v>
      </c>
      <c r="BL512" s="23" t="s">
        <v>213</v>
      </c>
      <c r="BM512" s="23" t="s">
        <v>1154</v>
      </c>
    </row>
    <row r="513" spans="2:65" s="1" customFormat="1" ht="63.75" customHeight="1">
      <c r="B513" s="167"/>
      <c r="C513" s="168" t="s">
        <v>1155</v>
      </c>
      <c r="D513" s="168" t="s">
        <v>134</v>
      </c>
      <c r="E513" s="169" t="s">
        <v>1156</v>
      </c>
      <c r="F513" s="170" t="s">
        <v>1157</v>
      </c>
      <c r="G513" s="171" t="s">
        <v>818</v>
      </c>
      <c r="H513" s="214"/>
      <c r="I513" s="173"/>
      <c r="J513" s="174">
        <f>ROUND(I513*H513,2)</f>
        <v>0</v>
      </c>
      <c r="K513" s="170" t="s">
        <v>5</v>
      </c>
      <c r="L513" s="41"/>
      <c r="M513" s="175" t="s">
        <v>5</v>
      </c>
      <c r="N513" s="176" t="s">
        <v>42</v>
      </c>
      <c r="O513" s="42"/>
      <c r="P513" s="177">
        <f>O513*H513</f>
        <v>0</v>
      </c>
      <c r="Q513" s="177">
        <v>0</v>
      </c>
      <c r="R513" s="177">
        <f>Q513*H513</f>
        <v>0</v>
      </c>
      <c r="S513" s="177">
        <v>0</v>
      </c>
      <c r="T513" s="178">
        <f>S513*H513</f>
        <v>0</v>
      </c>
      <c r="AR513" s="23" t="s">
        <v>213</v>
      </c>
      <c r="AT513" s="23" t="s">
        <v>134</v>
      </c>
      <c r="AU513" s="23" t="s">
        <v>76</v>
      </c>
      <c r="AY513" s="23" t="s">
        <v>133</v>
      </c>
      <c r="BE513" s="179">
        <f>IF(N513="základní",J513,0)</f>
        <v>0</v>
      </c>
      <c r="BF513" s="179">
        <f>IF(N513="snížená",J513,0)</f>
        <v>0</v>
      </c>
      <c r="BG513" s="179">
        <f>IF(N513="zákl. přenesená",J513,0)</f>
        <v>0</v>
      </c>
      <c r="BH513" s="179">
        <f>IF(N513="sníž. přenesená",J513,0)</f>
        <v>0</v>
      </c>
      <c r="BI513" s="179">
        <f>IF(N513="nulová",J513,0)</f>
        <v>0</v>
      </c>
      <c r="BJ513" s="23" t="s">
        <v>76</v>
      </c>
      <c r="BK513" s="179">
        <f>ROUND(I513*H513,2)</f>
        <v>0</v>
      </c>
      <c r="BL513" s="23" t="s">
        <v>213</v>
      </c>
      <c r="BM513" s="23" t="s">
        <v>1158</v>
      </c>
    </row>
    <row r="514" spans="2:63" s="10" customFormat="1" ht="37.35" customHeight="1">
      <c r="B514" s="156"/>
      <c r="D514" s="157" t="s">
        <v>70</v>
      </c>
      <c r="E514" s="158" t="s">
        <v>1159</v>
      </c>
      <c r="F514" s="158" t="s">
        <v>1160</v>
      </c>
      <c r="I514" s="159"/>
      <c r="J514" s="160">
        <f>BK514</f>
        <v>0</v>
      </c>
      <c r="L514" s="156"/>
      <c r="M514" s="161"/>
      <c r="N514" s="162"/>
      <c r="O514" s="162"/>
      <c r="P514" s="163">
        <f>SUM(P515:P524)</f>
        <v>0</v>
      </c>
      <c r="Q514" s="162"/>
      <c r="R514" s="163">
        <f>SUM(R515:R524)</f>
        <v>0</v>
      </c>
      <c r="S514" s="162"/>
      <c r="T514" s="164">
        <f>SUM(T515:T524)</f>
        <v>0</v>
      </c>
      <c r="AR514" s="157" t="s">
        <v>83</v>
      </c>
      <c r="AT514" s="165" t="s">
        <v>70</v>
      </c>
      <c r="AU514" s="165" t="s">
        <v>71</v>
      </c>
      <c r="AY514" s="157" t="s">
        <v>133</v>
      </c>
      <c r="BK514" s="166">
        <f>SUM(BK515:BK524)</f>
        <v>0</v>
      </c>
    </row>
    <row r="515" spans="2:65" s="1" customFormat="1" ht="89.25" customHeight="1">
      <c r="B515" s="167"/>
      <c r="C515" s="168" t="s">
        <v>1161</v>
      </c>
      <c r="D515" s="168" t="s">
        <v>134</v>
      </c>
      <c r="E515" s="169" t="s">
        <v>1162</v>
      </c>
      <c r="F515" s="170" t="s">
        <v>1163</v>
      </c>
      <c r="G515" s="171" t="s">
        <v>203</v>
      </c>
      <c r="H515" s="172">
        <v>8</v>
      </c>
      <c r="I515" s="173"/>
      <c r="J515" s="174">
        <f aca="true" t="shared" si="64" ref="J515:J524">ROUND(I515*H515,2)</f>
        <v>0</v>
      </c>
      <c r="K515" s="170" t="s">
        <v>5</v>
      </c>
      <c r="L515" s="41"/>
      <c r="M515" s="175" t="s">
        <v>5</v>
      </c>
      <c r="N515" s="176" t="s">
        <v>42</v>
      </c>
      <c r="O515" s="42"/>
      <c r="P515" s="177">
        <f aca="true" t="shared" si="65" ref="P515:P524">O515*H515</f>
        <v>0</v>
      </c>
      <c r="Q515" s="177">
        <v>0</v>
      </c>
      <c r="R515" s="177">
        <f aca="true" t="shared" si="66" ref="R515:R524">Q515*H515</f>
        <v>0</v>
      </c>
      <c r="S515" s="177">
        <v>0</v>
      </c>
      <c r="T515" s="178">
        <f aca="true" t="shared" si="67" ref="T515:T524">S515*H515</f>
        <v>0</v>
      </c>
      <c r="AR515" s="23" t="s">
        <v>213</v>
      </c>
      <c r="AT515" s="23" t="s">
        <v>134</v>
      </c>
      <c r="AU515" s="23" t="s">
        <v>76</v>
      </c>
      <c r="AY515" s="23" t="s">
        <v>133</v>
      </c>
      <c r="BE515" s="179">
        <f aca="true" t="shared" si="68" ref="BE515:BE524">IF(N515="základní",J515,0)</f>
        <v>0</v>
      </c>
      <c r="BF515" s="179">
        <f aca="true" t="shared" si="69" ref="BF515:BF524">IF(N515="snížená",J515,0)</f>
        <v>0</v>
      </c>
      <c r="BG515" s="179">
        <f aca="true" t="shared" si="70" ref="BG515:BG524">IF(N515="zákl. přenesená",J515,0)</f>
        <v>0</v>
      </c>
      <c r="BH515" s="179">
        <f aca="true" t="shared" si="71" ref="BH515:BH524">IF(N515="sníž. přenesená",J515,0)</f>
        <v>0</v>
      </c>
      <c r="BI515" s="179">
        <f aca="true" t="shared" si="72" ref="BI515:BI524">IF(N515="nulová",J515,0)</f>
        <v>0</v>
      </c>
      <c r="BJ515" s="23" t="s">
        <v>76</v>
      </c>
      <c r="BK515" s="179">
        <f aca="true" t="shared" si="73" ref="BK515:BK524">ROUND(I515*H515,2)</f>
        <v>0</v>
      </c>
      <c r="BL515" s="23" t="s">
        <v>213</v>
      </c>
      <c r="BM515" s="23" t="s">
        <v>1164</v>
      </c>
    </row>
    <row r="516" spans="2:65" s="1" customFormat="1" ht="76.5" customHeight="1">
      <c r="B516" s="167"/>
      <c r="C516" s="168" t="s">
        <v>1165</v>
      </c>
      <c r="D516" s="168" t="s">
        <v>134</v>
      </c>
      <c r="E516" s="169" t="s">
        <v>1166</v>
      </c>
      <c r="F516" s="170" t="s">
        <v>1167</v>
      </c>
      <c r="G516" s="171" t="s">
        <v>203</v>
      </c>
      <c r="H516" s="172">
        <v>7</v>
      </c>
      <c r="I516" s="173"/>
      <c r="J516" s="174">
        <f t="shared" si="64"/>
        <v>0</v>
      </c>
      <c r="K516" s="170" t="s">
        <v>5</v>
      </c>
      <c r="L516" s="41"/>
      <c r="M516" s="175" t="s">
        <v>5</v>
      </c>
      <c r="N516" s="176" t="s">
        <v>42</v>
      </c>
      <c r="O516" s="42"/>
      <c r="P516" s="177">
        <f t="shared" si="65"/>
        <v>0</v>
      </c>
      <c r="Q516" s="177">
        <v>0</v>
      </c>
      <c r="R516" s="177">
        <f t="shared" si="66"/>
        <v>0</v>
      </c>
      <c r="S516" s="177">
        <v>0</v>
      </c>
      <c r="T516" s="178">
        <f t="shared" si="67"/>
        <v>0</v>
      </c>
      <c r="AR516" s="23" t="s">
        <v>213</v>
      </c>
      <c r="AT516" s="23" t="s">
        <v>134</v>
      </c>
      <c r="AU516" s="23" t="s">
        <v>76</v>
      </c>
      <c r="AY516" s="23" t="s">
        <v>133</v>
      </c>
      <c r="BE516" s="179">
        <f t="shared" si="68"/>
        <v>0</v>
      </c>
      <c r="BF516" s="179">
        <f t="shared" si="69"/>
        <v>0</v>
      </c>
      <c r="BG516" s="179">
        <f t="shared" si="70"/>
        <v>0</v>
      </c>
      <c r="BH516" s="179">
        <f t="shared" si="71"/>
        <v>0</v>
      </c>
      <c r="BI516" s="179">
        <f t="shared" si="72"/>
        <v>0</v>
      </c>
      <c r="BJ516" s="23" t="s">
        <v>76</v>
      </c>
      <c r="BK516" s="179">
        <f t="shared" si="73"/>
        <v>0</v>
      </c>
      <c r="BL516" s="23" t="s">
        <v>213</v>
      </c>
      <c r="BM516" s="23" t="s">
        <v>1168</v>
      </c>
    </row>
    <row r="517" spans="2:65" s="1" customFormat="1" ht="16.5" customHeight="1">
      <c r="B517" s="167"/>
      <c r="C517" s="204" t="s">
        <v>1169</v>
      </c>
      <c r="D517" s="204" t="s">
        <v>184</v>
      </c>
      <c r="E517" s="205" t="s">
        <v>1170</v>
      </c>
      <c r="F517" s="206" t="s">
        <v>1171</v>
      </c>
      <c r="G517" s="207" t="s">
        <v>354</v>
      </c>
      <c r="H517" s="208">
        <v>1</v>
      </c>
      <c r="I517" s="209"/>
      <c r="J517" s="210">
        <f t="shared" si="64"/>
        <v>0</v>
      </c>
      <c r="K517" s="206" t="s">
        <v>5</v>
      </c>
      <c r="L517" s="211"/>
      <c r="M517" s="212" t="s">
        <v>5</v>
      </c>
      <c r="N517" s="213" t="s">
        <v>42</v>
      </c>
      <c r="O517" s="42"/>
      <c r="P517" s="177">
        <f t="shared" si="65"/>
        <v>0</v>
      </c>
      <c r="Q517" s="177">
        <v>0</v>
      </c>
      <c r="R517" s="177">
        <f t="shared" si="66"/>
        <v>0</v>
      </c>
      <c r="S517" s="177">
        <v>0</v>
      </c>
      <c r="T517" s="178">
        <f t="shared" si="67"/>
        <v>0</v>
      </c>
      <c r="AR517" s="23" t="s">
        <v>316</v>
      </c>
      <c r="AT517" s="23" t="s">
        <v>184</v>
      </c>
      <c r="AU517" s="23" t="s">
        <v>76</v>
      </c>
      <c r="AY517" s="23" t="s">
        <v>133</v>
      </c>
      <c r="BE517" s="179">
        <f t="shared" si="68"/>
        <v>0</v>
      </c>
      <c r="BF517" s="179">
        <f t="shared" si="69"/>
        <v>0</v>
      </c>
      <c r="BG517" s="179">
        <f t="shared" si="70"/>
        <v>0</v>
      </c>
      <c r="BH517" s="179">
        <f t="shared" si="71"/>
        <v>0</v>
      </c>
      <c r="BI517" s="179">
        <f t="shared" si="72"/>
        <v>0</v>
      </c>
      <c r="BJ517" s="23" t="s">
        <v>76</v>
      </c>
      <c r="BK517" s="179">
        <f t="shared" si="73"/>
        <v>0</v>
      </c>
      <c r="BL517" s="23" t="s">
        <v>213</v>
      </c>
      <c r="BM517" s="23" t="s">
        <v>1172</v>
      </c>
    </row>
    <row r="518" spans="2:65" s="1" customFormat="1" ht="16.5" customHeight="1">
      <c r="B518" s="167"/>
      <c r="C518" s="204" t="s">
        <v>1173</v>
      </c>
      <c r="D518" s="204" t="s">
        <v>184</v>
      </c>
      <c r="E518" s="205" t="s">
        <v>1174</v>
      </c>
      <c r="F518" s="206" t="s">
        <v>1175</v>
      </c>
      <c r="G518" s="207" t="s">
        <v>354</v>
      </c>
      <c r="H518" s="208">
        <v>6</v>
      </c>
      <c r="I518" s="209"/>
      <c r="J518" s="210">
        <f t="shared" si="64"/>
        <v>0</v>
      </c>
      <c r="K518" s="206" t="s">
        <v>5</v>
      </c>
      <c r="L518" s="211"/>
      <c r="M518" s="212" t="s">
        <v>5</v>
      </c>
      <c r="N518" s="213" t="s">
        <v>42</v>
      </c>
      <c r="O518" s="42"/>
      <c r="P518" s="177">
        <f t="shared" si="65"/>
        <v>0</v>
      </c>
      <c r="Q518" s="177">
        <v>0</v>
      </c>
      <c r="R518" s="177">
        <f t="shared" si="66"/>
        <v>0</v>
      </c>
      <c r="S518" s="177">
        <v>0</v>
      </c>
      <c r="T518" s="178">
        <f t="shared" si="67"/>
        <v>0</v>
      </c>
      <c r="AR518" s="23" t="s">
        <v>316</v>
      </c>
      <c r="AT518" s="23" t="s">
        <v>184</v>
      </c>
      <c r="AU518" s="23" t="s">
        <v>76</v>
      </c>
      <c r="AY518" s="23" t="s">
        <v>133</v>
      </c>
      <c r="BE518" s="179">
        <f t="shared" si="68"/>
        <v>0</v>
      </c>
      <c r="BF518" s="179">
        <f t="shared" si="69"/>
        <v>0</v>
      </c>
      <c r="BG518" s="179">
        <f t="shared" si="70"/>
        <v>0</v>
      </c>
      <c r="BH518" s="179">
        <f t="shared" si="71"/>
        <v>0</v>
      </c>
      <c r="BI518" s="179">
        <f t="shared" si="72"/>
        <v>0</v>
      </c>
      <c r="BJ518" s="23" t="s">
        <v>76</v>
      </c>
      <c r="BK518" s="179">
        <f t="shared" si="73"/>
        <v>0</v>
      </c>
      <c r="BL518" s="23" t="s">
        <v>213</v>
      </c>
      <c r="BM518" s="23" t="s">
        <v>1176</v>
      </c>
    </row>
    <row r="519" spans="2:65" s="1" customFormat="1" ht="51" customHeight="1">
      <c r="B519" s="167"/>
      <c r="C519" s="168" t="s">
        <v>1177</v>
      </c>
      <c r="D519" s="168" t="s">
        <v>134</v>
      </c>
      <c r="E519" s="169" t="s">
        <v>1178</v>
      </c>
      <c r="F519" s="170" t="s">
        <v>1179</v>
      </c>
      <c r="G519" s="171" t="s">
        <v>203</v>
      </c>
      <c r="H519" s="172">
        <v>7</v>
      </c>
      <c r="I519" s="173"/>
      <c r="J519" s="174">
        <f t="shared" si="64"/>
        <v>0</v>
      </c>
      <c r="K519" s="170" t="s">
        <v>5</v>
      </c>
      <c r="L519" s="41"/>
      <c r="M519" s="175" t="s">
        <v>5</v>
      </c>
      <c r="N519" s="176" t="s">
        <v>42</v>
      </c>
      <c r="O519" s="42"/>
      <c r="P519" s="177">
        <f t="shared" si="65"/>
        <v>0</v>
      </c>
      <c r="Q519" s="177">
        <v>0</v>
      </c>
      <c r="R519" s="177">
        <f t="shared" si="66"/>
        <v>0</v>
      </c>
      <c r="S519" s="177">
        <v>0</v>
      </c>
      <c r="T519" s="178">
        <f t="shared" si="67"/>
        <v>0</v>
      </c>
      <c r="AR519" s="23" t="s">
        <v>213</v>
      </c>
      <c r="AT519" s="23" t="s">
        <v>134</v>
      </c>
      <c r="AU519" s="23" t="s">
        <v>76</v>
      </c>
      <c r="AY519" s="23" t="s">
        <v>133</v>
      </c>
      <c r="BE519" s="179">
        <f t="shared" si="68"/>
        <v>0</v>
      </c>
      <c r="BF519" s="179">
        <f t="shared" si="69"/>
        <v>0</v>
      </c>
      <c r="BG519" s="179">
        <f t="shared" si="70"/>
        <v>0</v>
      </c>
      <c r="BH519" s="179">
        <f t="shared" si="71"/>
        <v>0</v>
      </c>
      <c r="BI519" s="179">
        <f t="shared" si="72"/>
        <v>0</v>
      </c>
      <c r="BJ519" s="23" t="s">
        <v>76</v>
      </c>
      <c r="BK519" s="179">
        <f t="shared" si="73"/>
        <v>0</v>
      </c>
      <c r="BL519" s="23" t="s">
        <v>213</v>
      </c>
      <c r="BM519" s="23" t="s">
        <v>1180</v>
      </c>
    </row>
    <row r="520" spans="2:65" s="1" customFormat="1" ht="16.5" customHeight="1">
      <c r="B520" s="167"/>
      <c r="C520" s="204" t="s">
        <v>1181</v>
      </c>
      <c r="D520" s="204" t="s">
        <v>184</v>
      </c>
      <c r="E520" s="205" t="s">
        <v>1182</v>
      </c>
      <c r="F520" s="206" t="s">
        <v>1183</v>
      </c>
      <c r="G520" s="207" t="s">
        <v>354</v>
      </c>
      <c r="H520" s="208">
        <v>7</v>
      </c>
      <c r="I520" s="209"/>
      <c r="J520" s="210">
        <f t="shared" si="64"/>
        <v>0</v>
      </c>
      <c r="K520" s="206" t="s">
        <v>5</v>
      </c>
      <c r="L520" s="211"/>
      <c r="M520" s="212" t="s">
        <v>5</v>
      </c>
      <c r="N520" s="213" t="s">
        <v>42</v>
      </c>
      <c r="O520" s="42"/>
      <c r="P520" s="177">
        <f t="shared" si="65"/>
        <v>0</v>
      </c>
      <c r="Q520" s="177">
        <v>0</v>
      </c>
      <c r="R520" s="177">
        <f t="shared" si="66"/>
        <v>0</v>
      </c>
      <c r="S520" s="177">
        <v>0</v>
      </c>
      <c r="T520" s="178">
        <f t="shared" si="67"/>
        <v>0</v>
      </c>
      <c r="AR520" s="23" t="s">
        <v>316</v>
      </c>
      <c r="AT520" s="23" t="s">
        <v>184</v>
      </c>
      <c r="AU520" s="23" t="s">
        <v>76</v>
      </c>
      <c r="AY520" s="23" t="s">
        <v>133</v>
      </c>
      <c r="BE520" s="179">
        <f t="shared" si="68"/>
        <v>0</v>
      </c>
      <c r="BF520" s="179">
        <f t="shared" si="69"/>
        <v>0</v>
      </c>
      <c r="BG520" s="179">
        <f t="shared" si="70"/>
        <v>0</v>
      </c>
      <c r="BH520" s="179">
        <f t="shared" si="71"/>
        <v>0</v>
      </c>
      <c r="BI520" s="179">
        <f t="shared" si="72"/>
        <v>0</v>
      </c>
      <c r="BJ520" s="23" t="s">
        <v>76</v>
      </c>
      <c r="BK520" s="179">
        <f t="shared" si="73"/>
        <v>0</v>
      </c>
      <c r="BL520" s="23" t="s">
        <v>213</v>
      </c>
      <c r="BM520" s="23" t="s">
        <v>1184</v>
      </c>
    </row>
    <row r="521" spans="2:65" s="1" customFormat="1" ht="51" customHeight="1">
      <c r="B521" s="167"/>
      <c r="C521" s="168" t="s">
        <v>1185</v>
      </c>
      <c r="D521" s="168" t="s">
        <v>134</v>
      </c>
      <c r="E521" s="169" t="s">
        <v>1186</v>
      </c>
      <c r="F521" s="170" t="s">
        <v>1187</v>
      </c>
      <c r="G521" s="171" t="s">
        <v>203</v>
      </c>
      <c r="H521" s="172">
        <v>7</v>
      </c>
      <c r="I521" s="173"/>
      <c r="J521" s="174">
        <f t="shared" si="64"/>
        <v>0</v>
      </c>
      <c r="K521" s="170" t="s">
        <v>5</v>
      </c>
      <c r="L521" s="41"/>
      <c r="M521" s="175" t="s">
        <v>5</v>
      </c>
      <c r="N521" s="176" t="s">
        <v>42</v>
      </c>
      <c r="O521" s="42"/>
      <c r="P521" s="177">
        <f t="shared" si="65"/>
        <v>0</v>
      </c>
      <c r="Q521" s="177">
        <v>0</v>
      </c>
      <c r="R521" s="177">
        <f t="shared" si="66"/>
        <v>0</v>
      </c>
      <c r="S521" s="177">
        <v>0</v>
      </c>
      <c r="T521" s="178">
        <f t="shared" si="67"/>
        <v>0</v>
      </c>
      <c r="AR521" s="23" t="s">
        <v>213</v>
      </c>
      <c r="AT521" s="23" t="s">
        <v>134</v>
      </c>
      <c r="AU521" s="23" t="s">
        <v>76</v>
      </c>
      <c r="AY521" s="23" t="s">
        <v>133</v>
      </c>
      <c r="BE521" s="179">
        <f t="shared" si="68"/>
        <v>0</v>
      </c>
      <c r="BF521" s="179">
        <f t="shared" si="69"/>
        <v>0</v>
      </c>
      <c r="BG521" s="179">
        <f t="shared" si="70"/>
        <v>0</v>
      </c>
      <c r="BH521" s="179">
        <f t="shared" si="71"/>
        <v>0</v>
      </c>
      <c r="BI521" s="179">
        <f t="shared" si="72"/>
        <v>0</v>
      </c>
      <c r="BJ521" s="23" t="s">
        <v>76</v>
      </c>
      <c r="BK521" s="179">
        <f t="shared" si="73"/>
        <v>0</v>
      </c>
      <c r="BL521" s="23" t="s">
        <v>213</v>
      </c>
      <c r="BM521" s="23" t="s">
        <v>1188</v>
      </c>
    </row>
    <row r="522" spans="2:65" s="1" customFormat="1" ht="16.5" customHeight="1">
      <c r="B522" s="167"/>
      <c r="C522" s="204" t="s">
        <v>1189</v>
      </c>
      <c r="D522" s="204" t="s">
        <v>184</v>
      </c>
      <c r="E522" s="205" t="s">
        <v>1190</v>
      </c>
      <c r="F522" s="206" t="s">
        <v>1191</v>
      </c>
      <c r="G522" s="207" t="s">
        <v>203</v>
      </c>
      <c r="H522" s="208">
        <v>7</v>
      </c>
      <c r="I522" s="209"/>
      <c r="J522" s="210">
        <f t="shared" si="64"/>
        <v>0</v>
      </c>
      <c r="K522" s="206" t="s">
        <v>5</v>
      </c>
      <c r="L522" s="211"/>
      <c r="M522" s="212" t="s">
        <v>5</v>
      </c>
      <c r="N522" s="213" t="s">
        <v>42</v>
      </c>
      <c r="O522" s="42"/>
      <c r="P522" s="177">
        <f t="shared" si="65"/>
        <v>0</v>
      </c>
      <c r="Q522" s="177">
        <v>0</v>
      </c>
      <c r="R522" s="177">
        <f t="shared" si="66"/>
        <v>0</v>
      </c>
      <c r="S522" s="177">
        <v>0</v>
      </c>
      <c r="T522" s="178">
        <f t="shared" si="67"/>
        <v>0</v>
      </c>
      <c r="AR522" s="23" t="s">
        <v>316</v>
      </c>
      <c r="AT522" s="23" t="s">
        <v>184</v>
      </c>
      <c r="AU522" s="23" t="s">
        <v>76</v>
      </c>
      <c r="AY522" s="23" t="s">
        <v>133</v>
      </c>
      <c r="BE522" s="179">
        <f t="shared" si="68"/>
        <v>0</v>
      </c>
      <c r="BF522" s="179">
        <f t="shared" si="69"/>
        <v>0</v>
      </c>
      <c r="BG522" s="179">
        <f t="shared" si="70"/>
        <v>0</v>
      </c>
      <c r="BH522" s="179">
        <f t="shared" si="71"/>
        <v>0</v>
      </c>
      <c r="BI522" s="179">
        <f t="shared" si="72"/>
        <v>0</v>
      </c>
      <c r="BJ522" s="23" t="s">
        <v>76</v>
      </c>
      <c r="BK522" s="179">
        <f t="shared" si="73"/>
        <v>0</v>
      </c>
      <c r="BL522" s="23" t="s">
        <v>213</v>
      </c>
      <c r="BM522" s="23" t="s">
        <v>1192</v>
      </c>
    </row>
    <row r="523" spans="2:65" s="1" customFormat="1" ht="38.25" customHeight="1">
      <c r="B523" s="167"/>
      <c r="C523" s="168" t="s">
        <v>1193</v>
      </c>
      <c r="D523" s="168" t="s">
        <v>134</v>
      </c>
      <c r="E523" s="169" t="s">
        <v>1194</v>
      </c>
      <c r="F523" s="170" t="s">
        <v>1195</v>
      </c>
      <c r="G523" s="171" t="s">
        <v>203</v>
      </c>
      <c r="H523" s="172">
        <v>3</v>
      </c>
      <c r="I523" s="173"/>
      <c r="J523" s="174">
        <f t="shared" si="64"/>
        <v>0</v>
      </c>
      <c r="K523" s="170" t="s">
        <v>5</v>
      </c>
      <c r="L523" s="41"/>
      <c r="M523" s="175" t="s">
        <v>5</v>
      </c>
      <c r="N523" s="176" t="s">
        <v>42</v>
      </c>
      <c r="O523" s="42"/>
      <c r="P523" s="177">
        <f t="shared" si="65"/>
        <v>0</v>
      </c>
      <c r="Q523" s="177">
        <v>0</v>
      </c>
      <c r="R523" s="177">
        <f t="shared" si="66"/>
        <v>0</v>
      </c>
      <c r="S523" s="177">
        <v>0</v>
      </c>
      <c r="T523" s="178">
        <f t="shared" si="67"/>
        <v>0</v>
      </c>
      <c r="AR523" s="23" t="s">
        <v>213</v>
      </c>
      <c r="AT523" s="23" t="s">
        <v>134</v>
      </c>
      <c r="AU523" s="23" t="s">
        <v>76</v>
      </c>
      <c r="AY523" s="23" t="s">
        <v>133</v>
      </c>
      <c r="BE523" s="179">
        <f t="shared" si="68"/>
        <v>0</v>
      </c>
      <c r="BF523" s="179">
        <f t="shared" si="69"/>
        <v>0</v>
      </c>
      <c r="BG523" s="179">
        <f t="shared" si="70"/>
        <v>0</v>
      </c>
      <c r="BH523" s="179">
        <f t="shared" si="71"/>
        <v>0</v>
      </c>
      <c r="BI523" s="179">
        <f t="shared" si="72"/>
        <v>0</v>
      </c>
      <c r="BJ523" s="23" t="s">
        <v>76</v>
      </c>
      <c r="BK523" s="179">
        <f t="shared" si="73"/>
        <v>0</v>
      </c>
      <c r="BL523" s="23" t="s">
        <v>213</v>
      </c>
      <c r="BM523" s="23" t="s">
        <v>1196</v>
      </c>
    </row>
    <row r="524" spans="2:65" s="1" customFormat="1" ht="63.75" customHeight="1">
      <c r="B524" s="167"/>
      <c r="C524" s="168" t="s">
        <v>1197</v>
      </c>
      <c r="D524" s="168" t="s">
        <v>134</v>
      </c>
      <c r="E524" s="169" t="s">
        <v>1198</v>
      </c>
      <c r="F524" s="170" t="s">
        <v>1199</v>
      </c>
      <c r="G524" s="171" t="s">
        <v>818</v>
      </c>
      <c r="H524" s="214"/>
      <c r="I524" s="173"/>
      <c r="J524" s="174">
        <f t="shared" si="64"/>
        <v>0</v>
      </c>
      <c r="K524" s="170" t="s">
        <v>5</v>
      </c>
      <c r="L524" s="41"/>
      <c r="M524" s="175" t="s">
        <v>5</v>
      </c>
      <c r="N524" s="176" t="s">
        <v>42</v>
      </c>
      <c r="O524" s="42"/>
      <c r="P524" s="177">
        <f t="shared" si="65"/>
        <v>0</v>
      </c>
      <c r="Q524" s="177">
        <v>0</v>
      </c>
      <c r="R524" s="177">
        <f t="shared" si="66"/>
        <v>0</v>
      </c>
      <c r="S524" s="177">
        <v>0</v>
      </c>
      <c r="T524" s="178">
        <f t="shared" si="67"/>
        <v>0</v>
      </c>
      <c r="AR524" s="23" t="s">
        <v>213</v>
      </c>
      <c r="AT524" s="23" t="s">
        <v>134</v>
      </c>
      <c r="AU524" s="23" t="s">
        <v>76</v>
      </c>
      <c r="AY524" s="23" t="s">
        <v>133</v>
      </c>
      <c r="BE524" s="179">
        <f t="shared" si="68"/>
        <v>0</v>
      </c>
      <c r="BF524" s="179">
        <f t="shared" si="69"/>
        <v>0</v>
      </c>
      <c r="BG524" s="179">
        <f t="shared" si="70"/>
        <v>0</v>
      </c>
      <c r="BH524" s="179">
        <f t="shared" si="71"/>
        <v>0</v>
      </c>
      <c r="BI524" s="179">
        <f t="shared" si="72"/>
        <v>0</v>
      </c>
      <c r="BJ524" s="23" t="s">
        <v>76</v>
      </c>
      <c r="BK524" s="179">
        <f t="shared" si="73"/>
        <v>0</v>
      </c>
      <c r="BL524" s="23" t="s">
        <v>213</v>
      </c>
      <c r="BM524" s="23" t="s">
        <v>1200</v>
      </c>
    </row>
    <row r="525" spans="2:63" s="10" customFormat="1" ht="37.35" customHeight="1">
      <c r="B525" s="156"/>
      <c r="D525" s="157" t="s">
        <v>70</v>
      </c>
      <c r="E525" s="158" t="s">
        <v>1201</v>
      </c>
      <c r="F525" s="158" t="s">
        <v>1202</v>
      </c>
      <c r="I525" s="159"/>
      <c r="J525" s="160">
        <f>BK525</f>
        <v>0</v>
      </c>
      <c r="L525" s="156"/>
      <c r="M525" s="161"/>
      <c r="N525" s="162"/>
      <c r="O525" s="162"/>
      <c r="P525" s="163">
        <f>SUM(P526:P537)</f>
        <v>0</v>
      </c>
      <c r="Q525" s="162"/>
      <c r="R525" s="163">
        <f>SUM(R526:R537)</f>
        <v>0</v>
      </c>
      <c r="S525" s="162"/>
      <c r="T525" s="164">
        <f>SUM(T526:T537)</f>
        <v>0</v>
      </c>
      <c r="AR525" s="157" t="s">
        <v>83</v>
      </c>
      <c r="AT525" s="165" t="s">
        <v>70</v>
      </c>
      <c r="AU525" s="165" t="s">
        <v>71</v>
      </c>
      <c r="AY525" s="157" t="s">
        <v>133</v>
      </c>
      <c r="BK525" s="166">
        <f>SUM(BK526:BK537)</f>
        <v>0</v>
      </c>
    </row>
    <row r="526" spans="2:65" s="1" customFormat="1" ht="16.5" customHeight="1">
      <c r="B526" s="167"/>
      <c r="C526" s="168" t="s">
        <v>1203</v>
      </c>
      <c r="D526" s="168" t="s">
        <v>134</v>
      </c>
      <c r="E526" s="169" t="s">
        <v>1204</v>
      </c>
      <c r="F526" s="170" t="s">
        <v>1205</v>
      </c>
      <c r="G526" s="171" t="s">
        <v>203</v>
      </c>
      <c r="H526" s="172">
        <v>1</v>
      </c>
      <c r="I526" s="173"/>
      <c r="J526" s="174">
        <f>ROUND(I526*H526,2)</f>
        <v>0</v>
      </c>
      <c r="K526" s="170" t="s">
        <v>5</v>
      </c>
      <c r="L526" s="41"/>
      <c r="M526" s="175" t="s">
        <v>5</v>
      </c>
      <c r="N526" s="176" t="s">
        <v>42</v>
      </c>
      <c r="O526" s="42"/>
      <c r="P526" s="177">
        <f>O526*H526</f>
        <v>0</v>
      </c>
      <c r="Q526" s="177">
        <v>0</v>
      </c>
      <c r="R526" s="177">
        <f>Q526*H526</f>
        <v>0</v>
      </c>
      <c r="S526" s="177">
        <v>0</v>
      </c>
      <c r="T526" s="178">
        <f>S526*H526</f>
        <v>0</v>
      </c>
      <c r="AR526" s="23" t="s">
        <v>213</v>
      </c>
      <c r="AT526" s="23" t="s">
        <v>134</v>
      </c>
      <c r="AU526" s="23" t="s">
        <v>76</v>
      </c>
      <c r="AY526" s="23" t="s">
        <v>133</v>
      </c>
      <c r="BE526" s="179">
        <f>IF(N526="základní",J526,0)</f>
        <v>0</v>
      </c>
      <c r="BF526" s="179">
        <f>IF(N526="snížená",J526,0)</f>
        <v>0</v>
      </c>
      <c r="BG526" s="179">
        <f>IF(N526="zákl. přenesená",J526,0)</f>
        <v>0</v>
      </c>
      <c r="BH526" s="179">
        <f>IF(N526="sníž. přenesená",J526,0)</f>
        <v>0</v>
      </c>
      <c r="BI526" s="179">
        <f>IF(N526="nulová",J526,0)</f>
        <v>0</v>
      </c>
      <c r="BJ526" s="23" t="s">
        <v>76</v>
      </c>
      <c r="BK526" s="179">
        <f>ROUND(I526*H526,2)</f>
        <v>0</v>
      </c>
      <c r="BL526" s="23" t="s">
        <v>213</v>
      </c>
      <c r="BM526" s="23" t="s">
        <v>1206</v>
      </c>
    </row>
    <row r="527" spans="2:65" s="1" customFormat="1" ht="16.5" customHeight="1">
      <c r="B527" s="167"/>
      <c r="C527" s="168" t="s">
        <v>1207</v>
      </c>
      <c r="D527" s="168" t="s">
        <v>134</v>
      </c>
      <c r="E527" s="169" t="s">
        <v>1208</v>
      </c>
      <c r="F527" s="170" t="s">
        <v>1209</v>
      </c>
      <c r="G527" s="171" t="s">
        <v>203</v>
      </c>
      <c r="H527" s="172">
        <v>1</v>
      </c>
      <c r="I527" s="173"/>
      <c r="J527" s="174">
        <f>ROUND(I527*H527,2)</f>
        <v>0</v>
      </c>
      <c r="K527" s="170" t="s">
        <v>5</v>
      </c>
      <c r="L527" s="41"/>
      <c r="M527" s="175" t="s">
        <v>5</v>
      </c>
      <c r="N527" s="176" t="s">
        <v>42</v>
      </c>
      <c r="O527" s="42"/>
      <c r="P527" s="177">
        <f>O527*H527</f>
        <v>0</v>
      </c>
      <c r="Q527" s="177">
        <v>0</v>
      </c>
      <c r="R527" s="177">
        <f>Q527*H527</f>
        <v>0</v>
      </c>
      <c r="S527" s="177">
        <v>0</v>
      </c>
      <c r="T527" s="178">
        <f>S527*H527</f>
        <v>0</v>
      </c>
      <c r="AR527" s="23" t="s">
        <v>213</v>
      </c>
      <c r="AT527" s="23" t="s">
        <v>134</v>
      </c>
      <c r="AU527" s="23" t="s">
        <v>76</v>
      </c>
      <c r="AY527" s="23" t="s">
        <v>133</v>
      </c>
      <c r="BE527" s="179">
        <f>IF(N527="základní",J527,0)</f>
        <v>0</v>
      </c>
      <c r="BF527" s="179">
        <f>IF(N527="snížená",J527,0)</f>
        <v>0</v>
      </c>
      <c r="BG527" s="179">
        <f>IF(N527="zákl. přenesená",J527,0)</f>
        <v>0</v>
      </c>
      <c r="BH527" s="179">
        <f>IF(N527="sníž. přenesená",J527,0)</f>
        <v>0</v>
      </c>
      <c r="BI527" s="179">
        <f>IF(N527="nulová",J527,0)</f>
        <v>0</v>
      </c>
      <c r="BJ527" s="23" t="s">
        <v>76</v>
      </c>
      <c r="BK527" s="179">
        <f>ROUND(I527*H527,2)</f>
        <v>0</v>
      </c>
      <c r="BL527" s="23" t="s">
        <v>213</v>
      </c>
      <c r="BM527" s="23" t="s">
        <v>1210</v>
      </c>
    </row>
    <row r="528" spans="2:65" s="1" customFormat="1" ht="38.25" customHeight="1">
      <c r="B528" s="167"/>
      <c r="C528" s="168" t="s">
        <v>1211</v>
      </c>
      <c r="D528" s="168" t="s">
        <v>134</v>
      </c>
      <c r="E528" s="169" t="s">
        <v>1212</v>
      </c>
      <c r="F528" s="170" t="s">
        <v>1213</v>
      </c>
      <c r="G528" s="171" t="s">
        <v>203</v>
      </c>
      <c r="H528" s="172">
        <v>40</v>
      </c>
      <c r="I528" s="173"/>
      <c r="J528" s="174">
        <f>ROUND(I528*H528,2)</f>
        <v>0</v>
      </c>
      <c r="K528" s="170" t="s">
        <v>5</v>
      </c>
      <c r="L528" s="41"/>
      <c r="M528" s="175" t="s">
        <v>5</v>
      </c>
      <c r="N528" s="176" t="s">
        <v>42</v>
      </c>
      <c r="O528" s="42"/>
      <c r="P528" s="177">
        <f>O528*H528</f>
        <v>0</v>
      </c>
      <c r="Q528" s="177">
        <v>0</v>
      </c>
      <c r="R528" s="177">
        <f>Q528*H528</f>
        <v>0</v>
      </c>
      <c r="S528" s="177">
        <v>0</v>
      </c>
      <c r="T528" s="178">
        <f>S528*H528</f>
        <v>0</v>
      </c>
      <c r="AR528" s="23" t="s">
        <v>213</v>
      </c>
      <c r="AT528" s="23" t="s">
        <v>134</v>
      </c>
      <c r="AU528" s="23" t="s">
        <v>76</v>
      </c>
      <c r="AY528" s="23" t="s">
        <v>133</v>
      </c>
      <c r="BE528" s="179">
        <f>IF(N528="základní",J528,0)</f>
        <v>0</v>
      </c>
      <c r="BF528" s="179">
        <f>IF(N528="snížená",J528,0)</f>
        <v>0</v>
      </c>
      <c r="BG528" s="179">
        <f>IF(N528="zákl. přenesená",J528,0)</f>
        <v>0</v>
      </c>
      <c r="BH528" s="179">
        <f>IF(N528="sníž. přenesená",J528,0)</f>
        <v>0</v>
      </c>
      <c r="BI528" s="179">
        <f>IF(N528="nulová",J528,0)</f>
        <v>0</v>
      </c>
      <c r="BJ528" s="23" t="s">
        <v>76</v>
      </c>
      <c r="BK528" s="179">
        <f>ROUND(I528*H528,2)</f>
        <v>0</v>
      </c>
      <c r="BL528" s="23" t="s">
        <v>213</v>
      </c>
      <c r="BM528" s="23" t="s">
        <v>1214</v>
      </c>
    </row>
    <row r="529" spans="2:65" s="1" customFormat="1" ht="16.5" customHeight="1">
      <c r="B529" s="167"/>
      <c r="C529" s="204" t="s">
        <v>1215</v>
      </c>
      <c r="D529" s="204" t="s">
        <v>184</v>
      </c>
      <c r="E529" s="205" t="s">
        <v>1216</v>
      </c>
      <c r="F529" s="206" t="s">
        <v>1217</v>
      </c>
      <c r="G529" s="207" t="s">
        <v>354</v>
      </c>
      <c r="H529" s="208">
        <v>40</v>
      </c>
      <c r="I529" s="209"/>
      <c r="J529" s="210">
        <f>ROUND(I529*H529,2)</f>
        <v>0</v>
      </c>
      <c r="K529" s="206" t="s">
        <v>5</v>
      </c>
      <c r="L529" s="211"/>
      <c r="M529" s="212" t="s">
        <v>5</v>
      </c>
      <c r="N529" s="213" t="s">
        <v>42</v>
      </c>
      <c r="O529" s="42"/>
      <c r="P529" s="177">
        <f>O529*H529</f>
        <v>0</v>
      </c>
      <c r="Q529" s="177">
        <v>0</v>
      </c>
      <c r="R529" s="177">
        <f>Q529*H529</f>
        <v>0</v>
      </c>
      <c r="S529" s="177">
        <v>0</v>
      </c>
      <c r="T529" s="178">
        <f>S529*H529</f>
        <v>0</v>
      </c>
      <c r="AR529" s="23" t="s">
        <v>316</v>
      </c>
      <c r="AT529" s="23" t="s">
        <v>184</v>
      </c>
      <c r="AU529" s="23" t="s">
        <v>76</v>
      </c>
      <c r="AY529" s="23" t="s">
        <v>133</v>
      </c>
      <c r="BE529" s="179">
        <f>IF(N529="základní",J529,0)</f>
        <v>0</v>
      </c>
      <c r="BF529" s="179">
        <f>IF(N529="snížená",J529,0)</f>
        <v>0</v>
      </c>
      <c r="BG529" s="179">
        <f>IF(N529="zákl. přenesená",J529,0)</f>
        <v>0</v>
      </c>
      <c r="BH529" s="179">
        <f>IF(N529="sníž. přenesená",J529,0)</f>
        <v>0</v>
      </c>
      <c r="BI529" s="179">
        <f>IF(N529="nulová",J529,0)</f>
        <v>0</v>
      </c>
      <c r="BJ529" s="23" t="s">
        <v>76</v>
      </c>
      <c r="BK529" s="179">
        <f>ROUND(I529*H529,2)</f>
        <v>0</v>
      </c>
      <c r="BL529" s="23" t="s">
        <v>213</v>
      </c>
      <c r="BM529" s="23" t="s">
        <v>1218</v>
      </c>
    </row>
    <row r="530" spans="2:65" s="1" customFormat="1" ht="38.25" customHeight="1">
      <c r="B530" s="167"/>
      <c r="C530" s="168" t="s">
        <v>1219</v>
      </c>
      <c r="D530" s="168" t="s">
        <v>134</v>
      </c>
      <c r="E530" s="169" t="s">
        <v>1220</v>
      </c>
      <c r="F530" s="170" t="s">
        <v>1221</v>
      </c>
      <c r="G530" s="171" t="s">
        <v>779</v>
      </c>
      <c r="H530" s="172">
        <v>32.049</v>
      </c>
      <c r="I530" s="173"/>
      <c r="J530" s="174">
        <f>ROUND(I530*H530,2)</f>
        <v>0</v>
      </c>
      <c r="K530" s="170" t="s">
        <v>5</v>
      </c>
      <c r="L530" s="41"/>
      <c r="M530" s="175" t="s">
        <v>5</v>
      </c>
      <c r="N530" s="176" t="s">
        <v>42</v>
      </c>
      <c r="O530" s="42"/>
      <c r="P530" s="177">
        <f>O530*H530</f>
        <v>0</v>
      </c>
      <c r="Q530" s="177">
        <v>0</v>
      </c>
      <c r="R530" s="177">
        <f>Q530*H530</f>
        <v>0</v>
      </c>
      <c r="S530" s="177">
        <v>0</v>
      </c>
      <c r="T530" s="178">
        <f>S530*H530</f>
        <v>0</v>
      </c>
      <c r="AR530" s="23" t="s">
        <v>213</v>
      </c>
      <c r="AT530" s="23" t="s">
        <v>134</v>
      </c>
      <c r="AU530" s="23" t="s">
        <v>76</v>
      </c>
      <c r="AY530" s="23" t="s">
        <v>133</v>
      </c>
      <c r="BE530" s="179">
        <f>IF(N530="základní",J530,0)</f>
        <v>0</v>
      </c>
      <c r="BF530" s="179">
        <f>IF(N530="snížená",J530,0)</f>
        <v>0</v>
      </c>
      <c r="BG530" s="179">
        <f>IF(N530="zákl. přenesená",J530,0)</f>
        <v>0</v>
      </c>
      <c r="BH530" s="179">
        <f>IF(N530="sníž. přenesená",J530,0)</f>
        <v>0</v>
      </c>
      <c r="BI530" s="179">
        <f>IF(N530="nulová",J530,0)</f>
        <v>0</v>
      </c>
      <c r="BJ530" s="23" t="s">
        <v>76</v>
      </c>
      <c r="BK530" s="179">
        <f>ROUND(I530*H530,2)</f>
        <v>0</v>
      </c>
      <c r="BL530" s="23" t="s">
        <v>213</v>
      </c>
      <c r="BM530" s="23" t="s">
        <v>1222</v>
      </c>
    </row>
    <row r="531" spans="2:51" s="11" customFormat="1" ht="13.5">
      <c r="B531" s="180"/>
      <c r="D531" s="181" t="s">
        <v>140</v>
      </c>
      <c r="E531" s="182" t="s">
        <v>5</v>
      </c>
      <c r="F531" s="183" t="s">
        <v>1223</v>
      </c>
      <c r="H531" s="182" t="s">
        <v>5</v>
      </c>
      <c r="I531" s="184"/>
      <c r="L531" s="180"/>
      <c r="M531" s="185"/>
      <c r="N531" s="186"/>
      <c r="O531" s="186"/>
      <c r="P531" s="186"/>
      <c r="Q531" s="186"/>
      <c r="R531" s="186"/>
      <c r="S531" s="186"/>
      <c r="T531" s="187"/>
      <c r="AT531" s="182" t="s">
        <v>140</v>
      </c>
      <c r="AU531" s="182" t="s">
        <v>76</v>
      </c>
      <c r="AV531" s="11" t="s">
        <v>76</v>
      </c>
      <c r="AW531" s="11" t="s">
        <v>35</v>
      </c>
      <c r="AX531" s="11" t="s">
        <v>71</v>
      </c>
      <c r="AY531" s="182" t="s">
        <v>133</v>
      </c>
    </row>
    <row r="532" spans="2:51" s="12" customFormat="1" ht="13.5">
      <c r="B532" s="188"/>
      <c r="D532" s="181" t="s">
        <v>140</v>
      </c>
      <c r="E532" s="189" t="s">
        <v>5</v>
      </c>
      <c r="F532" s="190" t="s">
        <v>1224</v>
      </c>
      <c r="H532" s="191">
        <v>32.049</v>
      </c>
      <c r="I532" s="192"/>
      <c r="L532" s="188"/>
      <c r="M532" s="193"/>
      <c r="N532" s="194"/>
      <c r="O532" s="194"/>
      <c r="P532" s="194"/>
      <c r="Q532" s="194"/>
      <c r="R532" s="194"/>
      <c r="S532" s="194"/>
      <c r="T532" s="195"/>
      <c r="AT532" s="189" t="s">
        <v>140</v>
      </c>
      <c r="AU532" s="189" t="s">
        <v>76</v>
      </c>
      <c r="AV532" s="12" t="s">
        <v>83</v>
      </c>
      <c r="AW532" s="12" t="s">
        <v>35</v>
      </c>
      <c r="AX532" s="12" t="s">
        <v>71</v>
      </c>
      <c r="AY532" s="189" t="s">
        <v>133</v>
      </c>
    </row>
    <row r="533" spans="2:51" s="12" customFormat="1" ht="13.5">
      <c r="B533" s="188"/>
      <c r="D533" s="181" t="s">
        <v>140</v>
      </c>
      <c r="E533" s="189" t="s">
        <v>5</v>
      </c>
      <c r="F533" s="190" t="s">
        <v>5</v>
      </c>
      <c r="H533" s="191">
        <v>0</v>
      </c>
      <c r="I533" s="192"/>
      <c r="L533" s="188"/>
      <c r="M533" s="193"/>
      <c r="N533" s="194"/>
      <c r="O533" s="194"/>
      <c r="P533" s="194"/>
      <c r="Q533" s="194"/>
      <c r="R533" s="194"/>
      <c r="S533" s="194"/>
      <c r="T533" s="195"/>
      <c r="AT533" s="189" t="s">
        <v>140</v>
      </c>
      <c r="AU533" s="189" t="s">
        <v>76</v>
      </c>
      <c r="AV533" s="12" t="s">
        <v>83</v>
      </c>
      <c r="AW533" s="12" t="s">
        <v>6</v>
      </c>
      <c r="AX533" s="12" t="s">
        <v>71</v>
      </c>
      <c r="AY533" s="189" t="s">
        <v>133</v>
      </c>
    </row>
    <row r="534" spans="2:51" s="13" customFormat="1" ht="13.5">
      <c r="B534" s="196"/>
      <c r="D534" s="181" t="s">
        <v>140</v>
      </c>
      <c r="E534" s="197" t="s">
        <v>5</v>
      </c>
      <c r="F534" s="198" t="s">
        <v>143</v>
      </c>
      <c r="H534" s="199">
        <v>32.049</v>
      </c>
      <c r="I534" s="200"/>
      <c r="L534" s="196"/>
      <c r="M534" s="201"/>
      <c r="N534" s="202"/>
      <c r="O534" s="202"/>
      <c r="P534" s="202"/>
      <c r="Q534" s="202"/>
      <c r="R534" s="202"/>
      <c r="S534" s="202"/>
      <c r="T534" s="203"/>
      <c r="AT534" s="197" t="s">
        <v>140</v>
      </c>
      <c r="AU534" s="197" t="s">
        <v>76</v>
      </c>
      <c r="AV534" s="13" t="s">
        <v>138</v>
      </c>
      <c r="AW534" s="13" t="s">
        <v>35</v>
      </c>
      <c r="AX534" s="13" t="s">
        <v>76</v>
      </c>
      <c r="AY534" s="197" t="s">
        <v>133</v>
      </c>
    </row>
    <row r="535" spans="2:65" s="1" customFormat="1" ht="16.5" customHeight="1">
      <c r="B535" s="167"/>
      <c r="C535" s="204" t="s">
        <v>1225</v>
      </c>
      <c r="D535" s="204" t="s">
        <v>184</v>
      </c>
      <c r="E535" s="205" t="s">
        <v>1226</v>
      </c>
      <c r="F535" s="206" t="s">
        <v>1227</v>
      </c>
      <c r="G535" s="207" t="s">
        <v>170</v>
      </c>
      <c r="H535" s="208">
        <v>0.037</v>
      </c>
      <c r="I535" s="209"/>
      <c r="J535" s="210">
        <f>ROUND(I535*H535,2)</f>
        <v>0</v>
      </c>
      <c r="K535" s="206" t="s">
        <v>5</v>
      </c>
      <c r="L535" s="211"/>
      <c r="M535" s="212" t="s">
        <v>5</v>
      </c>
      <c r="N535" s="213" t="s">
        <v>42</v>
      </c>
      <c r="O535" s="42"/>
      <c r="P535" s="177">
        <f>O535*H535</f>
        <v>0</v>
      </c>
      <c r="Q535" s="177">
        <v>0</v>
      </c>
      <c r="R535" s="177">
        <f>Q535*H535</f>
        <v>0</v>
      </c>
      <c r="S535" s="177">
        <v>0</v>
      </c>
      <c r="T535" s="178">
        <f>S535*H535</f>
        <v>0</v>
      </c>
      <c r="AR535" s="23" t="s">
        <v>316</v>
      </c>
      <c r="AT535" s="23" t="s">
        <v>184</v>
      </c>
      <c r="AU535" s="23" t="s">
        <v>76</v>
      </c>
      <c r="AY535" s="23" t="s">
        <v>133</v>
      </c>
      <c r="BE535" s="179">
        <f>IF(N535="základní",J535,0)</f>
        <v>0</v>
      </c>
      <c r="BF535" s="179">
        <f>IF(N535="snížená",J535,0)</f>
        <v>0</v>
      </c>
      <c r="BG535" s="179">
        <f>IF(N535="zákl. přenesená",J535,0)</f>
        <v>0</v>
      </c>
      <c r="BH535" s="179">
        <f>IF(N535="sníž. přenesená",J535,0)</f>
        <v>0</v>
      </c>
      <c r="BI535" s="179">
        <f>IF(N535="nulová",J535,0)</f>
        <v>0</v>
      </c>
      <c r="BJ535" s="23" t="s">
        <v>76</v>
      </c>
      <c r="BK535" s="179">
        <f>ROUND(I535*H535,2)</f>
        <v>0</v>
      </c>
      <c r="BL535" s="23" t="s">
        <v>213</v>
      </c>
      <c r="BM535" s="23" t="s">
        <v>1228</v>
      </c>
    </row>
    <row r="536" spans="2:65" s="1" customFormat="1" ht="16.5" customHeight="1">
      <c r="B536" s="167"/>
      <c r="C536" s="168" t="s">
        <v>1229</v>
      </c>
      <c r="D536" s="168" t="s">
        <v>134</v>
      </c>
      <c r="E536" s="169" t="s">
        <v>1230</v>
      </c>
      <c r="F536" s="170" t="s">
        <v>1231</v>
      </c>
      <c r="G536" s="171" t="s">
        <v>203</v>
      </c>
      <c r="H536" s="172">
        <v>2</v>
      </c>
      <c r="I536" s="173"/>
      <c r="J536" s="174">
        <f>ROUND(I536*H536,2)</f>
        <v>0</v>
      </c>
      <c r="K536" s="170" t="s">
        <v>5</v>
      </c>
      <c r="L536" s="41"/>
      <c r="M536" s="175" t="s">
        <v>5</v>
      </c>
      <c r="N536" s="176" t="s">
        <v>42</v>
      </c>
      <c r="O536" s="42"/>
      <c r="P536" s="177">
        <f>O536*H536</f>
        <v>0</v>
      </c>
      <c r="Q536" s="177">
        <v>0</v>
      </c>
      <c r="R536" s="177">
        <f>Q536*H536</f>
        <v>0</v>
      </c>
      <c r="S536" s="177">
        <v>0</v>
      </c>
      <c r="T536" s="178">
        <f>S536*H536</f>
        <v>0</v>
      </c>
      <c r="AR536" s="23" t="s">
        <v>213</v>
      </c>
      <c r="AT536" s="23" t="s">
        <v>134</v>
      </c>
      <c r="AU536" s="23" t="s">
        <v>76</v>
      </c>
      <c r="AY536" s="23" t="s">
        <v>133</v>
      </c>
      <c r="BE536" s="179">
        <f>IF(N536="základní",J536,0)</f>
        <v>0</v>
      </c>
      <c r="BF536" s="179">
        <f>IF(N536="snížená",J536,0)</f>
        <v>0</v>
      </c>
      <c r="BG536" s="179">
        <f>IF(N536="zákl. přenesená",J536,0)</f>
        <v>0</v>
      </c>
      <c r="BH536" s="179">
        <f>IF(N536="sníž. přenesená",J536,0)</f>
        <v>0</v>
      </c>
      <c r="BI536" s="179">
        <f>IF(N536="nulová",J536,0)</f>
        <v>0</v>
      </c>
      <c r="BJ536" s="23" t="s">
        <v>76</v>
      </c>
      <c r="BK536" s="179">
        <f>ROUND(I536*H536,2)</f>
        <v>0</v>
      </c>
      <c r="BL536" s="23" t="s">
        <v>213</v>
      </c>
      <c r="BM536" s="23" t="s">
        <v>1232</v>
      </c>
    </row>
    <row r="537" spans="2:65" s="1" customFormat="1" ht="63.75" customHeight="1">
      <c r="B537" s="167"/>
      <c r="C537" s="168" t="s">
        <v>1233</v>
      </c>
      <c r="D537" s="168" t="s">
        <v>134</v>
      </c>
      <c r="E537" s="169" t="s">
        <v>1234</v>
      </c>
      <c r="F537" s="170" t="s">
        <v>1235</v>
      </c>
      <c r="G537" s="171" t="s">
        <v>818</v>
      </c>
      <c r="H537" s="214"/>
      <c r="I537" s="173"/>
      <c r="J537" s="174">
        <f>ROUND(I537*H537,2)</f>
        <v>0</v>
      </c>
      <c r="K537" s="170" t="s">
        <v>5</v>
      </c>
      <c r="L537" s="41"/>
      <c r="M537" s="175" t="s">
        <v>5</v>
      </c>
      <c r="N537" s="176" t="s">
        <v>42</v>
      </c>
      <c r="O537" s="42"/>
      <c r="P537" s="177">
        <f>O537*H537</f>
        <v>0</v>
      </c>
      <c r="Q537" s="177">
        <v>0</v>
      </c>
      <c r="R537" s="177">
        <f>Q537*H537</f>
        <v>0</v>
      </c>
      <c r="S537" s="177">
        <v>0</v>
      </c>
      <c r="T537" s="178">
        <f>S537*H537</f>
        <v>0</v>
      </c>
      <c r="AR537" s="23" t="s">
        <v>213</v>
      </c>
      <c r="AT537" s="23" t="s">
        <v>134</v>
      </c>
      <c r="AU537" s="23" t="s">
        <v>76</v>
      </c>
      <c r="AY537" s="23" t="s">
        <v>133</v>
      </c>
      <c r="BE537" s="179">
        <f>IF(N537="základní",J537,0)</f>
        <v>0</v>
      </c>
      <c r="BF537" s="179">
        <f>IF(N537="snížená",J537,0)</f>
        <v>0</v>
      </c>
      <c r="BG537" s="179">
        <f>IF(N537="zákl. přenesená",J537,0)</f>
        <v>0</v>
      </c>
      <c r="BH537" s="179">
        <f>IF(N537="sníž. přenesená",J537,0)</f>
        <v>0</v>
      </c>
      <c r="BI537" s="179">
        <f>IF(N537="nulová",J537,0)</f>
        <v>0</v>
      </c>
      <c r="BJ537" s="23" t="s">
        <v>76</v>
      </c>
      <c r="BK537" s="179">
        <f>ROUND(I537*H537,2)</f>
        <v>0</v>
      </c>
      <c r="BL537" s="23" t="s">
        <v>213</v>
      </c>
      <c r="BM537" s="23" t="s">
        <v>1236</v>
      </c>
    </row>
    <row r="538" spans="2:63" s="10" customFormat="1" ht="37.35" customHeight="1">
      <c r="B538" s="156"/>
      <c r="D538" s="157" t="s">
        <v>70</v>
      </c>
      <c r="E538" s="158" t="s">
        <v>1237</v>
      </c>
      <c r="F538" s="158" t="s">
        <v>1238</v>
      </c>
      <c r="I538" s="159"/>
      <c r="J538" s="160">
        <f>BK538</f>
        <v>0</v>
      </c>
      <c r="L538" s="156"/>
      <c r="M538" s="161"/>
      <c r="N538" s="162"/>
      <c r="O538" s="162"/>
      <c r="P538" s="163">
        <f>SUM(P539:P559)</f>
        <v>0</v>
      </c>
      <c r="Q538" s="162"/>
      <c r="R538" s="163">
        <f>SUM(R539:R559)</f>
        <v>0</v>
      </c>
      <c r="S538" s="162"/>
      <c r="T538" s="164">
        <f>SUM(T539:T559)</f>
        <v>0</v>
      </c>
      <c r="AR538" s="157" t="s">
        <v>83</v>
      </c>
      <c r="AT538" s="165" t="s">
        <v>70</v>
      </c>
      <c r="AU538" s="165" t="s">
        <v>71</v>
      </c>
      <c r="AY538" s="157" t="s">
        <v>133</v>
      </c>
      <c r="BK538" s="166">
        <f>SUM(BK539:BK559)</f>
        <v>0</v>
      </c>
    </row>
    <row r="539" spans="2:65" s="1" customFormat="1" ht="25.5" customHeight="1">
      <c r="B539" s="167"/>
      <c r="C539" s="168" t="s">
        <v>1239</v>
      </c>
      <c r="D539" s="168" t="s">
        <v>134</v>
      </c>
      <c r="E539" s="169" t="s">
        <v>1240</v>
      </c>
      <c r="F539" s="170" t="s">
        <v>1241</v>
      </c>
      <c r="G539" s="171" t="s">
        <v>194</v>
      </c>
      <c r="H539" s="172">
        <v>11.12</v>
      </c>
      <c r="I539" s="173"/>
      <c r="J539" s="174">
        <f>ROUND(I539*H539,2)</f>
        <v>0</v>
      </c>
      <c r="K539" s="170" t="s">
        <v>5</v>
      </c>
      <c r="L539" s="41"/>
      <c r="M539" s="175" t="s">
        <v>5</v>
      </c>
      <c r="N539" s="176" t="s">
        <v>42</v>
      </c>
      <c r="O539" s="42"/>
      <c r="P539" s="177">
        <f>O539*H539</f>
        <v>0</v>
      </c>
      <c r="Q539" s="177">
        <v>0</v>
      </c>
      <c r="R539" s="177">
        <f>Q539*H539</f>
        <v>0</v>
      </c>
      <c r="S539" s="177">
        <v>0</v>
      </c>
      <c r="T539" s="178">
        <f>S539*H539</f>
        <v>0</v>
      </c>
      <c r="AR539" s="23" t="s">
        <v>213</v>
      </c>
      <c r="AT539" s="23" t="s">
        <v>134</v>
      </c>
      <c r="AU539" s="23" t="s">
        <v>76</v>
      </c>
      <c r="AY539" s="23" t="s">
        <v>133</v>
      </c>
      <c r="BE539" s="179">
        <f>IF(N539="základní",J539,0)</f>
        <v>0</v>
      </c>
      <c r="BF539" s="179">
        <f>IF(N539="snížená",J539,0)</f>
        <v>0</v>
      </c>
      <c r="BG539" s="179">
        <f>IF(N539="zákl. přenesená",J539,0)</f>
        <v>0</v>
      </c>
      <c r="BH539" s="179">
        <f>IF(N539="sníž. přenesená",J539,0)</f>
        <v>0</v>
      </c>
      <c r="BI539" s="179">
        <f>IF(N539="nulová",J539,0)</f>
        <v>0</v>
      </c>
      <c r="BJ539" s="23" t="s">
        <v>76</v>
      </c>
      <c r="BK539" s="179">
        <f>ROUND(I539*H539,2)</f>
        <v>0</v>
      </c>
      <c r="BL539" s="23" t="s">
        <v>213</v>
      </c>
      <c r="BM539" s="23" t="s">
        <v>1242</v>
      </c>
    </row>
    <row r="540" spans="2:51" s="12" customFormat="1" ht="13.5">
      <c r="B540" s="188"/>
      <c r="D540" s="181" t="s">
        <v>140</v>
      </c>
      <c r="E540" s="189" t="s">
        <v>5</v>
      </c>
      <c r="F540" s="190" t="s">
        <v>1243</v>
      </c>
      <c r="H540" s="191">
        <v>11.12</v>
      </c>
      <c r="I540" s="192"/>
      <c r="L540" s="188"/>
      <c r="M540" s="193"/>
      <c r="N540" s="194"/>
      <c r="O540" s="194"/>
      <c r="P540" s="194"/>
      <c r="Q540" s="194"/>
      <c r="R540" s="194"/>
      <c r="S540" s="194"/>
      <c r="T540" s="195"/>
      <c r="AT540" s="189" t="s">
        <v>140</v>
      </c>
      <c r="AU540" s="189" t="s">
        <v>76</v>
      </c>
      <c r="AV540" s="12" t="s">
        <v>83</v>
      </c>
      <c r="AW540" s="12" t="s">
        <v>35</v>
      </c>
      <c r="AX540" s="12" t="s">
        <v>71</v>
      </c>
      <c r="AY540" s="189" t="s">
        <v>133</v>
      </c>
    </row>
    <row r="541" spans="2:51" s="12" customFormat="1" ht="13.5">
      <c r="B541" s="188"/>
      <c r="D541" s="181" t="s">
        <v>140</v>
      </c>
      <c r="E541" s="189" t="s">
        <v>5</v>
      </c>
      <c r="F541" s="190" t="s">
        <v>5</v>
      </c>
      <c r="H541" s="191">
        <v>0</v>
      </c>
      <c r="I541" s="192"/>
      <c r="L541" s="188"/>
      <c r="M541" s="193"/>
      <c r="N541" s="194"/>
      <c r="O541" s="194"/>
      <c r="P541" s="194"/>
      <c r="Q541" s="194"/>
      <c r="R541" s="194"/>
      <c r="S541" s="194"/>
      <c r="T541" s="195"/>
      <c r="AT541" s="189" t="s">
        <v>140</v>
      </c>
      <c r="AU541" s="189" t="s">
        <v>76</v>
      </c>
      <c r="AV541" s="12" t="s">
        <v>83</v>
      </c>
      <c r="AW541" s="12" t="s">
        <v>6</v>
      </c>
      <c r="AX541" s="12" t="s">
        <v>71</v>
      </c>
      <c r="AY541" s="189" t="s">
        <v>133</v>
      </c>
    </row>
    <row r="542" spans="2:51" s="13" customFormat="1" ht="13.5">
      <c r="B542" s="196"/>
      <c r="D542" s="181" t="s">
        <v>140</v>
      </c>
      <c r="E542" s="197" t="s">
        <v>5</v>
      </c>
      <c r="F542" s="198" t="s">
        <v>143</v>
      </c>
      <c r="H542" s="199">
        <v>11.12</v>
      </c>
      <c r="I542" s="200"/>
      <c r="L542" s="196"/>
      <c r="M542" s="201"/>
      <c r="N542" s="202"/>
      <c r="O542" s="202"/>
      <c r="P542" s="202"/>
      <c r="Q542" s="202"/>
      <c r="R542" s="202"/>
      <c r="S542" s="202"/>
      <c r="T542" s="203"/>
      <c r="AT542" s="197" t="s">
        <v>140</v>
      </c>
      <c r="AU542" s="197" t="s">
        <v>76</v>
      </c>
      <c r="AV542" s="13" t="s">
        <v>138</v>
      </c>
      <c r="AW542" s="13" t="s">
        <v>35</v>
      </c>
      <c r="AX542" s="13" t="s">
        <v>76</v>
      </c>
      <c r="AY542" s="197" t="s">
        <v>133</v>
      </c>
    </row>
    <row r="543" spans="2:65" s="1" customFormat="1" ht="76.5" customHeight="1">
      <c r="B543" s="167"/>
      <c r="C543" s="168" t="s">
        <v>1244</v>
      </c>
      <c r="D543" s="168" t="s">
        <v>134</v>
      </c>
      <c r="E543" s="169" t="s">
        <v>1245</v>
      </c>
      <c r="F543" s="170" t="s">
        <v>1246</v>
      </c>
      <c r="G543" s="171" t="s">
        <v>194</v>
      </c>
      <c r="H543" s="172">
        <v>46.46</v>
      </c>
      <c r="I543" s="173"/>
      <c r="J543" s="174">
        <f>ROUND(I543*H543,2)</f>
        <v>0</v>
      </c>
      <c r="K543" s="170" t="s">
        <v>5</v>
      </c>
      <c r="L543" s="41"/>
      <c r="M543" s="175" t="s">
        <v>5</v>
      </c>
      <c r="N543" s="176" t="s">
        <v>42</v>
      </c>
      <c r="O543" s="42"/>
      <c r="P543" s="177">
        <f>O543*H543</f>
        <v>0</v>
      </c>
      <c r="Q543" s="177">
        <v>0</v>
      </c>
      <c r="R543" s="177">
        <f>Q543*H543</f>
        <v>0</v>
      </c>
      <c r="S543" s="177">
        <v>0</v>
      </c>
      <c r="T543" s="178">
        <f>S543*H543</f>
        <v>0</v>
      </c>
      <c r="AR543" s="23" t="s">
        <v>213</v>
      </c>
      <c r="AT543" s="23" t="s">
        <v>134</v>
      </c>
      <c r="AU543" s="23" t="s">
        <v>76</v>
      </c>
      <c r="AY543" s="23" t="s">
        <v>133</v>
      </c>
      <c r="BE543" s="179">
        <f>IF(N543="základní",J543,0)</f>
        <v>0</v>
      </c>
      <c r="BF543" s="179">
        <f>IF(N543="snížená",J543,0)</f>
        <v>0</v>
      </c>
      <c r="BG543" s="179">
        <f>IF(N543="zákl. přenesená",J543,0)</f>
        <v>0</v>
      </c>
      <c r="BH543" s="179">
        <f>IF(N543="sníž. přenesená",J543,0)</f>
        <v>0</v>
      </c>
      <c r="BI543" s="179">
        <f>IF(N543="nulová",J543,0)</f>
        <v>0</v>
      </c>
      <c r="BJ543" s="23" t="s">
        <v>76</v>
      </c>
      <c r="BK543" s="179">
        <f>ROUND(I543*H543,2)</f>
        <v>0</v>
      </c>
      <c r="BL543" s="23" t="s">
        <v>213</v>
      </c>
      <c r="BM543" s="23" t="s">
        <v>1247</v>
      </c>
    </row>
    <row r="544" spans="2:51" s="12" customFormat="1" ht="13.5">
      <c r="B544" s="188"/>
      <c r="D544" s="181" t="s">
        <v>140</v>
      </c>
      <c r="E544" s="189" t="s">
        <v>5</v>
      </c>
      <c r="F544" s="190" t="s">
        <v>1248</v>
      </c>
      <c r="H544" s="191">
        <v>46.46</v>
      </c>
      <c r="I544" s="192"/>
      <c r="L544" s="188"/>
      <c r="M544" s="193"/>
      <c r="N544" s="194"/>
      <c r="O544" s="194"/>
      <c r="P544" s="194"/>
      <c r="Q544" s="194"/>
      <c r="R544" s="194"/>
      <c r="S544" s="194"/>
      <c r="T544" s="195"/>
      <c r="AT544" s="189" t="s">
        <v>140</v>
      </c>
      <c r="AU544" s="189" t="s">
        <v>76</v>
      </c>
      <c r="AV544" s="12" t="s">
        <v>83</v>
      </c>
      <c r="AW544" s="12" t="s">
        <v>35</v>
      </c>
      <c r="AX544" s="12" t="s">
        <v>71</v>
      </c>
      <c r="AY544" s="189" t="s">
        <v>133</v>
      </c>
    </row>
    <row r="545" spans="2:51" s="12" customFormat="1" ht="13.5">
      <c r="B545" s="188"/>
      <c r="D545" s="181" t="s">
        <v>140</v>
      </c>
      <c r="E545" s="189" t="s">
        <v>5</v>
      </c>
      <c r="F545" s="190" t="s">
        <v>5</v>
      </c>
      <c r="H545" s="191">
        <v>0</v>
      </c>
      <c r="I545" s="192"/>
      <c r="L545" s="188"/>
      <c r="M545" s="193"/>
      <c r="N545" s="194"/>
      <c r="O545" s="194"/>
      <c r="P545" s="194"/>
      <c r="Q545" s="194"/>
      <c r="R545" s="194"/>
      <c r="S545" s="194"/>
      <c r="T545" s="195"/>
      <c r="AT545" s="189" t="s">
        <v>140</v>
      </c>
      <c r="AU545" s="189" t="s">
        <v>76</v>
      </c>
      <c r="AV545" s="12" t="s">
        <v>83</v>
      </c>
      <c r="AW545" s="12" t="s">
        <v>6</v>
      </c>
      <c r="AX545" s="12" t="s">
        <v>71</v>
      </c>
      <c r="AY545" s="189" t="s">
        <v>133</v>
      </c>
    </row>
    <row r="546" spans="2:51" s="13" customFormat="1" ht="13.5">
      <c r="B546" s="196"/>
      <c r="D546" s="181" t="s">
        <v>140</v>
      </c>
      <c r="E546" s="197" t="s">
        <v>5</v>
      </c>
      <c r="F546" s="198" t="s">
        <v>143</v>
      </c>
      <c r="H546" s="199">
        <v>46.46</v>
      </c>
      <c r="I546" s="200"/>
      <c r="L546" s="196"/>
      <c r="M546" s="201"/>
      <c r="N546" s="202"/>
      <c r="O546" s="202"/>
      <c r="P546" s="202"/>
      <c r="Q546" s="202"/>
      <c r="R546" s="202"/>
      <c r="S546" s="202"/>
      <c r="T546" s="203"/>
      <c r="AT546" s="197" t="s">
        <v>140</v>
      </c>
      <c r="AU546" s="197" t="s">
        <v>76</v>
      </c>
      <c r="AV546" s="13" t="s">
        <v>138</v>
      </c>
      <c r="AW546" s="13" t="s">
        <v>35</v>
      </c>
      <c r="AX546" s="13" t="s">
        <v>76</v>
      </c>
      <c r="AY546" s="197" t="s">
        <v>133</v>
      </c>
    </row>
    <row r="547" spans="2:65" s="1" customFormat="1" ht="16.5" customHeight="1">
      <c r="B547" s="167"/>
      <c r="C547" s="204" t="s">
        <v>1249</v>
      </c>
      <c r="D547" s="204" t="s">
        <v>184</v>
      </c>
      <c r="E547" s="205" t="s">
        <v>1250</v>
      </c>
      <c r="F547" s="206" t="s">
        <v>1251</v>
      </c>
      <c r="G547" s="207" t="s">
        <v>194</v>
      </c>
      <c r="H547" s="208">
        <v>51.106</v>
      </c>
      <c r="I547" s="209"/>
      <c r="J547" s="210">
        <f>ROUND(I547*H547,2)</f>
        <v>0</v>
      </c>
      <c r="K547" s="206" t="s">
        <v>5</v>
      </c>
      <c r="L547" s="211"/>
      <c r="M547" s="212" t="s">
        <v>5</v>
      </c>
      <c r="N547" s="213" t="s">
        <v>42</v>
      </c>
      <c r="O547" s="42"/>
      <c r="P547" s="177">
        <f>O547*H547</f>
        <v>0</v>
      </c>
      <c r="Q547" s="177">
        <v>0</v>
      </c>
      <c r="R547" s="177">
        <f>Q547*H547</f>
        <v>0</v>
      </c>
      <c r="S547" s="177">
        <v>0</v>
      </c>
      <c r="T547" s="178">
        <f>S547*H547</f>
        <v>0</v>
      </c>
      <c r="AR547" s="23" t="s">
        <v>316</v>
      </c>
      <c r="AT547" s="23" t="s">
        <v>184</v>
      </c>
      <c r="AU547" s="23" t="s">
        <v>76</v>
      </c>
      <c r="AY547" s="23" t="s">
        <v>133</v>
      </c>
      <c r="BE547" s="179">
        <f>IF(N547="základní",J547,0)</f>
        <v>0</v>
      </c>
      <c r="BF547" s="179">
        <f>IF(N547="snížená",J547,0)</f>
        <v>0</v>
      </c>
      <c r="BG547" s="179">
        <f>IF(N547="zákl. přenesená",J547,0)</f>
        <v>0</v>
      </c>
      <c r="BH547" s="179">
        <f>IF(N547="sníž. přenesená",J547,0)</f>
        <v>0</v>
      </c>
      <c r="BI547" s="179">
        <f>IF(N547="nulová",J547,0)</f>
        <v>0</v>
      </c>
      <c r="BJ547" s="23" t="s">
        <v>76</v>
      </c>
      <c r="BK547" s="179">
        <f>ROUND(I547*H547,2)</f>
        <v>0</v>
      </c>
      <c r="BL547" s="23" t="s">
        <v>213</v>
      </c>
      <c r="BM547" s="23" t="s">
        <v>1252</v>
      </c>
    </row>
    <row r="548" spans="2:65" s="1" customFormat="1" ht="25.5" customHeight="1">
      <c r="B548" s="167"/>
      <c r="C548" s="168" t="s">
        <v>1253</v>
      </c>
      <c r="D548" s="168" t="s">
        <v>134</v>
      </c>
      <c r="E548" s="169" t="s">
        <v>1254</v>
      </c>
      <c r="F548" s="170" t="s">
        <v>1255</v>
      </c>
      <c r="G548" s="171" t="s">
        <v>216</v>
      </c>
      <c r="H548" s="172">
        <v>54.73</v>
      </c>
      <c r="I548" s="173"/>
      <c r="J548" s="174">
        <f>ROUND(I548*H548,2)</f>
        <v>0</v>
      </c>
      <c r="K548" s="170" t="s">
        <v>5</v>
      </c>
      <c r="L548" s="41"/>
      <c r="M548" s="175" t="s">
        <v>5</v>
      </c>
      <c r="N548" s="176" t="s">
        <v>42</v>
      </c>
      <c r="O548" s="42"/>
      <c r="P548" s="177">
        <f>O548*H548</f>
        <v>0</v>
      </c>
      <c r="Q548" s="177">
        <v>0</v>
      </c>
      <c r="R548" s="177">
        <f>Q548*H548</f>
        <v>0</v>
      </c>
      <c r="S548" s="177">
        <v>0</v>
      </c>
      <c r="T548" s="178">
        <f>S548*H548</f>
        <v>0</v>
      </c>
      <c r="AR548" s="23" t="s">
        <v>213</v>
      </c>
      <c r="AT548" s="23" t="s">
        <v>134</v>
      </c>
      <c r="AU548" s="23" t="s">
        <v>76</v>
      </c>
      <c r="AY548" s="23" t="s">
        <v>133</v>
      </c>
      <c r="BE548" s="179">
        <f>IF(N548="základní",J548,0)</f>
        <v>0</v>
      </c>
      <c r="BF548" s="179">
        <f>IF(N548="snížená",J548,0)</f>
        <v>0</v>
      </c>
      <c r="BG548" s="179">
        <f>IF(N548="zákl. přenesená",J548,0)</f>
        <v>0</v>
      </c>
      <c r="BH548" s="179">
        <f>IF(N548="sníž. přenesená",J548,0)</f>
        <v>0</v>
      </c>
      <c r="BI548" s="179">
        <f>IF(N548="nulová",J548,0)</f>
        <v>0</v>
      </c>
      <c r="BJ548" s="23" t="s">
        <v>76</v>
      </c>
      <c r="BK548" s="179">
        <f>ROUND(I548*H548,2)</f>
        <v>0</v>
      </c>
      <c r="BL548" s="23" t="s">
        <v>213</v>
      </c>
      <c r="BM548" s="23" t="s">
        <v>1256</v>
      </c>
    </row>
    <row r="549" spans="2:51" s="11" customFormat="1" ht="13.5">
      <c r="B549" s="180"/>
      <c r="D549" s="181" t="s">
        <v>140</v>
      </c>
      <c r="E549" s="182" t="s">
        <v>5</v>
      </c>
      <c r="F549" s="183" t="s">
        <v>1257</v>
      </c>
      <c r="H549" s="182" t="s">
        <v>5</v>
      </c>
      <c r="I549" s="184"/>
      <c r="L549" s="180"/>
      <c r="M549" s="185"/>
      <c r="N549" s="186"/>
      <c r="O549" s="186"/>
      <c r="P549" s="186"/>
      <c r="Q549" s="186"/>
      <c r="R549" s="186"/>
      <c r="S549" s="186"/>
      <c r="T549" s="187"/>
      <c r="AT549" s="182" t="s">
        <v>140</v>
      </c>
      <c r="AU549" s="182" t="s">
        <v>76</v>
      </c>
      <c r="AV549" s="11" t="s">
        <v>76</v>
      </c>
      <c r="AW549" s="11" t="s">
        <v>35</v>
      </c>
      <c r="AX549" s="11" t="s">
        <v>71</v>
      </c>
      <c r="AY549" s="182" t="s">
        <v>133</v>
      </c>
    </row>
    <row r="550" spans="2:51" s="12" customFormat="1" ht="13.5">
      <c r="B550" s="188"/>
      <c r="D550" s="181" t="s">
        <v>140</v>
      </c>
      <c r="E550" s="189" t="s">
        <v>5</v>
      </c>
      <c r="F550" s="190" t="s">
        <v>1258</v>
      </c>
      <c r="H550" s="191">
        <v>58.73</v>
      </c>
      <c r="I550" s="192"/>
      <c r="L550" s="188"/>
      <c r="M550" s="193"/>
      <c r="N550" s="194"/>
      <c r="O550" s="194"/>
      <c r="P550" s="194"/>
      <c r="Q550" s="194"/>
      <c r="R550" s="194"/>
      <c r="S550" s="194"/>
      <c r="T550" s="195"/>
      <c r="AT550" s="189" t="s">
        <v>140</v>
      </c>
      <c r="AU550" s="189" t="s">
        <v>76</v>
      </c>
      <c r="AV550" s="12" t="s">
        <v>83</v>
      </c>
      <c r="AW550" s="12" t="s">
        <v>35</v>
      </c>
      <c r="AX550" s="12" t="s">
        <v>71</v>
      </c>
      <c r="AY550" s="189" t="s">
        <v>133</v>
      </c>
    </row>
    <row r="551" spans="2:51" s="12" customFormat="1" ht="13.5">
      <c r="B551" s="188"/>
      <c r="D551" s="181" t="s">
        <v>140</v>
      </c>
      <c r="E551" s="189" t="s">
        <v>5</v>
      </c>
      <c r="F551" s="190" t="s">
        <v>1259</v>
      </c>
      <c r="H551" s="191">
        <v>-4</v>
      </c>
      <c r="I551" s="192"/>
      <c r="L551" s="188"/>
      <c r="M551" s="193"/>
      <c r="N551" s="194"/>
      <c r="O551" s="194"/>
      <c r="P551" s="194"/>
      <c r="Q551" s="194"/>
      <c r="R551" s="194"/>
      <c r="S551" s="194"/>
      <c r="T551" s="195"/>
      <c r="AT551" s="189" t="s">
        <v>140</v>
      </c>
      <c r="AU551" s="189" t="s">
        <v>76</v>
      </c>
      <c r="AV551" s="12" t="s">
        <v>83</v>
      </c>
      <c r="AW551" s="12" t="s">
        <v>35</v>
      </c>
      <c r="AX551" s="12" t="s">
        <v>71</v>
      </c>
      <c r="AY551" s="189" t="s">
        <v>133</v>
      </c>
    </row>
    <row r="552" spans="2:51" s="12" customFormat="1" ht="13.5">
      <c r="B552" s="188"/>
      <c r="D552" s="181" t="s">
        <v>140</v>
      </c>
      <c r="E552" s="189" t="s">
        <v>5</v>
      </c>
      <c r="F552" s="190" t="s">
        <v>5</v>
      </c>
      <c r="H552" s="191">
        <v>0</v>
      </c>
      <c r="I552" s="192"/>
      <c r="L552" s="188"/>
      <c r="M552" s="193"/>
      <c r="N552" s="194"/>
      <c r="O552" s="194"/>
      <c r="P552" s="194"/>
      <c r="Q552" s="194"/>
      <c r="R552" s="194"/>
      <c r="S552" s="194"/>
      <c r="T552" s="195"/>
      <c r="AT552" s="189" t="s">
        <v>140</v>
      </c>
      <c r="AU552" s="189" t="s">
        <v>76</v>
      </c>
      <c r="AV552" s="12" t="s">
        <v>83</v>
      </c>
      <c r="AW552" s="12" t="s">
        <v>6</v>
      </c>
      <c r="AX552" s="12" t="s">
        <v>71</v>
      </c>
      <c r="AY552" s="189" t="s">
        <v>133</v>
      </c>
    </row>
    <row r="553" spans="2:51" s="13" customFormat="1" ht="13.5">
      <c r="B553" s="196"/>
      <c r="D553" s="181" t="s">
        <v>140</v>
      </c>
      <c r="E553" s="197" t="s">
        <v>5</v>
      </c>
      <c r="F553" s="198" t="s">
        <v>143</v>
      </c>
      <c r="H553" s="199">
        <v>54.73</v>
      </c>
      <c r="I553" s="200"/>
      <c r="L553" s="196"/>
      <c r="M553" s="201"/>
      <c r="N553" s="202"/>
      <c r="O553" s="202"/>
      <c r="P553" s="202"/>
      <c r="Q553" s="202"/>
      <c r="R553" s="202"/>
      <c r="S553" s="202"/>
      <c r="T553" s="203"/>
      <c r="AT553" s="197" t="s">
        <v>140</v>
      </c>
      <c r="AU553" s="197" t="s">
        <v>76</v>
      </c>
      <c r="AV553" s="13" t="s">
        <v>138</v>
      </c>
      <c r="AW553" s="13" t="s">
        <v>35</v>
      </c>
      <c r="AX553" s="13" t="s">
        <v>76</v>
      </c>
      <c r="AY553" s="197" t="s">
        <v>133</v>
      </c>
    </row>
    <row r="554" spans="2:65" s="1" customFormat="1" ht="38.25" customHeight="1">
      <c r="B554" s="167"/>
      <c r="C554" s="168" t="s">
        <v>1260</v>
      </c>
      <c r="D554" s="168" t="s">
        <v>134</v>
      </c>
      <c r="E554" s="169" t="s">
        <v>1261</v>
      </c>
      <c r="F554" s="170" t="s">
        <v>1262</v>
      </c>
      <c r="G554" s="171" t="s">
        <v>216</v>
      </c>
      <c r="H554" s="172">
        <v>4</v>
      </c>
      <c r="I554" s="173"/>
      <c r="J554" s="174">
        <f>ROUND(I554*H554,2)</f>
        <v>0</v>
      </c>
      <c r="K554" s="170" t="s">
        <v>5</v>
      </c>
      <c r="L554" s="41"/>
      <c r="M554" s="175" t="s">
        <v>5</v>
      </c>
      <c r="N554" s="176" t="s">
        <v>42</v>
      </c>
      <c r="O554" s="42"/>
      <c r="P554" s="177">
        <f>O554*H554</f>
        <v>0</v>
      </c>
      <c r="Q554" s="177">
        <v>0</v>
      </c>
      <c r="R554" s="177">
        <f>Q554*H554</f>
        <v>0</v>
      </c>
      <c r="S554" s="177">
        <v>0</v>
      </c>
      <c r="T554" s="178">
        <f>S554*H554</f>
        <v>0</v>
      </c>
      <c r="AR554" s="23" t="s">
        <v>213</v>
      </c>
      <c r="AT554" s="23" t="s">
        <v>134</v>
      </c>
      <c r="AU554" s="23" t="s">
        <v>76</v>
      </c>
      <c r="AY554" s="23" t="s">
        <v>133</v>
      </c>
      <c r="BE554" s="179">
        <f>IF(N554="základní",J554,0)</f>
        <v>0</v>
      </c>
      <c r="BF554" s="179">
        <f>IF(N554="snížená",J554,0)</f>
        <v>0</v>
      </c>
      <c r="BG554" s="179">
        <f>IF(N554="zákl. přenesená",J554,0)</f>
        <v>0</v>
      </c>
      <c r="BH554" s="179">
        <f>IF(N554="sníž. přenesená",J554,0)</f>
        <v>0</v>
      </c>
      <c r="BI554" s="179">
        <f>IF(N554="nulová",J554,0)</f>
        <v>0</v>
      </c>
      <c r="BJ554" s="23" t="s">
        <v>76</v>
      </c>
      <c r="BK554" s="179">
        <f>ROUND(I554*H554,2)</f>
        <v>0</v>
      </c>
      <c r="BL554" s="23" t="s">
        <v>213</v>
      </c>
      <c r="BM554" s="23" t="s">
        <v>1263</v>
      </c>
    </row>
    <row r="555" spans="2:51" s="12" customFormat="1" ht="13.5">
      <c r="B555" s="188"/>
      <c r="D555" s="181" t="s">
        <v>140</v>
      </c>
      <c r="E555" s="189" t="s">
        <v>5</v>
      </c>
      <c r="F555" s="190" t="s">
        <v>1264</v>
      </c>
      <c r="H555" s="191">
        <v>4</v>
      </c>
      <c r="I555" s="192"/>
      <c r="L555" s="188"/>
      <c r="M555" s="193"/>
      <c r="N555" s="194"/>
      <c r="O555" s="194"/>
      <c r="P555" s="194"/>
      <c r="Q555" s="194"/>
      <c r="R555" s="194"/>
      <c r="S555" s="194"/>
      <c r="T555" s="195"/>
      <c r="AT555" s="189" t="s">
        <v>140</v>
      </c>
      <c r="AU555" s="189" t="s">
        <v>76</v>
      </c>
      <c r="AV555" s="12" t="s">
        <v>83</v>
      </c>
      <c r="AW555" s="12" t="s">
        <v>35</v>
      </c>
      <c r="AX555" s="12" t="s">
        <v>71</v>
      </c>
      <c r="AY555" s="189" t="s">
        <v>133</v>
      </c>
    </row>
    <row r="556" spans="2:51" s="12" customFormat="1" ht="13.5">
      <c r="B556" s="188"/>
      <c r="D556" s="181" t="s">
        <v>140</v>
      </c>
      <c r="E556" s="189" t="s">
        <v>5</v>
      </c>
      <c r="F556" s="190" t="s">
        <v>5</v>
      </c>
      <c r="H556" s="191">
        <v>0</v>
      </c>
      <c r="I556" s="192"/>
      <c r="L556" s="188"/>
      <c r="M556" s="193"/>
      <c r="N556" s="194"/>
      <c r="O556" s="194"/>
      <c r="P556" s="194"/>
      <c r="Q556" s="194"/>
      <c r="R556" s="194"/>
      <c r="S556" s="194"/>
      <c r="T556" s="195"/>
      <c r="AT556" s="189" t="s">
        <v>140</v>
      </c>
      <c r="AU556" s="189" t="s">
        <v>76</v>
      </c>
      <c r="AV556" s="12" t="s">
        <v>83</v>
      </c>
      <c r="AW556" s="12" t="s">
        <v>6</v>
      </c>
      <c r="AX556" s="12" t="s">
        <v>71</v>
      </c>
      <c r="AY556" s="189" t="s">
        <v>133</v>
      </c>
    </row>
    <row r="557" spans="2:51" s="13" customFormat="1" ht="13.5">
      <c r="B557" s="196"/>
      <c r="D557" s="181" t="s">
        <v>140</v>
      </c>
      <c r="E557" s="197" t="s">
        <v>5</v>
      </c>
      <c r="F557" s="198" t="s">
        <v>143</v>
      </c>
      <c r="H557" s="199">
        <v>4</v>
      </c>
      <c r="I557" s="200"/>
      <c r="L557" s="196"/>
      <c r="M557" s="201"/>
      <c r="N557" s="202"/>
      <c r="O557" s="202"/>
      <c r="P557" s="202"/>
      <c r="Q557" s="202"/>
      <c r="R557" s="202"/>
      <c r="S557" s="202"/>
      <c r="T557" s="203"/>
      <c r="AT557" s="197" t="s">
        <v>140</v>
      </c>
      <c r="AU557" s="197" t="s">
        <v>76</v>
      </c>
      <c r="AV557" s="13" t="s">
        <v>138</v>
      </c>
      <c r="AW557" s="13" t="s">
        <v>35</v>
      </c>
      <c r="AX557" s="13" t="s">
        <v>76</v>
      </c>
      <c r="AY557" s="197" t="s">
        <v>133</v>
      </c>
    </row>
    <row r="558" spans="2:65" s="1" customFormat="1" ht="16.5" customHeight="1">
      <c r="B558" s="167"/>
      <c r="C558" s="204" t="s">
        <v>1265</v>
      </c>
      <c r="D558" s="204" t="s">
        <v>184</v>
      </c>
      <c r="E558" s="205" t="s">
        <v>1266</v>
      </c>
      <c r="F558" s="206" t="s">
        <v>1267</v>
      </c>
      <c r="G558" s="207" t="s">
        <v>216</v>
      </c>
      <c r="H558" s="208">
        <v>5</v>
      </c>
      <c r="I558" s="209"/>
      <c r="J558" s="210">
        <f>ROUND(I558*H558,2)</f>
        <v>0</v>
      </c>
      <c r="K558" s="206" t="s">
        <v>5</v>
      </c>
      <c r="L558" s="211"/>
      <c r="M558" s="212" t="s">
        <v>5</v>
      </c>
      <c r="N558" s="213" t="s">
        <v>42</v>
      </c>
      <c r="O558" s="42"/>
      <c r="P558" s="177">
        <f>O558*H558</f>
        <v>0</v>
      </c>
      <c r="Q558" s="177">
        <v>0</v>
      </c>
      <c r="R558" s="177">
        <f>Q558*H558</f>
        <v>0</v>
      </c>
      <c r="S558" s="177">
        <v>0</v>
      </c>
      <c r="T558" s="178">
        <f>S558*H558</f>
        <v>0</v>
      </c>
      <c r="AR558" s="23" t="s">
        <v>316</v>
      </c>
      <c r="AT558" s="23" t="s">
        <v>184</v>
      </c>
      <c r="AU558" s="23" t="s">
        <v>76</v>
      </c>
      <c r="AY558" s="23" t="s">
        <v>133</v>
      </c>
      <c r="BE558" s="179">
        <f>IF(N558="základní",J558,0)</f>
        <v>0</v>
      </c>
      <c r="BF558" s="179">
        <f>IF(N558="snížená",J558,0)</f>
        <v>0</v>
      </c>
      <c r="BG558" s="179">
        <f>IF(N558="zákl. přenesená",J558,0)</f>
        <v>0</v>
      </c>
      <c r="BH558" s="179">
        <f>IF(N558="sníž. přenesená",J558,0)</f>
        <v>0</v>
      </c>
      <c r="BI558" s="179">
        <f>IF(N558="nulová",J558,0)</f>
        <v>0</v>
      </c>
      <c r="BJ558" s="23" t="s">
        <v>76</v>
      </c>
      <c r="BK558" s="179">
        <f>ROUND(I558*H558,2)</f>
        <v>0</v>
      </c>
      <c r="BL558" s="23" t="s">
        <v>213</v>
      </c>
      <c r="BM558" s="23" t="s">
        <v>1268</v>
      </c>
    </row>
    <row r="559" spans="2:65" s="1" customFormat="1" ht="63.75" customHeight="1">
      <c r="B559" s="167"/>
      <c r="C559" s="168" t="s">
        <v>1269</v>
      </c>
      <c r="D559" s="168" t="s">
        <v>134</v>
      </c>
      <c r="E559" s="169" t="s">
        <v>1270</v>
      </c>
      <c r="F559" s="170" t="s">
        <v>1271</v>
      </c>
      <c r="G559" s="171" t="s">
        <v>818</v>
      </c>
      <c r="H559" s="214"/>
      <c r="I559" s="173"/>
      <c r="J559" s="174">
        <f>ROUND(I559*H559,2)</f>
        <v>0</v>
      </c>
      <c r="K559" s="170" t="s">
        <v>5</v>
      </c>
      <c r="L559" s="41"/>
      <c r="M559" s="175" t="s">
        <v>5</v>
      </c>
      <c r="N559" s="176" t="s">
        <v>42</v>
      </c>
      <c r="O559" s="42"/>
      <c r="P559" s="177">
        <f>O559*H559</f>
        <v>0</v>
      </c>
      <c r="Q559" s="177">
        <v>0</v>
      </c>
      <c r="R559" s="177">
        <f>Q559*H559</f>
        <v>0</v>
      </c>
      <c r="S559" s="177">
        <v>0</v>
      </c>
      <c r="T559" s="178">
        <f>S559*H559</f>
        <v>0</v>
      </c>
      <c r="AR559" s="23" t="s">
        <v>213</v>
      </c>
      <c r="AT559" s="23" t="s">
        <v>134</v>
      </c>
      <c r="AU559" s="23" t="s">
        <v>76</v>
      </c>
      <c r="AY559" s="23" t="s">
        <v>133</v>
      </c>
      <c r="BE559" s="179">
        <f>IF(N559="základní",J559,0)</f>
        <v>0</v>
      </c>
      <c r="BF559" s="179">
        <f>IF(N559="snížená",J559,0)</f>
        <v>0</v>
      </c>
      <c r="BG559" s="179">
        <f>IF(N559="zákl. přenesená",J559,0)</f>
        <v>0</v>
      </c>
      <c r="BH559" s="179">
        <f>IF(N559="sníž. přenesená",J559,0)</f>
        <v>0</v>
      </c>
      <c r="BI559" s="179">
        <f>IF(N559="nulová",J559,0)</f>
        <v>0</v>
      </c>
      <c r="BJ559" s="23" t="s">
        <v>76</v>
      </c>
      <c r="BK559" s="179">
        <f>ROUND(I559*H559,2)</f>
        <v>0</v>
      </c>
      <c r="BL559" s="23" t="s">
        <v>213</v>
      </c>
      <c r="BM559" s="23" t="s">
        <v>1272</v>
      </c>
    </row>
    <row r="560" spans="2:63" s="10" customFormat="1" ht="37.35" customHeight="1">
      <c r="B560" s="156"/>
      <c r="D560" s="157" t="s">
        <v>70</v>
      </c>
      <c r="E560" s="158" t="s">
        <v>1273</v>
      </c>
      <c r="F560" s="158" t="s">
        <v>1274</v>
      </c>
      <c r="I560" s="159"/>
      <c r="J560" s="160">
        <f>BK560</f>
        <v>0</v>
      </c>
      <c r="L560" s="156"/>
      <c r="M560" s="161"/>
      <c r="N560" s="162"/>
      <c r="O560" s="162"/>
      <c r="P560" s="163">
        <f>SUM(P561:P589)</f>
        <v>0</v>
      </c>
      <c r="Q560" s="162"/>
      <c r="R560" s="163">
        <f>SUM(R561:R589)</f>
        <v>0</v>
      </c>
      <c r="S560" s="162"/>
      <c r="T560" s="164">
        <f>SUM(T561:T589)</f>
        <v>0</v>
      </c>
      <c r="AR560" s="157" t="s">
        <v>83</v>
      </c>
      <c r="AT560" s="165" t="s">
        <v>70</v>
      </c>
      <c r="AU560" s="165" t="s">
        <v>71</v>
      </c>
      <c r="AY560" s="157" t="s">
        <v>133</v>
      </c>
      <c r="BK560" s="166">
        <f>SUM(BK561:BK589)</f>
        <v>0</v>
      </c>
    </row>
    <row r="561" spans="2:65" s="1" customFormat="1" ht="38.25" customHeight="1">
      <c r="B561" s="167"/>
      <c r="C561" s="168" t="s">
        <v>1275</v>
      </c>
      <c r="D561" s="168" t="s">
        <v>134</v>
      </c>
      <c r="E561" s="169" t="s">
        <v>1276</v>
      </c>
      <c r="F561" s="170" t="s">
        <v>1277</v>
      </c>
      <c r="G561" s="171" t="s">
        <v>194</v>
      </c>
      <c r="H561" s="172">
        <v>109.514</v>
      </c>
      <c r="I561" s="173"/>
      <c r="J561" s="174">
        <f>ROUND(I561*H561,2)</f>
        <v>0</v>
      </c>
      <c r="K561" s="170" t="s">
        <v>5</v>
      </c>
      <c r="L561" s="41"/>
      <c r="M561" s="175" t="s">
        <v>5</v>
      </c>
      <c r="N561" s="176" t="s">
        <v>42</v>
      </c>
      <c r="O561" s="42"/>
      <c r="P561" s="177">
        <f>O561*H561</f>
        <v>0</v>
      </c>
      <c r="Q561" s="177">
        <v>0</v>
      </c>
      <c r="R561" s="177">
        <f>Q561*H561</f>
        <v>0</v>
      </c>
      <c r="S561" s="177">
        <v>0</v>
      </c>
      <c r="T561" s="178">
        <f>S561*H561</f>
        <v>0</v>
      </c>
      <c r="AR561" s="23" t="s">
        <v>213</v>
      </c>
      <c r="AT561" s="23" t="s">
        <v>134</v>
      </c>
      <c r="AU561" s="23" t="s">
        <v>76</v>
      </c>
      <c r="AY561" s="23" t="s">
        <v>133</v>
      </c>
      <c r="BE561" s="179">
        <f>IF(N561="základní",J561,0)</f>
        <v>0</v>
      </c>
      <c r="BF561" s="179">
        <f>IF(N561="snížená",J561,0)</f>
        <v>0</v>
      </c>
      <c r="BG561" s="179">
        <f>IF(N561="zákl. přenesená",J561,0)</f>
        <v>0</v>
      </c>
      <c r="BH561" s="179">
        <f>IF(N561="sníž. přenesená",J561,0)</f>
        <v>0</v>
      </c>
      <c r="BI561" s="179">
        <f>IF(N561="nulová",J561,0)</f>
        <v>0</v>
      </c>
      <c r="BJ561" s="23" t="s">
        <v>76</v>
      </c>
      <c r="BK561" s="179">
        <f>ROUND(I561*H561,2)</f>
        <v>0</v>
      </c>
      <c r="BL561" s="23" t="s">
        <v>213</v>
      </c>
      <c r="BM561" s="23" t="s">
        <v>1278</v>
      </c>
    </row>
    <row r="562" spans="2:51" s="12" customFormat="1" ht="13.5">
      <c r="B562" s="188"/>
      <c r="D562" s="181" t="s">
        <v>140</v>
      </c>
      <c r="E562" s="189" t="s">
        <v>5</v>
      </c>
      <c r="F562" s="190" t="s">
        <v>1279</v>
      </c>
      <c r="H562" s="191">
        <v>117.46</v>
      </c>
      <c r="I562" s="192"/>
      <c r="L562" s="188"/>
      <c r="M562" s="193"/>
      <c r="N562" s="194"/>
      <c r="O562" s="194"/>
      <c r="P562" s="194"/>
      <c r="Q562" s="194"/>
      <c r="R562" s="194"/>
      <c r="S562" s="194"/>
      <c r="T562" s="195"/>
      <c r="AT562" s="189" t="s">
        <v>140</v>
      </c>
      <c r="AU562" s="189" t="s">
        <v>76</v>
      </c>
      <c r="AV562" s="12" t="s">
        <v>83</v>
      </c>
      <c r="AW562" s="12" t="s">
        <v>35</v>
      </c>
      <c r="AX562" s="12" t="s">
        <v>71</v>
      </c>
      <c r="AY562" s="189" t="s">
        <v>133</v>
      </c>
    </row>
    <row r="563" spans="2:51" s="12" customFormat="1" ht="13.5">
      <c r="B563" s="188"/>
      <c r="D563" s="181" t="s">
        <v>140</v>
      </c>
      <c r="E563" s="189" t="s">
        <v>5</v>
      </c>
      <c r="F563" s="190" t="s">
        <v>1280</v>
      </c>
      <c r="H563" s="191">
        <v>3.19</v>
      </c>
      <c r="I563" s="192"/>
      <c r="L563" s="188"/>
      <c r="M563" s="193"/>
      <c r="N563" s="194"/>
      <c r="O563" s="194"/>
      <c r="P563" s="194"/>
      <c r="Q563" s="194"/>
      <c r="R563" s="194"/>
      <c r="S563" s="194"/>
      <c r="T563" s="195"/>
      <c r="AT563" s="189" t="s">
        <v>140</v>
      </c>
      <c r="AU563" s="189" t="s">
        <v>76</v>
      </c>
      <c r="AV563" s="12" t="s">
        <v>83</v>
      </c>
      <c r="AW563" s="12" t="s">
        <v>35</v>
      </c>
      <c r="AX563" s="12" t="s">
        <v>71</v>
      </c>
      <c r="AY563" s="189" t="s">
        <v>133</v>
      </c>
    </row>
    <row r="564" spans="2:51" s="12" customFormat="1" ht="13.5">
      <c r="B564" s="188"/>
      <c r="D564" s="181" t="s">
        <v>140</v>
      </c>
      <c r="E564" s="189" t="s">
        <v>5</v>
      </c>
      <c r="F564" s="190" t="s">
        <v>1281</v>
      </c>
      <c r="H564" s="191">
        <v>-9.456</v>
      </c>
      <c r="I564" s="192"/>
      <c r="L564" s="188"/>
      <c r="M564" s="193"/>
      <c r="N564" s="194"/>
      <c r="O564" s="194"/>
      <c r="P564" s="194"/>
      <c r="Q564" s="194"/>
      <c r="R564" s="194"/>
      <c r="S564" s="194"/>
      <c r="T564" s="195"/>
      <c r="AT564" s="189" t="s">
        <v>140</v>
      </c>
      <c r="AU564" s="189" t="s">
        <v>76</v>
      </c>
      <c r="AV564" s="12" t="s">
        <v>83</v>
      </c>
      <c r="AW564" s="12" t="s">
        <v>35</v>
      </c>
      <c r="AX564" s="12" t="s">
        <v>71</v>
      </c>
      <c r="AY564" s="189" t="s">
        <v>133</v>
      </c>
    </row>
    <row r="565" spans="2:51" s="12" customFormat="1" ht="13.5">
      <c r="B565" s="188"/>
      <c r="D565" s="181" t="s">
        <v>140</v>
      </c>
      <c r="E565" s="189" t="s">
        <v>5</v>
      </c>
      <c r="F565" s="190" t="s">
        <v>1282</v>
      </c>
      <c r="H565" s="191">
        <v>-1.44</v>
      </c>
      <c r="I565" s="192"/>
      <c r="L565" s="188"/>
      <c r="M565" s="193"/>
      <c r="N565" s="194"/>
      <c r="O565" s="194"/>
      <c r="P565" s="194"/>
      <c r="Q565" s="194"/>
      <c r="R565" s="194"/>
      <c r="S565" s="194"/>
      <c r="T565" s="195"/>
      <c r="AT565" s="189" t="s">
        <v>140</v>
      </c>
      <c r="AU565" s="189" t="s">
        <v>76</v>
      </c>
      <c r="AV565" s="12" t="s">
        <v>83</v>
      </c>
      <c r="AW565" s="12" t="s">
        <v>35</v>
      </c>
      <c r="AX565" s="12" t="s">
        <v>71</v>
      </c>
      <c r="AY565" s="189" t="s">
        <v>133</v>
      </c>
    </row>
    <row r="566" spans="2:51" s="12" customFormat="1" ht="13.5">
      <c r="B566" s="188"/>
      <c r="D566" s="181" t="s">
        <v>140</v>
      </c>
      <c r="E566" s="189" t="s">
        <v>5</v>
      </c>
      <c r="F566" s="190" t="s">
        <v>306</v>
      </c>
      <c r="H566" s="191">
        <v>-0.24</v>
      </c>
      <c r="I566" s="192"/>
      <c r="L566" s="188"/>
      <c r="M566" s="193"/>
      <c r="N566" s="194"/>
      <c r="O566" s="194"/>
      <c r="P566" s="194"/>
      <c r="Q566" s="194"/>
      <c r="R566" s="194"/>
      <c r="S566" s="194"/>
      <c r="T566" s="195"/>
      <c r="AT566" s="189" t="s">
        <v>140</v>
      </c>
      <c r="AU566" s="189" t="s">
        <v>76</v>
      </c>
      <c r="AV566" s="12" t="s">
        <v>83</v>
      </c>
      <c r="AW566" s="12" t="s">
        <v>35</v>
      </c>
      <c r="AX566" s="12" t="s">
        <v>71</v>
      </c>
      <c r="AY566" s="189" t="s">
        <v>133</v>
      </c>
    </row>
    <row r="567" spans="2:51" s="12" customFormat="1" ht="13.5">
      <c r="B567" s="188"/>
      <c r="D567" s="181" t="s">
        <v>140</v>
      </c>
      <c r="E567" s="189" t="s">
        <v>5</v>
      </c>
      <c r="F567" s="190" t="s">
        <v>5</v>
      </c>
      <c r="H567" s="191">
        <v>0</v>
      </c>
      <c r="I567" s="192"/>
      <c r="L567" s="188"/>
      <c r="M567" s="193"/>
      <c r="N567" s="194"/>
      <c r="O567" s="194"/>
      <c r="P567" s="194"/>
      <c r="Q567" s="194"/>
      <c r="R567" s="194"/>
      <c r="S567" s="194"/>
      <c r="T567" s="195"/>
      <c r="AT567" s="189" t="s">
        <v>140</v>
      </c>
      <c r="AU567" s="189" t="s">
        <v>76</v>
      </c>
      <c r="AV567" s="12" t="s">
        <v>83</v>
      </c>
      <c r="AW567" s="12" t="s">
        <v>6</v>
      </c>
      <c r="AX567" s="12" t="s">
        <v>71</v>
      </c>
      <c r="AY567" s="189" t="s">
        <v>133</v>
      </c>
    </row>
    <row r="568" spans="2:51" s="13" customFormat="1" ht="13.5">
      <c r="B568" s="196"/>
      <c r="D568" s="181" t="s">
        <v>140</v>
      </c>
      <c r="E568" s="197" t="s">
        <v>5</v>
      </c>
      <c r="F568" s="198" t="s">
        <v>143</v>
      </c>
      <c r="H568" s="199">
        <v>109.514</v>
      </c>
      <c r="I568" s="200"/>
      <c r="L568" s="196"/>
      <c r="M568" s="201"/>
      <c r="N568" s="202"/>
      <c r="O568" s="202"/>
      <c r="P568" s="202"/>
      <c r="Q568" s="202"/>
      <c r="R568" s="202"/>
      <c r="S568" s="202"/>
      <c r="T568" s="203"/>
      <c r="AT568" s="197" t="s">
        <v>140</v>
      </c>
      <c r="AU568" s="197" t="s">
        <v>76</v>
      </c>
      <c r="AV568" s="13" t="s">
        <v>138</v>
      </c>
      <c r="AW568" s="13" t="s">
        <v>35</v>
      </c>
      <c r="AX568" s="13" t="s">
        <v>76</v>
      </c>
      <c r="AY568" s="197" t="s">
        <v>133</v>
      </c>
    </row>
    <row r="569" spans="2:65" s="1" customFormat="1" ht="76.5" customHeight="1">
      <c r="B569" s="167"/>
      <c r="C569" s="168" t="s">
        <v>1283</v>
      </c>
      <c r="D569" s="168" t="s">
        <v>134</v>
      </c>
      <c r="E569" s="169" t="s">
        <v>1284</v>
      </c>
      <c r="F569" s="170" t="s">
        <v>1285</v>
      </c>
      <c r="G569" s="171" t="s">
        <v>194</v>
      </c>
      <c r="H569" s="172">
        <v>109.514</v>
      </c>
      <c r="I569" s="173"/>
      <c r="J569" s="174">
        <f>ROUND(I569*H569,2)</f>
        <v>0</v>
      </c>
      <c r="K569" s="170" t="s">
        <v>5</v>
      </c>
      <c r="L569" s="41"/>
      <c r="M569" s="175" t="s">
        <v>5</v>
      </c>
      <c r="N569" s="176" t="s">
        <v>42</v>
      </c>
      <c r="O569" s="42"/>
      <c r="P569" s="177">
        <f>O569*H569</f>
        <v>0</v>
      </c>
      <c r="Q569" s="177">
        <v>0</v>
      </c>
      <c r="R569" s="177">
        <f>Q569*H569</f>
        <v>0</v>
      </c>
      <c r="S569" s="177">
        <v>0</v>
      </c>
      <c r="T569" s="178">
        <f>S569*H569</f>
        <v>0</v>
      </c>
      <c r="AR569" s="23" t="s">
        <v>213</v>
      </c>
      <c r="AT569" s="23" t="s">
        <v>134</v>
      </c>
      <c r="AU569" s="23" t="s">
        <v>76</v>
      </c>
      <c r="AY569" s="23" t="s">
        <v>133</v>
      </c>
      <c r="BE569" s="179">
        <f>IF(N569="základní",J569,0)</f>
        <v>0</v>
      </c>
      <c r="BF569" s="179">
        <f>IF(N569="snížená",J569,0)</f>
        <v>0</v>
      </c>
      <c r="BG569" s="179">
        <f>IF(N569="zákl. přenesená",J569,0)</f>
        <v>0</v>
      </c>
      <c r="BH569" s="179">
        <f>IF(N569="sníž. přenesená",J569,0)</f>
        <v>0</v>
      </c>
      <c r="BI569" s="179">
        <f>IF(N569="nulová",J569,0)</f>
        <v>0</v>
      </c>
      <c r="BJ569" s="23" t="s">
        <v>76</v>
      </c>
      <c r="BK569" s="179">
        <f>ROUND(I569*H569,2)</f>
        <v>0</v>
      </c>
      <c r="BL569" s="23" t="s">
        <v>213</v>
      </c>
      <c r="BM569" s="23" t="s">
        <v>1286</v>
      </c>
    </row>
    <row r="570" spans="2:65" s="1" customFormat="1" ht="16.5" customHeight="1">
      <c r="B570" s="167"/>
      <c r="C570" s="204" t="s">
        <v>1287</v>
      </c>
      <c r="D570" s="204" t="s">
        <v>184</v>
      </c>
      <c r="E570" s="205" t="s">
        <v>1288</v>
      </c>
      <c r="F570" s="206" t="s">
        <v>1289</v>
      </c>
      <c r="G570" s="207" t="s">
        <v>194</v>
      </c>
      <c r="H570" s="208">
        <v>120.465</v>
      </c>
      <c r="I570" s="209"/>
      <c r="J570" s="210">
        <f>ROUND(I570*H570,2)</f>
        <v>0</v>
      </c>
      <c r="K570" s="206" t="s">
        <v>5</v>
      </c>
      <c r="L570" s="211"/>
      <c r="M570" s="212" t="s">
        <v>5</v>
      </c>
      <c r="N570" s="213" t="s">
        <v>42</v>
      </c>
      <c r="O570" s="42"/>
      <c r="P570" s="177">
        <f>O570*H570</f>
        <v>0</v>
      </c>
      <c r="Q570" s="177">
        <v>0</v>
      </c>
      <c r="R570" s="177">
        <f>Q570*H570</f>
        <v>0</v>
      </c>
      <c r="S570" s="177">
        <v>0</v>
      </c>
      <c r="T570" s="178">
        <f>S570*H570</f>
        <v>0</v>
      </c>
      <c r="AR570" s="23" t="s">
        <v>316</v>
      </c>
      <c r="AT570" s="23" t="s">
        <v>184</v>
      </c>
      <c r="AU570" s="23" t="s">
        <v>76</v>
      </c>
      <c r="AY570" s="23" t="s">
        <v>133</v>
      </c>
      <c r="BE570" s="179">
        <f>IF(N570="základní",J570,0)</f>
        <v>0</v>
      </c>
      <c r="BF570" s="179">
        <f>IF(N570="snížená",J570,0)</f>
        <v>0</v>
      </c>
      <c r="BG570" s="179">
        <f>IF(N570="zákl. přenesená",J570,0)</f>
        <v>0</v>
      </c>
      <c r="BH570" s="179">
        <f>IF(N570="sníž. přenesená",J570,0)</f>
        <v>0</v>
      </c>
      <c r="BI570" s="179">
        <f>IF(N570="nulová",J570,0)</f>
        <v>0</v>
      </c>
      <c r="BJ570" s="23" t="s">
        <v>76</v>
      </c>
      <c r="BK570" s="179">
        <f>ROUND(I570*H570,2)</f>
        <v>0</v>
      </c>
      <c r="BL570" s="23" t="s">
        <v>213</v>
      </c>
      <c r="BM570" s="23" t="s">
        <v>1290</v>
      </c>
    </row>
    <row r="571" spans="2:65" s="1" customFormat="1" ht="63.75" customHeight="1">
      <c r="B571" s="167"/>
      <c r="C571" s="168" t="s">
        <v>1291</v>
      </c>
      <c r="D571" s="168" t="s">
        <v>134</v>
      </c>
      <c r="E571" s="169" t="s">
        <v>1292</v>
      </c>
      <c r="F571" s="170" t="s">
        <v>1293</v>
      </c>
      <c r="G571" s="171" t="s">
        <v>216</v>
      </c>
      <c r="H571" s="172">
        <v>31.055</v>
      </c>
      <c r="I571" s="173"/>
      <c r="J571" s="174">
        <f>ROUND(I571*H571,2)</f>
        <v>0</v>
      </c>
      <c r="K571" s="170" t="s">
        <v>5</v>
      </c>
      <c r="L571" s="41"/>
      <c r="M571" s="175" t="s">
        <v>5</v>
      </c>
      <c r="N571" s="176" t="s">
        <v>42</v>
      </c>
      <c r="O571" s="42"/>
      <c r="P571" s="177">
        <f>O571*H571</f>
        <v>0</v>
      </c>
      <c r="Q571" s="177">
        <v>0</v>
      </c>
      <c r="R571" s="177">
        <f>Q571*H571</f>
        <v>0</v>
      </c>
      <c r="S571" s="177">
        <v>0</v>
      </c>
      <c r="T571" s="178">
        <f>S571*H571</f>
        <v>0</v>
      </c>
      <c r="AR571" s="23" t="s">
        <v>213</v>
      </c>
      <c r="AT571" s="23" t="s">
        <v>134</v>
      </c>
      <c r="AU571" s="23" t="s">
        <v>76</v>
      </c>
      <c r="AY571" s="23" t="s">
        <v>133</v>
      </c>
      <c r="BE571" s="179">
        <f>IF(N571="základní",J571,0)</f>
        <v>0</v>
      </c>
      <c r="BF571" s="179">
        <f>IF(N571="snížená",J571,0)</f>
        <v>0</v>
      </c>
      <c r="BG571" s="179">
        <f>IF(N571="zákl. přenesená",J571,0)</f>
        <v>0</v>
      </c>
      <c r="BH571" s="179">
        <f>IF(N571="sníž. přenesená",J571,0)</f>
        <v>0</v>
      </c>
      <c r="BI571" s="179">
        <f>IF(N571="nulová",J571,0)</f>
        <v>0</v>
      </c>
      <c r="BJ571" s="23" t="s">
        <v>76</v>
      </c>
      <c r="BK571" s="179">
        <f>ROUND(I571*H571,2)</f>
        <v>0</v>
      </c>
      <c r="BL571" s="23" t="s">
        <v>213</v>
      </c>
      <c r="BM571" s="23" t="s">
        <v>1294</v>
      </c>
    </row>
    <row r="572" spans="2:51" s="12" customFormat="1" ht="13.5">
      <c r="B572" s="188"/>
      <c r="D572" s="181" t="s">
        <v>140</v>
      </c>
      <c r="E572" s="189" t="s">
        <v>5</v>
      </c>
      <c r="F572" s="190" t="s">
        <v>1295</v>
      </c>
      <c r="H572" s="191">
        <v>31.055</v>
      </c>
      <c r="I572" s="192"/>
      <c r="L572" s="188"/>
      <c r="M572" s="193"/>
      <c r="N572" s="194"/>
      <c r="O572" s="194"/>
      <c r="P572" s="194"/>
      <c r="Q572" s="194"/>
      <c r="R572" s="194"/>
      <c r="S572" s="194"/>
      <c r="T572" s="195"/>
      <c r="AT572" s="189" t="s">
        <v>140</v>
      </c>
      <c r="AU572" s="189" t="s">
        <v>76</v>
      </c>
      <c r="AV572" s="12" t="s">
        <v>83</v>
      </c>
      <c r="AW572" s="12" t="s">
        <v>35</v>
      </c>
      <c r="AX572" s="12" t="s">
        <v>71</v>
      </c>
      <c r="AY572" s="189" t="s">
        <v>133</v>
      </c>
    </row>
    <row r="573" spans="2:51" s="12" customFormat="1" ht="13.5">
      <c r="B573" s="188"/>
      <c r="D573" s="181" t="s">
        <v>140</v>
      </c>
      <c r="E573" s="189" t="s">
        <v>5</v>
      </c>
      <c r="F573" s="190" t="s">
        <v>5</v>
      </c>
      <c r="H573" s="191">
        <v>0</v>
      </c>
      <c r="I573" s="192"/>
      <c r="L573" s="188"/>
      <c r="M573" s="193"/>
      <c r="N573" s="194"/>
      <c r="O573" s="194"/>
      <c r="P573" s="194"/>
      <c r="Q573" s="194"/>
      <c r="R573" s="194"/>
      <c r="S573" s="194"/>
      <c r="T573" s="195"/>
      <c r="AT573" s="189" t="s">
        <v>140</v>
      </c>
      <c r="AU573" s="189" t="s">
        <v>76</v>
      </c>
      <c r="AV573" s="12" t="s">
        <v>83</v>
      </c>
      <c r="AW573" s="12" t="s">
        <v>6</v>
      </c>
      <c r="AX573" s="12" t="s">
        <v>71</v>
      </c>
      <c r="AY573" s="189" t="s">
        <v>133</v>
      </c>
    </row>
    <row r="574" spans="2:51" s="13" customFormat="1" ht="13.5">
      <c r="B574" s="196"/>
      <c r="D574" s="181" t="s">
        <v>140</v>
      </c>
      <c r="E574" s="197" t="s">
        <v>5</v>
      </c>
      <c r="F574" s="198" t="s">
        <v>143</v>
      </c>
      <c r="H574" s="199">
        <v>31.055</v>
      </c>
      <c r="I574" s="200"/>
      <c r="L574" s="196"/>
      <c r="M574" s="201"/>
      <c r="N574" s="202"/>
      <c r="O574" s="202"/>
      <c r="P574" s="202"/>
      <c r="Q574" s="202"/>
      <c r="R574" s="202"/>
      <c r="S574" s="202"/>
      <c r="T574" s="203"/>
      <c r="AT574" s="197" t="s">
        <v>140</v>
      </c>
      <c r="AU574" s="197" t="s">
        <v>76</v>
      </c>
      <c r="AV574" s="13" t="s">
        <v>138</v>
      </c>
      <c r="AW574" s="13" t="s">
        <v>35</v>
      </c>
      <c r="AX574" s="13" t="s">
        <v>76</v>
      </c>
      <c r="AY574" s="197" t="s">
        <v>133</v>
      </c>
    </row>
    <row r="575" spans="2:65" s="1" customFormat="1" ht="63.75" customHeight="1">
      <c r="B575" s="167"/>
      <c r="C575" s="168" t="s">
        <v>1296</v>
      </c>
      <c r="D575" s="168" t="s">
        <v>134</v>
      </c>
      <c r="E575" s="169" t="s">
        <v>1297</v>
      </c>
      <c r="F575" s="170" t="s">
        <v>1298</v>
      </c>
      <c r="G575" s="171" t="s">
        <v>216</v>
      </c>
      <c r="H575" s="172">
        <v>54.33</v>
      </c>
      <c r="I575" s="173"/>
      <c r="J575" s="174">
        <f>ROUND(I575*H575,2)</f>
        <v>0</v>
      </c>
      <c r="K575" s="170" t="s">
        <v>5</v>
      </c>
      <c r="L575" s="41"/>
      <c r="M575" s="175" t="s">
        <v>5</v>
      </c>
      <c r="N575" s="176" t="s">
        <v>42</v>
      </c>
      <c r="O575" s="42"/>
      <c r="P575" s="177">
        <f>O575*H575</f>
        <v>0</v>
      </c>
      <c r="Q575" s="177">
        <v>0</v>
      </c>
      <c r="R575" s="177">
        <f>Q575*H575</f>
        <v>0</v>
      </c>
      <c r="S575" s="177">
        <v>0</v>
      </c>
      <c r="T575" s="178">
        <f>S575*H575</f>
        <v>0</v>
      </c>
      <c r="AR575" s="23" t="s">
        <v>213</v>
      </c>
      <c r="AT575" s="23" t="s">
        <v>134</v>
      </c>
      <c r="AU575" s="23" t="s">
        <v>76</v>
      </c>
      <c r="AY575" s="23" t="s">
        <v>133</v>
      </c>
      <c r="BE575" s="179">
        <f>IF(N575="základní",J575,0)</f>
        <v>0</v>
      </c>
      <c r="BF575" s="179">
        <f>IF(N575="snížená",J575,0)</f>
        <v>0</v>
      </c>
      <c r="BG575" s="179">
        <f>IF(N575="zákl. přenesená",J575,0)</f>
        <v>0</v>
      </c>
      <c r="BH575" s="179">
        <f>IF(N575="sníž. přenesená",J575,0)</f>
        <v>0</v>
      </c>
      <c r="BI575" s="179">
        <f>IF(N575="nulová",J575,0)</f>
        <v>0</v>
      </c>
      <c r="BJ575" s="23" t="s">
        <v>76</v>
      </c>
      <c r="BK575" s="179">
        <f>ROUND(I575*H575,2)</f>
        <v>0</v>
      </c>
      <c r="BL575" s="23" t="s">
        <v>213</v>
      </c>
      <c r="BM575" s="23" t="s">
        <v>1299</v>
      </c>
    </row>
    <row r="576" spans="2:51" s="12" customFormat="1" ht="13.5">
      <c r="B576" s="188"/>
      <c r="D576" s="181" t="s">
        <v>140</v>
      </c>
      <c r="E576" s="189" t="s">
        <v>5</v>
      </c>
      <c r="F576" s="190" t="s">
        <v>1258</v>
      </c>
      <c r="H576" s="191">
        <v>58.73</v>
      </c>
      <c r="I576" s="192"/>
      <c r="L576" s="188"/>
      <c r="M576" s="193"/>
      <c r="N576" s="194"/>
      <c r="O576" s="194"/>
      <c r="P576" s="194"/>
      <c r="Q576" s="194"/>
      <c r="R576" s="194"/>
      <c r="S576" s="194"/>
      <c r="T576" s="195"/>
      <c r="AT576" s="189" t="s">
        <v>140</v>
      </c>
      <c r="AU576" s="189" t="s">
        <v>76</v>
      </c>
      <c r="AV576" s="12" t="s">
        <v>83</v>
      </c>
      <c r="AW576" s="12" t="s">
        <v>35</v>
      </c>
      <c r="AX576" s="12" t="s">
        <v>71</v>
      </c>
      <c r="AY576" s="189" t="s">
        <v>133</v>
      </c>
    </row>
    <row r="577" spans="2:51" s="12" customFormat="1" ht="13.5">
      <c r="B577" s="188"/>
      <c r="D577" s="181" t="s">
        <v>140</v>
      </c>
      <c r="E577" s="189" t="s">
        <v>5</v>
      </c>
      <c r="F577" s="190" t="s">
        <v>1300</v>
      </c>
      <c r="H577" s="191">
        <v>-6</v>
      </c>
      <c r="I577" s="192"/>
      <c r="L577" s="188"/>
      <c r="M577" s="193"/>
      <c r="N577" s="194"/>
      <c r="O577" s="194"/>
      <c r="P577" s="194"/>
      <c r="Q577" s="194"/>
      <c r="R577" s="194"/>
      <c r="S577" s="194"/>
      <c r="T577" s="195"/>
      <c r="AT577" s="189" t="s">
        <v>140</v>
      </c>
      <c r="AU577" s="189" t="s">
        <v>76</v>
      </c>
      <c r="AV577" s="12" t="s">
        <v>83</v>
      </c>
      <c r="AW577" s="12" t="s">
        <v>35</v>
      </c>
      <c r="AX577" s="12" t="s">
        <v>71</v>
      </c>
      <c r="AY577" s="189" t="s">
        <v>133</v>
      </c>
    </row>
    <row r="578" spans="2:51" s="12" customFormat="1" ht="13.5">
      <c r="B578" s="188"/>
      <c r="D578" s="181" t="s">
        <v>140</v>
      </c>
      <c r="E578" s="189" t="s">
        <v>5</v>
      </c>
      <c r="F578" s="190" t="s">
        <v>1301</v>
      </c>
      <c r="H578" s="191">
        <v>1.2</v>
      </c>
      <c r="I578" s="192"/>
      <c r="L578" s="188"/>
      <c r="M578" s="193"/>
      <c r="N578" s="194"/>
      <c r="O578" s="194"/>
      <c r="P578" s="194"/>
      <c r="Q578" s="194"/>
      <c r="R578" s="194"/>
      <c r="S578" s="194"/>
      <c r="T578" s="195"/>
      <c r="AT578" s="189" t="s">
        <v>140</v>
      </c>
      <c r="AU578" s="189" t="s">
        <v>76</v>
      </c>
      <c r="AV578" s="12" t="s">
        <v>83</v>
      </c>
      <c r="AW578" s="12" t="s">
        <v>35</v>
      </c>
      <c r="AX578" s="12" t="s">
        <v>71</v>
      </c>
      <c r="AY578" s="189" t="s">
        <v>133</v>
      </c>
    </row>
    <row r="579" spans="2:51" s="12" customFormat="1" ht="13.5">
      <c r="B579" s="188"/>
      <c r="D579" s="181" t="s">
        <v>140</v>
      </c>
      <c r="E579" s="189" t="s">
        <v>5</v>
      </c>
      <c r="F579" s="190" t="s">
        <v>1302</v>
      </c>
      <c r="H579" s="191">
        <v>0.4</v>
      </c>
      <c r="I579" s="192"/>
      <c r="L579" s="188"/>
      <c r="M579" s="193"/>
      <c r="N579" s="194"/>
      <c r="O579" s="194"/>
      <c r="P579" s="194"/>
      <c r="Q579" s="194"/>
      <c r="R579" s="194"/>
      <c r="S579" s="194"/>
      <c r="T579" s="195"/>
      <c r="AT579" s="189" t="s">
        <v>140</v>
      </c>
      <c r="AU579" s="189" t="s">
        <v>76</v>
      </c>
      <c r="AV579" s="12" t="s">
        <v>83</v>
      </c>
      <c r="AW579" s="12" t="s">
        <v>35</v>
      </c>
      <c r="AX579" s="12" t="s">
        <v>71</v>
      </c>
      <c r="AY579" s="189" t="s">
        <v>133</v>
      </c>
    </row>
    <row r="580" spans="2:51" s="12" customFormat="1" ht="13.5">
      <c r="B580" s="188"/>
      <c r="D580" s="181" t="s">
        <v>140</v>
      </c>
      <c r="E580" s="189" t="s">
        <v>5</v>
      </c>
      <c r="F580" s="190" t="s">
        <v>5</v>
      </c>
      <c r="H580" s="191">
        <v>0</v>
      </c>
      <c r="I580" s="192"/>
      <c r="L580" s="188"/>
      <c r="M580" s="193"/>
      <c r="N580" s="194"/>
      <c r="O580" s="194"/>
      <c r="P580" s="194"/>
      <c r="Q580" s="194"/>
      <c r="R580" s="194"/>
      <c r="S580" s="194"/>
      <c r="T580" s="195"/>
      <c r="AT580" s="189" t="s">
        <v>140</v>
      </c>
      <c r="AU580" s="189" t="s">
        <v>76</v>
      </c>
      <c r="AV580" s="12" t="s">
        <v>83</v>
      </c>
      <c r="AW580" s="12" t="s">
        <v>6</v>
      </c>
      <c r="AX580" s="12" t="s">
        <v>71</v>
      </c>
      <c r="AY580" s="189" t="s">
        <v>133</v>
      </c>
    </row>
    <row r="581" spans="2:51" s="12" customFormat="1" ht="13.5">
      <c r="B581" s="188"/>
      <c r="D581" s="181" t="s">
        <v>140</v>
      </c>
      <c r="E581" s="189" t="s">
        <v>5</v>
      </c>
      <c r="F581" s="190" t="s">
        <v>5</v>
      </c>
      <c r="H581" s="191">
        <v>0</v>
      </c>
      <c r="I581" s="192"/>
      <c r="L581" s="188"/>
      <c r="M581" s="193"/>
      <c r="N581" s="194"/>
      <c r="O581" s="194"/>
      <c r="P581" s="194"/>
      <c r="Q581" s="194"/>
      <c r="R581" s="194"/>
      <c r="S581" s="194"/>
      <c r="T581" s="195"/>
      <c r="AT581" s="189" t="s">
        <v>140</v>
      </c>
      <c r="AU581" s="189" t="s">
        <v>76</v>
      </c>
      <c r="AV581" s="12" t="s">
        <v>83</v>
      </c>
      <c r="AW581" s="12" t="s">
        <v>6</v>
      </c>
      <c r="AX581" s="12" t="s">
        <v>71</v>
      </c>
      <c r="AY581" s="189" t="s">
        <v>133</v>
      </c>
    </row>
    <row r="582" spans="2:51" s="13" customFormat="1" ht="13.5">
      <c r="B582" s="196"/>
      <c r="D582" s="181" t="s">
        <v>140</v>
      </c>
      <c r="E582" s="197" t="s">
        <v>5</v>
      </c>
      <c r="F582" s="198" t="s">
        <v>143</v>
      </c>
      <c r="H582" s="199">
        <v>54.33</v>
      </c>
      <c r="I582" s="200"/>
      <c r="L582" s="196"/>
      <c r="M582" s="201"/>
      <c r="N582" s="202"/>
      <c r="O582" s="202"/>
      <c r="P582" s="202"/>
      <c r="Q582" s="202"/>
      <c r="R582" s="202"/>
      <c r="S582" s="202"/>
      <c r="T582" s="203"/>
      <c r="AT582" s="197" t="s">
        <v>140</v>
      </c>
      <c r="AU582" s="197" t="s">
        <v>76</v>
      </c>
      <c r="AV582" s="13" t="s">
        <v>138</v>
      </c>
      <c r="AW582" s="13" t="s">
        <v>35</v>
      </c>
      <c r="AX582" s="13" t="s">
        <v>76</v>
      </c>
      <c r="AY582" s="197" t="s">
        <v>133</v>
      </c>
    </row>
    <row r="583" spans="2:65" s="1" customFormat="1" ht="38.25" customHeight="1">
      <c r="B583" s="167"/>
      <c r="C583" s="168" t="s">
        <v>1303</v>
      </c>
      <c r="D583" s="168" t="s">
        <v>134</v>
      </c>
      <c r="E583" s="169" t="s">
        <v>1304</v>
      </c>
      <c r="F583" s="170" t="s">
        <v>1305</v>
      </c>
      <c r="G583" s="171" t="s">
        <v>216</v>
      </c>
      <c r="H583" s="172">
        <v>61.975</v>
      </c>
      <c r="I583" s="173"/>
      <c r="J583" s="174">
        <f>ROUND(I583*H583,2)</f>
        <v>0</v>
      </c>
      <c r="K583" s="170" t="s">
        <v>5</v>
      </c>
      <c r="L583" s="41"/>
      <c r="M583" s="175" t="s">
        <v>5</v>
      </c>
      <c r="N583" s="176" t="s">
        <v>42</v>
      </c>
      <c r="O583" s="42"/>
      <c r="P583" s="177">
        <f>O583*H583</f>
        <v>0</v>
      </c>
      <c r="Q583" s="177">
        <v>0</v>
      </c>
      <c r="R583" s="177">
        <f>Q583*H583</f>
        <v>0</v>
      </c>
      <c r="S583" s="177">
        <v>0</v>
      </c>
      <c r="T583" s="178">
        <f>S583*H583</f>
        <v>0</v>
      </c>
      <c r="AR583" s="23" t="s">
        <v>213</v>
      </c>
      <c r="AT583" s="23" t="s">
        <v>134</v>
      </c>
      <c r="AU583" s="23" t="s">
        <v>76</v>
      </c>
      <c r="AY583" s="23" t="s">
        <v>133</v>
      </c>
      <c r="BE583" s="179">
        <f>IF(N583="základní",J583,0)</f>
        <v>0</v>
      </c>
      <c r="BF583" s="179">
        <f>IF(N583="snížená",J583,0)</f>
        <v>0</v>
      </c>
      <c r="BG583" s="179">
        <f>IF(N583="zákl. přenesená",J583,0)</f>
        <v>0</v>
      </c>
      <c r="BH583" s="179">
        <f>IF(N583="sníž. přenesená",J583,0)</f>
        <v>0</v>
      </c>
      <c r="BI583" s="179">
        <f>IF(N583="nulová",J583,0)</f>
        <v>0</v>
      </c>
      <c r="BJ583" s="23" t="s">
        <v>76</v>
      </c>
      <c r="BK583" s="179">
        <f>ROUND(I583*H583,2)</f>
        <v>0</v>
      </c>
      <c r="BL583" s="23" t="s">
        <v>213</v>
      </c>
      <c r="BM583" s="23" t="s">
        <v>1306</v>
      </c>
    </row>
    <row r="584" spans="2:51" s="12" customFormat="1" ht="27">
      <c r="B584" s="188"/>
      <c r="D584" s="181" t="s">
        <v>140</v>
      </c>
      <c r="E584" s="189" t="s">
        <v>5</v>
      </c>
      <c r="F584" s="190" t="s">
        <v>1307</v>
      </c>
      <c r="H584" s="191">
        <v>60.055</v>
      </c>
      <c r="I584" s="192"/>
      <c r="L584" s="188"/>
      <c r="M584" s="193"/>
      <c r="N584" s="194"/>
      <c r="O584" s="194"/>
      <c r="P584" s="194"/>
      <c r="Q584" s="194"/>
      <c r="R584" s="194"/>
      <c r="S584" s="194"/>
      <c r="T584" s="195"/>
      <c r="AT584" s="189" t="s">
        <v>140</v>
      </c>
      <c r="AU584" s="189" t="s">
        <v>76</v>
      </c>
      <c r="AV584" s="12" t="s">
        <v>83</v>
      </c>
      <c r="AW584" s="12" t="s">
        <v>35</v>
      </c>
      <c r="AX584" s="12" t="s">
        <v>71</v>
      </c>
      <c r="AY584" s="189" t="s">
        <v>133</v>
      </c>
    </row>
    <row r="585" spans="2:51" s="12" customFormat="1" ht="13.5">
      <c r="B585" s="188"/>
      <c r="D585" s="181" t="s">
        <v>140</v>
      </c>
      <c r="E585" s="189" t="s">
        <v>5</v>
      </c>
      <c r="F585" s="190" t="s">
        <v>1308</v>
      </c>
      <c r="H585" s="191">
        <v>1.92</v>
      </c>
      <c r="I585" s="192"/>
      <c r="L585" s="188"/>
      <c r="M585" s="193"/>
      <c r="N585" s="194"/>
      <c r="O585" s="194"/>
      <c r="P585" s="194"/>
      <c r="Q585" s="194"/>
      <c r="R585" s="194"/>
      <c r="S585" s="194"/>
      <c r="T585" s="195"/>
      <c r="AT585" s="189" t="s">
        <v>140</v>
      </c>
      <c r="AU585" s="189" t="s">
        <v>76</v>
      </c>
      <c r="AV585" s="12" t="s">
        <v>83</v>
      </c>
      <c r="AW585" s="12" t="s">
        <v>35</v>
      </c>
      <c r="AX585" s="12" t="s">
        <v>71</v>
      </c>
      <c r="AY585" s="189" t="s">
        <v>133</v>
      </c>
    </row>
    <row r="586" spans="2:51" s="12" customFormat="1" ht="13.5">
      <c r="B586" s="188"/>
      <c r="D586" s="181" t="s">
        <v>140</v>
      </c>
      <c r="E586" s="189" t="s">
        <v>5</v>
      </c>
      <c r="F586" s="190" t="s">
        <v>5</v>
      </c>
      <c r="H586" s="191">
        <v>0</v>
      </c>
      <c r="I586" s="192"/>
      <c r="L586" s="188"/>
      <c r="M586" s="193"/>
      <c r="N586" s="194"/>
      <c r="O586" s="194"/>
      <c r="P586" s="194"/>
      <c r="Q586" s="194"/>
      <c r="R586" s="194"/>
      <c r="S586" s="194"/>
      <c r="T586" s="195"/>
      <c r="AT586" s="189" t="s">
        <v>140</v>
      </c>
      <c r="AU586" s="189" t="s">
        <v>76</v>
      </c>
      <c r="AV586" s="12" t="s">
        <v>83</v>
      </c>
      <c r="AW586" s="12" t="s">
        <v>6</v>
      </c>
      <c r="AX586" s="12" t="s">
        <v>71</v>
      </c>
      <c r="AY586" s="189" t="s">
        <v>133</v>
      </c>
    </row>
    <row r="587" spans="2:51" s="13" customFormat="1" ht="13.5">
      <c r="B587" s="196"/>
      <c r="D587" s="181" t="s">
        <v>140</v>
      </c>
      <c r="E587" s="197" t="s">
        <v>5</v>
      </c>
      <c r="F587" s="198" t="s">
        <v>143</v>
      </c>
      <c r="H587" s="199">
        <v>61.975</v>
      </c>
      <c r="I587" s="200"/>
      <c r="L587" s="196"/>
      <c r="M587" s="201"/>
      <c r="N587" s="202"/>
      <c r="O587" s="202"/>
      <c r="P587" s="202"/>
      <c r="Q587" s="202"/>
      <c r="R587" s="202"/>
      <c r="S587" s="202"/>
      <c r="T587" s="203"/>
      <c r="AT587" s="197" t="s">
        <v>140</v>
      </c>
      <c r="AU587" s="197" t="s">
        <v>76</v>
      </c>
      <c r="AV587" s="13" t="s">
        <v>138</v>
      </c>
      <c r="AW587" s="13" t="s">
        <v>35</v>
      </c>
      <c r="AX587" s="13" t="s">
        <v>76</v>
      </c>
      <c r="AY587" s="197" t="s">
        <v>133</v>
      </c>
    </row>
    <row r="588" spans="2:65" s="1" customFormat="1" ht="51" customHeight="1">
      <c r="B588" s="167"/>
      <c r="C588" s="168" t="s">
        <v>1309</v>
      </c>
      <c r="D588" s="168" t="s">
        <v>134</v>
      </c>
      <c r="E588" s="169" t="s">
        <v>1310</v>
      </c>
      <c r="F588" s="170" t="s">
        <v>1311</v>
      </c>
      <c r="G588" s="171" t="s">
        <v>203</v>
      </c>
      <c r="H588" s="172">
        <v>40</v>
      </c>
      <c r="I588" s="173"/>
      <c r="J588" s="174">
        <f>ROUND(I588*H588,2)</f>
        <v>0</v>
      </c>
      <c r="K588" s="170" t="s">
        <v>5</v>
      </c>
      <c r="L588" s="41"/>
      <c r="M588" s="175" t="s">
        <v>5</v>
      </c>
      <c r="N588" s="176" t="s">
        <v>42</v>
      </c>
      <c r="O588" s="42"/>
      <c r="P588" s="177">
        <f>O588*H588</f>
        <v>0</v>
      </c>
      <c r="Q588" s="177">
        <v>0</v>
      </c>
      <c r="R588" s="177">
        <f>Q588*H588</f>
        <v>0</v>
      </c>
      <c r="S588" s="177">
        <v>0</v>
      </c>
      <c r="T588" s="178">
        <f>S588*H588</f>
        <v>0</v>
      </c>
      <c r="AR588" s="23" t="s">
        <v>213</v>
      </c>
      <c r="AT588" s="23" t="s">
        <v>134</v>
      </c>
      <c r="AU588" s="23" t="s">
        <v>76</v>
      </c>
      <c r="AY588" s="23" t="s">
        <v>133</v>
      </c>
      <c r="BE588" s="179">
        <f>IF(N588="základní",J588,0)</f>
        <v>0</v>
      </c>
      <c r="BF588" s="179">
        <f>IF(N588="snížená",J588,0)</f>
        <v>0</v>
      </c>
      <c r="BG588" s="179">
        <f>IF(N588="zákl. přenesená",J588,0)</f>
        <v>0</v>
      </c>
      <c r="BH588" s="179">
        <f>IF(N588="sníž. přenesená",J588,0)</f>
        <v>0</v>
      </c>
      <c r="BI588" s="179">
        <f>IF(N588="nulová",J588,0)</f>
        <v>0</v>
      </c>
      <c r="BJ588" s="23" t="s">
        <v>76</v>
      </c>
      <c r="BK588" s="179">
        <f>ROUND(I588*H588,2)</f>
        <v>0</v>
      </c>
      <c r="BL588" s="23" t="s">
        <v>213</v>
      </c>
      <c r="BM588" s="23" t="s">
        <v>1312</v>
      </c>
    </row>
    <row r="589" spans="2:65" s="1" customFormat="1" ht="63.75" customHeight="1">
      <c r="B589" s="167"/>
      <c r="C589" s="168" t="s">
        <v>1313</v>
      </c>
      <c r="D589" s="168" t="s">
        <v>134</v>
      </c>
      <c r="E589" s="169" t="s">
        <v>1314</v>
      </c>
      <c r="F589" s="170" t="s">
        <v>1315</v>
      </c>
      <c r="G589" s="171" t="s">
        <v>818</v>
      </c>
      <c r="H589" s="214"/>
      <c r="I589" s="173"/>
      <c r="J589" s="174">
        <f>ROUND(I589*H589,2)</f>
        <v>0</v>
      </c>
      <c r="K589" s="170" t="s">
        <v>5</v>
      </c>
      <c r="L589" s="41"/>
      <c r="M589" s="175" t="s">
        <v>5</v>
      </c>
      <c r="N589" s="176" t="s">
        <v>42</v>
      </c>
      <c r="O589" s="42"/>
      <c r="P589" s="177">
        <f>O589*H589</f>
        <v>0</v>
      </c>
      <c r="Q589" s="177">
        <v>0</v>
      </c>
      <c r="R589" s="177">
        <f>Q589*H589</f>
        <v>0</v>
      </c>
      <c r="S589" s="177">
        <v>0</v>
      </c>
      <c r="T589" s="178">
        <f>S589*H589</f>
        <v>0</v>
      </c>
      <c r="AR589" s="23" t="s">
        <v>213</v>
      </c>
      <c r="AT589" s="23" t="s">
        <v>134</v>
      </c>
      <c r="AU589" s="23" t="s">
        <v>76</v>
      </c>
      <c r="AY589" s="23" t="s">
        <v>133</v>
      </c>
      <c r="BE589" s="179">
        <f>IF(N589="základní",J589,0)</f>
        <v>0</v>
      </c>
      <c r="BF589" s="179">
        <f>IF(N589="snížená",J589,0)</f>
        <v>0</v>
      </c>
      <c r="BG589" s="179">
        <f>IF(N589="zákl. přenesená",J589,0)</f>
        <v>0</v>
      </c>
      <c r="BH589" s="179">
        <f>IF(N589="sníž. přenesená",J589,0)</f>
        <v>0</v>
      </c>
      <c r="BI589" s="179">
        <f>IF(N589="nulová",J589,0)</f>
        <v>0</v>
      </c>
      <c r="BJ589" s="23" t="s">
        <v>76</v>
      </c>
      <c r="BK589" s="179">
        <f>ROUND(I589*H589,2)</f>
        <v>0</v>
      </c>
      <c r="BL589" s="23" t="s">
        <v>213</v>
      </c>
      <c r="BM589" s="23" t="s">
        <v>1316</v>
      </c>
    </row>
    <row r="590" spans="2:63" s="10" customFormat="1" ht="37.35" customHeight="1">
      <c r="B590" s="156"/>
      <c r="D590" s="157" t="s">
        <v>70</v>
      </c>
      <c r="E590" s="158" t="s">
        <v>1317</v>
      </c>
      <c r="F590" s="158" t="s">
        <v>1318</v>
      </c>
      <c r="I590" s="159"/>
      <c r="J590" s="160">
        <f>BK590</f>
        <v>0</v>
      </c>
      <c r="L590" s="156"/>
      <c r="M590" s="161"/>
      <c r="N590" s="162"/>
      <c r="O590" s="162"/>
      <c r="P590" s="163">
        <f>SUM(P591:P611)</f>
        <v>0</v>
      </c>
      <c r="Q590" s="162"/>
      <c r="R590" s="163">
        <f>SUM(R591:R611)</f>
        <v>0</v>
      </c>
      <c r="S590" s="162"/>
      <c r="T590" s="164">
        <f>SUM(T591:T611)</f>
        <v>0</v>
      </c>
      <c r="AR590" s="157" t="s">
        <v>83</v>
      </c>
      <c r="AT590" s="165" t="s">
        <v>70</v>
      </c>
      <c r="AU590" s="165" t="s">
        <v>71</v>
      </c>
      <c r="AY590" s="157" t="s">
        <v>133</v>
      </c>
      <c r="BK590" s="166">
        <f>SUM(BK591:BK611)</f>
        <v>0</v>
      </c>
    </row>
    <row r="591" spans="2:65" s="1" customFormat="1" ht="25.5" customHeight="1">
      <c r="B591" s="167"/>
      <c r="C591" s="168" t="s">
        <v>1319</v>
      </c>
      <c r="D591" s="168" t="s">
        <v>134</v>
      </c>
      <c r="E591" s="169" t="s">
        <v>1320</v>
      </c>
      <c r="F591" s="170" t="s">
        <v>1321</v>
      </c>
      <c r="G591" s="171" t="s">
        <v>194</v>
      </c>
      <c r="H591" s="172">
        <v>2.682</v>
      </c>
      <c r="I591" s="173"/>
      <c r="J591" s="174">
        <f>ROUND(I591*H591,2)</f>
        <v>0</v>
      </c>
      <c r="K591" s="170" t="s">
        <v>5</v>
      </c>
      <c r="L591" s="41"/>
      <c r="M591" s="175" t="s">
        <v>5</v>
      </c>
      <c r="N591" s="176" t="s">
        <v>42</v>
      </c>
      <c r="O591" s="42"/>
      <c r="P591" s="177">
        <f>O591*H591</f>
        <v>0</v>
      </c>
      <c r="Q591" s="177">
        <v>0</v>
      </c>
      <c r="R591" s="177">
        <f>Q591*H591</f>
        <v>0</v>
      </c>
      <c r="S591" s="177">
        <v>0</v>
      </c>
      <c r="T591" s="178">
        <f>S591*H591</f>
        <v>0</v>
      </c>
      <c r="AR591" s="23" t="s">
        <v>213</v>
      </c>
      <c r="AT591" s="23" t="s">
        <v>134</v>
      </c>
      <c r="AU591" s="23" t="s">
        <v>76</v>
      </c>
      <c r="AY591" s="23" t="s">
        <v>133</v>
      </c>
      <c r="BE591" s="179">
        <f>IF(N591="základní",J591,0)</f>
        <v>0</v>
      </c>
      <c r="BF591" s="179">
        <f>IF(N591="snížená",J591,0)</f>
        <v>0</v>
      </c>
      <c r="BG591" s="179">
        <f>IF(N591="zákl. přenesená",J591,0)</f>
        <v>0</v>
      </c>
      <c r="BH591" s="179">
        <f>IF(N591="sníž. přenesená",J591,0)</f>
        <v>0</v>
      </c>
      <c r="BI591" s="179">
        <f>IF(N591="nulová",J591,0)</f>
        <v>0</v>
      </c>
      <c r="BJ591" s="23" t="s">
        <v>76</v>
      </c>
      <c r="BK591" s="179">
        <f>ROUND(I591*H591,2)</f>
        <v>0</v>
      </c>
      <c r="BL591" s="23" t="s">
        <v>213</v>
      </c>
      <c r="BM591" s="23" t="s">
        <v>1322</v>
      </c>
    </row>
    <row r="592" spans="2:51" s="11" customFormat="1" ht="13.5">
      <c r="B592" s="180"/>
      <c r="D592" s="181" t="s">
        <v>140</v>
      </c>
      <c r="E592" s="182" t="s">
        <v>5</v>
      </c>
      <c r="F592" s="183" t="s">
        <v>1323</v>
      </c>
      <c r="H592" s="182" t="s">
        <v>5</v>
      </c>
      <c r="I592" s="184"/>
      <c r="L592" s="180"/>
      <c r="M592" s="185"/>
      <c r="N592" s="186"/>
      <c r="O592" s="186"/>
      <c r="P592" s="186"/>
      <c r="Q592" s="186"/>
      <c r="R592" s="186"/>
      <c r="S592" s="186"/>
      <c r="T592" s="187"/>
      <c r="AT592" s="182" t="s">
        <v>140</v>
      </c>
      <c r="AU592" s="182" t="s">
        <v>76</v>
      </c>
      <c r="AV592" s="11" t="s">
        <v>76</v>
      </c>
      <c r="AW592" s="11" t="s">
        <v>35</v>
      </c>
      <c r="AX592" s="11" t="s">
        <v>71</v>
      </c>
      <c r="AY592" s="182" t="s">
        <v>133</v>
      </c>
    </row>
    <row r="593" spans="2:51" s="12" customFormat="1" ht="13.5">
      <c r="B593" s="188"/>
      <c r="D593" s="181" t="s">
        <v>140</v>
      </c>
      <c r="E593" s="189" t="s">
        <v>5</v>
      </c>
      <c r="F593" s="190" t="s">
        <v>1324</v>
      </c>
      <c r="H593" s="191">
        <v>2.682</v>
      </c>
      <c r="I593" s="192"/>
      <c r="L593" s="188"/>
      <c r="M593" s="193"/>
      <c r="N593" s="194"/>
      <c r="O593" s="194"/>
      <c r="P593" s="194"/>
      <c r="Q593" s="194"/>
      <c r="R593" s="194"/>
      <c r="S593" s="194"/>
      <c r="T593" s="195"/>
      <c r="AT593" s="189" t="s">
        <v>140</v>
      </c>
      <c r="AU593" s="189" t="s">
        <v>76</v>
      </c>
      <c r="AV593" s="12" t="s">
        <v>83</v>
      </c>
      <c r="AW593" s="12" t="s">
        <v>35</v>
      </c>
      <c r="AX593" s="12" t="s">
        <v>71</v>
      </c>
      <c r="AY593" s="189" t="s">
        <v>133</v>
      </c>
    </row>
    <row r="594" spans="2:51" s="12" customFormat="1" ht="13.5">
      <c r="B594" s="188"/>
      <c r="D594" s="181" t="s">
        <v>140</v>
      </c>
      <c r="E594" s="189" t="s">
        <v>5</v>
      </c>
      <c r="F594" s="190" t="s">
        <v>5</v>
      </c>
      <c r="H594" s="191">
        <v>0</v>
      </c>
      <c r="I594" s="192"/>
      <c r="L594" s="188"/>
      <c r="M594" s="193"/>
      <c r="N594" s="194"/>
      <c r="O594" s="194"/>
      <c r="P594" s="194"/>
      <c r="Q594" s="194"/>
      <c r="R594" s="194"/>
      <c r="S594" s="194"/>
      <c r="T594" s="195"/>
      <c r="AT594" s="189" t="s">
        <v>140</v>
      </c>
      <c r="AU594" s="189" t="s">
        <v>76</v>
      </c>
      <c r="AV594" s="12" t="s">
        <v>83</v>
      </c>
      <c r="AW594" s="12" t="s">
        <v>6</v>
      </c>
      <c r="AX594" s="12" t="s">
        <v>71</v>
      </c>
      <c r="AY594" s="189" t="s">
        <v>133</v>
      </c>
    </row>
    <row r="595" spans="2:51" s="13" customFormat="1" ht="13.5">
      <c r="B595" s="196"/>
      <c r="D595" s="181" t="s">
        <v>140</v>
      </c>
      <c r="E595" s="197" t="s">
        <v>5</v>
      </c>
      <c r="F595" s="198" t="s">
        <v>143</v>
      </c>
      <c r="H595" s="199">
        <v>2.682</v>
      </c>
      <c r="I595" s="200"/>
      <c r="L595" s="196"/>
      <c r="M595" s="201"/>
      <c r="N595" s="202"/>
      <c r="O595" s="202"/>
      <c r="P595" s="202"/>
      <c r="Q595" s="202"/>
      <c r="R595" s="202"/>
      <c r="S595" s="202"/>
      <c r="T595" s="203"/>
      <c r="AT595" s="197" t="s">
        <v>140</v>
      </c>
      <c r="AU595" s="197" t="s">
        <v>76</v>
      </c>
      <c r="AV595" s="13" t="s">
        <v>138</v>
      </c>
      <c r="AW595" s="13" t="s">
        <v>35</v>
      </c>
      <c r="AX595" s="13" t="s">
        <v>76</v>
      </c>
      <c r="AY595" s="197" t="s">
        <v>133</v>
      </c>
    </row>
    <row r="596" spans="2:65" s="1" customFormat="1" ht="25.5" customHeight="1">
      <c r="B596" s="167"/>
      <c r="C596" s="168" t="s">
        <v>1325</v>
      </c>
      <c r="D596" s="168" t="s">
        <v>134</v>
      </c>
      <c r="E596" s="169" t="s">
        <v>1326</v>
      </c>
      <c r="F596" s="170" t="s">
        <v>1327</v>
      </c>
      <c r="G596" s="171" t="s">
        <v>194</v>
      </c>
      <c r="H596" s="172">
        <v>17.298</v>
      </c>
      <c r="I596" s="173"/>
      <c r="J596" s="174">
        <f>ROUND(I596*H596,2)</f>
        <v>0</v>
      </c>
      <c r="K596" s="170" t="s">
        <v>5</v>
      </c>
      <c r="L596" s="41"/>
      <c r="M596" s="175" t="s">
        <v>5</v>
      </c>
      <c r="N596" s="176" t="s">
        <v>42</v>
      </c>
      <c r="O596" s="42"/>
      <c r="P596" s="177">
        <f>O596*H596</f>
        <v>0</v>
      </c>
      <c r="Q596" s="177">
        <v>0</v>
      </c>
      <c r="R596" s="177">
        <f>Q596*H596</f>
        <v>0</v>
      </c>
      <c r="S596" s="177">
        <v>0</v>
      </c>
      <c r="T596" s="178">
        <f>S596*H596</f>
        <v>0</v>
      </c>
      <c r="AR596" s="23" t="s">
        <v>213</v>
      </c>
      <c r="AT596" s="23" t="s">
        <v>134</v>
      </c>
      <c r="AU596" s="23" t="s">
        <v>76</v>
      </c>
      <c r="AY596" s="23" t="s">
        <v>133</v>
      </c>
      <c r="BE596" s="179">
        <f>IF(N596="základní",J596,0)</f>
        <v>0</v>
      </c>
      <c r="BF596" s="179">
        <f>IF(N596="snížená",J596,0)</f>
        <v>0</v>
      </c>
      <c r="BG596" s="179">
        <f>IF(N596="zákl. přenesená",J596,0)</f>
        <v>0</v>
      </c>
      <c r="BH596" s="179">
        <f>IF(N596="sníž. přenesená",J596,0)</f>
        <v>0</v>
      </c>
      <c r="BI596" s="179">
        <f>IF(N596="nulová",J596,0)</f>
        <v>0</v>
      </c>
      <c r="BJ596" s="23" t="s">
        <v>76</v>
      </c>
      <c r="BK596" s="179">
        <f>ROUND(I596*H596,2)</f>
        <v>0</v>
      </c>
      <c r="BL596" s="23" t="s">
        <v>213</v>
      </c>
      <c r="BM596" s="23" t="s">
        <v>1328</v>
      </c>
    </row>
    <row r="597" spans="2:51" s="11" customFormat="1" ht="13.5">
      <c r="B597" s="180"/>
      <c r="D597" s="181" t="s">
        <v>140</v>
      </c>
      <c r="E597" s="182" t="s">
        <v>5</v>
      </c>
      <c r="F597" s="183" t="s">
        <v>1329</v>
      </c>
      <c r="H597" s="182" t="s">
        <v>5</v>
      </c>
      <c r="I597" s="184"/>
      <c r="L597" s="180"/>
      <c r="M597" s="185"/>
      <c r="N597" s="186"/>
      <c r="O597" s="186"/>
      <c r="P597" s="186"/>
      <c r="Q597" s="186"/>
      <c r="R597" s="186"/>
      <c r="S597" s="186"/>
      <c r="T597" s="187"/>
      <c r="AT597" s="182" t="s">
        <v>140</v>
      </c>
      <c r="AU597" s="182" t="s">
        <v>76</v>
      </c>
      <c r="AV597" s="11" t="s">
        <v>76</v>
      </c>
      <c r="AW597" s="11" t="s">
        <v>35</v>
      </c>
      <c r="AX597" s="11" t="s">
        <v>71</v>
      </c>
      <c r="AY597" s="182" t="s">
        <v>133</v>
      </c>
    </row>
    <row r="598" spans="2:51" s="12" customFormat="1" ht="13.5">
      <c r="B598" s="188"/>
      <c r="D598" s="181" t="s">
        <v>140</v>
      </c>
      <c r="E598" s="189" t="s">
        <v>5</v>
      </c>
      <c r="F598" s="190" t="s">
        <v>1330</v>
      </c>
      <c r="H598" s="191">
        <v>17.298</v>
      </c>
      <c r="I598" s="192"/>
      <c r="L598" s="188"/>
      <c r="M598" s="193"/>
      <c r="N598" s="194"/>
      <c r="O598" s="194"/>
      <c r="P598" s="194"/>
      <c r="Q598" s="194"/>
      <c r="R598" s="194"/>
      <c r="S598" s="194"/>
      <c r="T598" s="195"/>
      <c r="AT598" s="189" t="s">
        <v>140</v>
      </c>
      <c r="AU598" s="189" t="s">
        <v>76</v>
      </c>
      <c r="AV598" s="12" t="s">
        <v>83</v>
      </c>
      <c r="AW598" s="12" t="s">
        <v>35</v>
      </c>
      <c r="AX598" s="12" t="s">
        <v>71</v>
      </c>
      <c r="AY598" s="189" t="s">
        <v>133</v>
      </c>
    </row>
    <row r="599" spans="2:51" s="12" customFormat="1" ht="13.5">
      <c r="B599" s="188"/>
      <c r="D599" s="181" t="s">
        <v>140</v>
      </c>
      <c r="E599" s="189" t="s">
        <v>5</v>
      </c>
      <c r="F599" s="190" t="s">
        <v>5</v>
      </c>
      <c r="H599" s="191">
        <v>0</v>
      </c>
      <c r="I599" s="192"/>
      <c r="L599" s="188"/>
      <c r="M599" s="193"/>
      <c r="N599" s="194"/>
      <c r="O599" s="194"/>
      <c r="P599" s="194"/>
      <c r="Q599" s="194"/>
      <c r="R599" s="194"/>
      <c r="S599" s="194"/>
      <c r="T599" s="195"/>
      <c r="AT599" s="189" t="s">
        <v>140</v>
      </c>
      <c r="AU599" s="189" t="s">
        <v>76</v>
      </c>
      <c r="AV599" s="12" t="s">
        <v>83</v>
      </c>
      <c r="AW599" s="12" t="s">
        <v>6</v>
      </c>
      <c r="AX599" s="12" t="s">
        <v>71</v>
      </c>
      <c r="AY599" s="189" t="s">
        <v>133</v>
      </c>
    </row>
    <row r="600" spans="2:51" s="13" customFormat="1" ht="13.5">
      <c r="B600" s="196"/>
      <c r="D600" s="181" t="s">
        <v>140</v>
      </c>
      <c r="E600" s="197" t="s">
        <v>5</v>
      </c>
      <c r="F600" s="198" t="s">
        <v>143</v>
      </c>
      <c r="H600" s="199">
        <v>17.298</v>
      </c>
      <c r="I600" s="200"/>
      <c r="L600" s="196"/>
      <c r="M600" s="201"/>
      <c r="N600" s="202"/>
      <c r="O600" s="202"/>
      <c r="P600" s="202"/>
      <c r="Q600" s="202"/>
      <c r="R600" s="202"/>
      <c r="S600" s="202"/>
      <c r="T600" s="203"/>
      <c r="AT600" s="197" t="s">
        <v>140</v>
      </c>
      <c r="AU600" s="197" t="s">
        <v>76</v>
      </c>
      <c r="AV600" s="13" t="s">
        <v>138</v>
      </c>
      <c r="AW600" s="13" t="s">
        <v>35</v>
      </c>
      <c r="AX600" s="13" t="s">
        <v>76</v>
      </c>
      <c r="AY600" s="197" t="s">
        <v>133</v>
      </c>
    </row>
    <row r="601" spans="2:65" s="1" customFormat="1" ht="25.5" customHeight="1">
      <c r="B601" s="167"/>
      <c r="C601" s="168" t="s">
        <v>1331</v>
      </c>
      <c r="D601" s="168" t="s">
        <v>134</v>
      </c>
      <c r="E601" s="169" t="s">
        <v>1332</v>
      </c>
      <c r="F601" s="170" t="s">
        <v>1333</v>
      </c>
      <c r="G601" s="171" t="s">
        <v>194</v>
      </c>
      <c r="H601" s="172">
        <v>6.02</v>
      </c>
      <c r="I601" s="173"/>
      <c r="J601" s="174">
        <f>ROUND(I601*H601,2)</f>
        <v>0</v>
      </c>
      <c r="K601" s="170" t="s">
        <v>5</v>
      </c>
      <c r="L601" s="41"/>
      <c r="M601" s="175" t="s">
        <v>5</v>
      </c>
      <c r="N601" s="176" t="s">
        <v>42</v>
      </c>
      <c r="O601" s="42"/>
      <c r="P601" s="177">
        <f>O601*H601</f>
        <v>0</v>
      </c>
      <c r="Q601" s="177">
        <v>0</v>
      </c>
      <c r="R601" s="177">
        <f>Q601*H601</f>
        <v>0</v>
      </c>
      <c r="S601" s="177">
        <v>0</v>
      </c>
      <c r="T601" s="178">
        <f>S601*H601</f>
        <v>0</v>
      </c>
      <c r="AR601" s="23" t="s">
        <v>213</v>
      </c>
      <c r="AT601" s="23" t="s">
        <v>134</v>
      </c>
      <c r="AU601" s="23" t="s">
        <v>76</v>
      </c>
      <c r="AY601" s="23" t="s">
        <v>133</v>
      </c>
      <c r="BE601" s="179">
        <f>IF(N601="základní",J601,0)</f>
        <v>0</v>
      </c>
      <c r="BF601" s="179">
        <f>IF(N601="snížená",J601,0)</f>
        <v>0</v>
      </c>
      <c r="BG601" s="179">
        <f>IF(N601="zákl. přenesená",J601,0)</f>
        <v>0</v>
      </c>
      <c r="BH601" s="179">
        <f>IF(N601="sníž. přenesená",J601,0)</f>
        <v>0</v>
      </c>
      <c r="BI601" s="179">
        <f>IF(N601="nulová",J601,0)</f>
        <v>0</v>
      </c>
      <c r="BJ601" s="23" t="s">
        <v>76</v>
      </c>
      <c r="BK601" s="179">
        <f>ROUND(I601*H601,2)</f>
        <v>0</v>
      </c>
      <c r="BL601" s="23" t="s">
        <v>213</v>
      </c>
      <c r="BM601" s="23" t="s">
        <v>1334</v>
      </c>
    </row>
    <row r="602" spans="2:51" s="11" customFormat="1" ht="13.5">
      <c r="B602" s="180"/>
      <c r="D602" s="181" t="s">
        <v>140</v>
      </c>
      <c r="E602" s="182" t="s">
        <v>5</v>
      </c>
      <c r="F602" s="183" t="s">
        <v>1335</v>
      </c>
      <c r="H602" s="182" t="s">
        <v>5</v>
      </c>
      <c r="I602" s="184"/>
      <c r="L602" s="180"/>
      <c r="M602" s="185"/>
      <c r="N602" s="186"/>
      <c r="O602" s="186"/>
      <c r="P602" s="186"/>
      <c r="Q602" s="186"/>
      <c r="R602" s="186"/>
      <c r="S602" s="186"/>
      <c r="T602" s="187"/>
      <c r="AT602" s="182" t="s">
        <v>140</v>
      </c>
      <c r="AU602" s="182" t="s">
        <v>76</v>
      </c>
      <c r="AV602" s="11" t="s">
        <v>76</v>
      </c>
      <c r="AW602" s="11" t="s">
        <v>35</v>
      </c>
      <c r="AX602" s="11" t="s">
        <v>71</v>
      </c>
      <c r="AY602" s="182" t="s">
        <v>133</v>
      </c>
    </row>
    <row r="603" spans="2:51" s="12" customFormat="1" ht="13.5">
      <c r="B603" s="188"/>
      <c r="D603" s="181" t="s">
        <v>140</v>
      </c>
      <c r="E603" s="189" t="s">
        <v>5</v>
      </c>
      <c r="F603" s="190" t="s">
        <v>1336</v>
      </c>
      <c r="H603" s="191">
        <v>5.04</v>
      </c>
      <c r="I603" s="192"/>
      <c r="L603" s="188"/>
      <c r="M603" s="193"/>
      <c r="N603" s="194"/>
      <c r="O603" s="194"/>
      <c r="P603" s="194"/>
      <c r="Q603" s="194"/>
      <c r="R603" s="194"/>
      <c r="S603" s="194"/>
      <c r="T603" s="195"/>
      <c r="AT603" s="189" t="s">
        <v>140</v>
      </c>
      <c r="AU603" s="189" t="s">
        <v>76</v>
      </c>
      <c r="AV603" s="12" t="s">
        <v>83</v>
      </c>
      <c r="AW603" s="12" t="s">
        <v>35</v>
      </c>
      <c r="AX603" s="12" t="s">
        <v>71</v>
      </c>
      <c r="AY603" s="189" t="s">
        <v>133</v>
      </c>
    </row>
    <row r="604" spans="2:51" s="12" customFormat="1" ht="13.5">
      <c r="B604" s="188"/>
      <c r="D604" s="181" t="s">
        <v>140</v>
      </c>
      <c r="E604" s="189" t="s">
        <v>5</v>
      </c>
      <c r="F604" s="190" t="s">
        <v>1337</v>
      </c>
      <c r="H604" s="191">
        <v>0.98</v>
      </c>
      <c r="I604" s="192"/>
      <c r="L604" s="188"/>
      <c r="M604" s="193"/>
      <c r="N604" s="194"/>
      <c r="O604" s="194"/>
      <c r="P604" s="194"/>
      <c r="Q604" s="194"/>
      <c r="R604" s="194"/>
      <c r="S604" s="194"/>
      <c r="T604" s="195"/>
      <c r="AT604" s="189" t="s">
        <v>140</v>
      </c>
      <c r="AU604" s="189" t="s">
        <v>76</v>
      </c>
      <c r="AV604" s="12" t="s">
        <v>83</v>
      </c>
      <c r="AW604" s="12" t="s">
        <v>35</v>
      </c>
      <c r="AX604" s="12" t="s">
        <v>71</v>
      </c>
      <c r="AY604" s="189" t="s">
        <v>133</v>
      </c>
    </row>
    <row r="605" spans="2:51" s="12" customFormat="1" ht="13.5">
      <c r="B605" s="188"/>
      <c r="D605" s="181" t="s">
        <v>140</v>
      </c>
      <c r="E605" s="189" t="s">
        <v>5</v>
      </c>
      <c r="F605" s="190" t="s">
        <v>5</v>
      </c>
      <c r="H605" s="191">
        <v>0</v>
      </c>
      <c r="I605" s="192"/>
      <c r="L605" s="188"/>
      <c r="M605" s="193"/>
      <c r="N605" s="194"/>
      <c r="O605" s="194"/>
      <c r="P605" s="194"/>
      <c r="Q605" s="194"/>
      <c r="R605" s="194"/>
      <c r="S605" s="194"/>
      <c r="T605" s="195"/>
      <c r="AT605" s="189" t="s">
        <v>140</v>
      </c>
      <c r="AU605" s="189" t="s">
        <v>76</v>
      </c>
      <c r="AV605" s="12" t="s">
        <v>83</v>
      </c>
      <c r="AW605" s="12" t="s">
        <v>6</v>
      </c>
      <c r="AX605" s="12" t="s">
        <v>71</v>
      </c>
      <c r="AY605" s="189" t="s">
        <v>133</v>
      </c>
    </row>
    <row r="606" spans="2:51" s="13" customFormat="1" ht="13.5">
      <c r="B606" s="196"/>
      <c r="D606" s="181" t="s">
        <v>140</v>
      </c>
      <c r="E606" s="197" t="s">
        <v>5</v>
      </c>
      <c r="F606" s="198" t="s">
        <v>143</v>
      </c>
      <c r="H606" s="199">
        <v>6.02</v>
      </c>
      <c r="I606" s="200"/>
      <c r="L606" s="196"/>
      <c r="M606" s="201"/>
      <c r="N606" s="202"/>
      <c r="O606" s="202"/>
      <c r="P606" s="202"/>
      <c r="Q606" s="202"/>
      <c r="R606" s="202"/>
      <c r="S606" s="202"/>
      <c r="T606" s="203"/>
      <c r="AT606" s="197" t="s">
        <v>140</v>
      </c>
      <c r="AU606" s="197" t="s">
        <v>76</v>
      </c>
      <c r="AV606" s="13" t="s">
        <v>138</v>
      </c>
      <c r="AW606" s="13" t="s">
        <v>35</v>
      </c>
      <c r="AX606" s="13" t="s">
        <v>76</v>
      </c>
      <c r="AY606" s="197" t="s">
        <v>133</v>
      </c>
    </row>
    <row r="607" spans="2:65" s="1" customFormat="1" ht="38.25" customHeight="1">
      <c r="B607" s="167"/>
      <c r="C607" s="168" t="s">
        <v>1338</v>
      </c>
      <c r="D607" s="168" t="s">
        <v>134</v>
      </c>
      <c r="E607" s="169" t="s">
        <v>1339</v>
      </c>
      <c r="F607" s="170" t="s">
        <v>1340</v>
      </c>
      <c r="G607" s="171" t="s">
        <v>194</v>
      </c>
      <c r="H607" s="172">
        <v>6.02</v>
      </c>
      <c r="I607" s="173"/>
      <c r="J607" s="174">
        <f>ROUND(I607*H607,2)</f>
        <v>0</v>
      </c>
      <c r="K607" s="170" t="s">
        <v>5</v>
      </c>
      <c r="L607" s="41"/>
      <c r="M607" s="175" t="s">
        <v>5</v>
      </c>
      <c r="N607" s="176" t="s">
        <v>42</v>
      </c>
      <c r="O607" s="42"/>
      <c r="P607" s="177">
        <f>O607*H607</f>
        <v>0</v>
      </c>
      <c r="Q607" s="177">
        <v>0</v>
      </c>
      <c r="R607" s="177">
        <f>Q607*H607</f>
        <v>0</v>
      </c>
      <c r="S607" s="177">
        <v>0</v>
      </c>
      <c r="T607" s="178">
        <f>S607*H607</f>
        <v>0</v>
      </c>
      <c r="AR607" s="23" t="s">
        <v>213</v>
      </c>
      <c r="AT607" s="23" t="s">
        <v>134</v>
      </c>
      <c r="AU607" s="23" t="s">
        <v>76</v>
      </c>
      <c r="AY607" s="23" t="s">
        <v>133</v>
      </c>
      <c r="BE607" s="179">
        <f>IF(N607="základní",J607,0)</f>
        <v>0</v>
      </c>
      <c r="BF607" s="179">
        <f>IF(N607="snížená",J607,0)</f>
        <v>0</v>
      </c>
      <c r="BG607" s="179">
        <f>IF(N607="zákl. přenesená",J607,0)</f>
        <v>0</v>
      </c>
      <c r="BH607" s="179">
        <f>IF(N607="sníž. přenesená",J607,0)</f>
        <v>0</v>
      </c>
      <c r="BI607" s="179">
        <f>IF(N607="nulová",J607,0)</f>
        <v>0</v>
      </c>
      <c r="BJ607" s="23" t="s">
        <v>76</v>
      </c>
      <c r="BK607" s="179">
        <f>ROUND(I607*H607,2)</f>
        <v>0</v>
      </c>
      <c r="BL607" s="23" t="s">
        <v>213</v>
      </c>
      <c r="BM607" s="23" t="s">
        <v>1341</v>
      </c>
    </row>
    <row r="608" spans="2:65" s="1" customFormat="1" ht="51" customHeight="1">
      <c r="B608" s="167"/>
      <c r="C608" s="168" t="s">
        <v>1342</v>
      </c>
      <c r="D608" s="168" t="s">
        <v>134</v>
      </c>
      <c r="E608" s="169" t="s">
        <v>1343</v>
      </c>
      <c r="F608" s="170" t="s">
        <v>1344</v>
      </c>
      <c r="G608" s="171" t="s">
        <v>194</v>
      </c>
      <c r="H608" s="172">
        <v>6.02</v>
      </c>
      <c r="I608" s="173"/>
      <c r="J608" s="174">
        <f>ROUND(I608*H608,2)</f>
        <v>0</v>
      </c>
      <c r="K608" s="170" t="s">
        <v>5</v>
      </c>
      <c r="L608" s="41"/>
      <c r="M608" s="175" t="s">
        <v>5</v>
      </c>
      <c r="N608" s="176" t="s">
        <v>42</v>
      </c>
      <c r="O608" s="42"/>
      <c r="P608" s="177">
        <f>O608*H608</f>
        <v>0</v>
      </c>
      <c r="Q608" s="177">
        <v>0</v>
      </c>
      <c r="R608" s="177">
        <f>Q608*H608</f>
        <v>0</v>
      </c>
      <c r="S608" s="177">
        <v>0</v>
      </c>
      <c r="T608" s="178">
        <f>S608*H608</f>
        <v>0</v>
      </c>
      <c r="AR608" s="23" t="s">
        <v>213</v>
      </c>
      <c r="AT608" s="23" t="s">
        <v>134</v>
      </c>
      <c r="AU608" s="23" t="s">
        <v>76</v>
      </c>
      <c r="AY608" s="23" t="s">
        <v>133</v>
      </c>
      <c r="BE608" s="179">
        <f>IF(N608="základní",J608,0)</f>
        <v>0</v>
      </c>
      <c r="BF608" s="179">
        <f>IF(N608="snížená",J608,0)</f>
        <v>0</v>
      </c>
      <c r="BG608" s="179">
        <f>IF(N608="zákl. přenesená",J608,0)</f>
        <v>0</v>
      </c>
      <c r="BH608" s="179">
        <f>IF(N608="sníž. přenesená",J608,0)</f>
        <v>0</v>
      </c>
      <c r="BI608" s="179">
        <f>IF(N608="nulová",J608,0)</f>
        <v>0</v>
      </c>
      <c r="BJ608" s="23" t="s">
        <v>76</v>
      </c>
      <c r="BK608" s="179">
        <f>ROUND(I608*H608,2)</f>
        <v>0</v>
      </c>
      <c r="BL608" s="23" t="s">
        <v>213</v>
      </c>
      <c r="BM608" s="23" t="s">
        <v>1345</v>
      </c>
    </row>
    <row r="609" spans="2:65" s="1" customFormat="1" ht="51" customHeight="1">
      <c r="B609" s="167"/>
      <c r="C609" s="168" t="s">
        <v>1346</v>
      </c>
      <c r="D609" s="168" t="s">
        <v>134</v>
      </c>
      <c r="E609" s="169" t="s">
        <v>1347</v>
      </c>
      <c r="F609" s="170" t="s">
        <v>1348</v>
      </c>
      <c r="G609" s="171" t="s">
        <v>194</v>
      </c>
      <c r="H609" s="172">
        <v>6.02</v>
      </c>
      <c r="I609" s="173"/>
      <c r="J609" s="174">
        <f>ROUND(I609*H609,2)</f>
        <v>0</v>
      </c>
      <c r="K609" s="170" t="s">
        <v>5</v>
      </c>
      <c r="L609" s="41"/>
      <c r="M609" s="175" t="s">
        <v>5</v>
      </c>
      <c r="N609" s="176" t="s">
        <v>42</v>
      </c>
      <c r="O609" s="42"/>
      <c r="P609" s="177">
        <f>O609*H609</f>
        <v>0</v>
      </c>
      <c r="Q609" s="177">
        <v>0</v>
      </c>
      <c r="R609" s="177">
        <f>Q609*H609</f>
        <v>0</v>
      </c>
      <c r="S609" s="177">
        <v>0</v>
      </c>
      <c r="T609" s="178">
        <f>S609*H609</f>
        <v>0</v>
      </c>
      <c r="AR609" s="23" t="s">
        <v>213</v>
      </c>
      <c r="AT609" s="23" t="s">
        <v>134</v>
      </c>
      <c r="AU609" s="23" t="s">
        <v>76</v>
      </c>
      <c r="AY609" s="23" t="s">
        <v>133</v>
      </c>
      <c r="BE609" s="179">
        <f>IF(N609="základní",J609,0)</f>
        <v>0</v>
      </c>
      <c r="BF609" s="179">
        <f>IF(N609="snížená",J609,0)</f>
        <v>0</v>
      </c>
      <c r="BG609" s="179">
        <f>IF(N609="zákl. přenesená",J609,0)</f>
        <v>0</v>
      </c>
      <c r="BH609" s="179">
        <f>IF(N609="sníž. přenesená",J609,0)</f>
        <v>0</v>
      </c>
      <c r="BI609" s="179">
        <f>IF(N609="nulová",J609,0)</f>
        <v>0</v>
      </c>
      <c r="BJ609" s="23" t="s">
        <v>76</v>
      </c>
      <c r="BK609" s="179">
        <f>ROUND(I609*H609,2)</f>
        <v>0</v>
      </c>
      <c r="BL609" s="23" t="s">
        <v>213</v>
      </c>
      <c r="BM609" s="23" t="s">
        <v>1349</v>
      </c>
    </row>
    <row r="610" spans="2:65" s="1" customFormat="1" ht="16.5" customHeight="1">
      <c r="B610" s="167"/>
      <c r="C610" s="168" t="s">
        <v>1350</v>
      </c>
      <c r="D610" s="168" t="s">
        <v>134</v>
      </c>
      <c r="E610" s="169" t="s">
        <v>1351</v>
      </c>
      <c r="F610" s="170" t="s">
        <v>1352</v>
      </c>
      <c r="G610" s="171" t="s">
        <v>194</v>
      </c>
      <c r="H610" s="172">
        <v>2.682</v>
      </c>
      <c r="I610" s="173"/>
      <c r="J610" s="174">
        <f>ROUND(I610*H610,2)</f>
        <v>0</v>
      </c>
      <c r="K610" s="170" t="s">
        <v>5</v>
      </c>
      <c r="L610" s="41"/>
      <c r="M610" s="175" t="s">
        <v>5</v>
      </c>
      <c r="N610" s="176" t="s">
        <v>42</v>
      </c>
      <c r="O610" s="42"/>
      <c r="P610" s="177">
        <f>O610*H610</f>
        <v>0</v>
      </c>
      <c r="Q610" s="177">
        <v>0</v>
      </c>
      <c r="R610" s="177">
        <f>Q610*H610</f>
        <v>0</v>
      </c>
      <c r="S610" s="177">
        <v>0</v>
      </c>
      <c r="T610" s="178">
        <f>S610*H610</f>
        <v>0</v>
      </c>
      <c r="AR610" s="23" t="s">
        <v>213</v>
      </c>
      <c r="AT610" s="23" t="s">
        <v>134</v>
      </c>
      <c r="AU610" s="23" t="s">
        <v>76</v>
      </c>
      <c r="AY610" s="23" t="s">
        <v>133</v>
      </c>
      <c r="BE610" s="179">
        <f>IF(N610="základní",J610,0)</f>
        <v>0</v>
      </c>
      <c r="BF610" s="179">
        <f>IF(N610="snížená",J610,0)</f>
        <v>0</v>
      </c>
      <c r="BG610" s="179">
        <f>IF(N610="zákl. přenesená",J610,0)</f>
        <v>0</v>
      </c>
      <c r="BH610" s="179">
        <f>IF(N610="sníž. přenesená",J610,0)</f>
        <v>0</v>
      </c>
      <c r="BI610" s="179">
        <f>IF(N610="nulová",J610,0)</f>
        <v>0</v>
      </c>
      <c r="BJ610" s="23" t="s">
        <v>76</v>
      </c>
      <c r="BK610" s="179">
        <f>ROUND(I610*H610,2)</f>
        <v>0</v>
      </c>
      <c r="BL610" s="23" t="s">
        <v>213</v>
      </c>
      <c r="BM610" s="23" t="s">
        <v>1353</v>
      </c>
    </row>
    <row r="611" spans="2:65" s="1" customFormat="1" ht="16.5" customHeight="1">
      <c r="B611" s="167"/>
      <c r="C611" s="168" t="s">
        <v>1354</v>
      </c>
      <c r="D611" s="168" t="s">
        <v>134</v>
      </c>
      <c r="E611" s="169" t="s">
        <v>1355</v>
      </c>
      <c r="F611" s="170" t="s">
        <v>1356</v>
      </c>
      <c r="G611" s="171" t="s">
        <v>194</v>
      </c>
      <c r="H611" s="172">
        <v>2.682</v>
      </c>
      <c r="I611" s="173"/>
      <c r="J611" s="174">
        <f>ROUND(I611*H611,2)</f>
        <v>0</v>
      </c>
      <c r="K611" s="170" t="s">
        <v>5</v>
      </c>
      <c r="L611" s="41"/>
      <c r="M611" s="175" t="s">
        <v>5</v>
      </c>
      <c r="N611" s="176" t="s">
        <v>42</v>
      </c>
      <c r="O611" s="42"/>
      <c r="P611" s="177">
        <f>O611*H611</f>
        <v>0</v>
      </c>
      <c r="Q611" s="177">
        <v>0</v>
      </c>
      <c r="R611" s="177">
        <f>Q611*H611</f>
        <v>0</v>
      </c>
      <c r="S611" s="177">
        <v>0</v>
      </c>
      <c r="T611" s="178">
        <f>S611*H611</f>
        <v>0</v>
      </c>
      <c r="AR611" s="23" t="s">
        <v>213</v>
      </c>
      <c r="AT611" s="23" t="s">
        <v>134</v>
      </c>
      <c r="AU611" s="23" t="s">
        <v>76</v>
      </c>
      <c r="AY611" s="23" t="s">
        <v>133</v>
      </c>
      <c r="BE611" s="179">
        <f>IF(N611="základní",J611,0)</f>
        <v>0</v>
      </c>
      <c r="BF611" s="179">
        <f>IF(N611="snížená",J611,0)</f>
        <v>0</v>
      </c>
      <c r="BG611" s="179">
        <f>IF(N611="zákl. přenesená",J611,0)</f>
        <v>0</v>
      </c>
      <c r="BH611" s="179">
        <f>IF(N611="sníž. přenesená",J611,0)</f>
        <v>0</v>
      </c>
      <c r="BI611" s="179">
        <f>IF(N611="nulová",J611,0)</f>
        <v>0</v>
      </c>
      <c r="BJ611" s="23" t="s">
        <v>76</v>
      </c>
      <c r="BK611" s="179">
        <f>ROUND(I611*H611,2)</f>
        <v>0</v>
      </c>
      <c r="BL611" s="23" t="s">
        <v>213</v>
      </c>
      <c r="BM611" s="23" t="s">
        <v>1357</v>
      </c>
    </row>
    <row r="612" spans="2:63" s="10" customFormat="1" ht="37.35" customHeight="1">
      <c r="B612" s="156"/>
      <c r="D612" s="157" t="s">
        <v>70</v>
      </c>
      <c r="E612" s="158" t="s">
        <v>1358</v>
      </c>
      <c r="F612" s="158" t="s">
        <v>1359</v>
      </c>
      <c r="I612" s="159"/>
      <c r="J612" s="160">
        <f>BK612</f>
        <v>0</v>
      </c>
      <c r="L612" s="156"/>
      <c r="M612" s="161"/>
      <c r="N612" s="162"/>
      <c r="O612" s="162"/>
      <c r="P612" s="163">
        <f>SUM(P613:P653)</f>
        <v>0</v>
      </c>
      <c r="Q612" s="162"/>
      <c r="R612" s="163">
        <f>SUM(R613:R653)</f>
        <v>0</v>
      </c>
      <c r="S612" s="162"/>
      <c r="T612" s="164">
        <f>SUM(T613:T653)</f>
        <v>0</v>
      </c>
      <c r="AR612" s="157" t="s">
        <v>83</v>
      </c>
      <c r="AT612" s="165" t="s">
        <v>70</v>
      </c>
      <c r="AU612" s="165" t="s">
        <v>71</v>
      </c>
      <c r="AY612" s="157" t="s">
        <v>133</v>
      </c>
      <c r="BK612" s="166">
        <f>SUM(BK613:BK653)</f>
        <v>0</v>
      </c>
    </row>
    <row r="613" spans="2:65" s="1" customFormat="1" ht="38.25" customHeight="1">
      <c r="B613" s="167"/>
      <c r="C613" s="168" t="s">
        <v>1360</v>
      </c>
      <c r="D613" s="168" t="s">
        <v>134</v>
      </c>
      <c r="E613" s="169" t="s">
        <v>1361</v>
      </c>
      <c r="F613" s="170" t="s">
        <v>1362</v>
      </c>
      <c r="G613" s="171" t="s">
        <v>194</v>
      </c>
      <c r="H613" s="172">
        <v>115.172</v>
      </c>
      <c r="I613" s="173"/>
      <c r="J613" s="174">
        <f>ROUND(I613*H613,2)</f>
        <v>0</v>
      </c>
      <c r="K613" s="170" t="s">
        <v>5</v>
      </c>
      <c r="L613" s="41"/>
      <c r="M613" s="175" t="s">
        <v>5</v>
      </c>
      <c r="N613" s="176" t="s">
        <v>42</v>
      </c>
      <c r="O613" s="42"/>
      <c r="P613" s="177">
        <f>O613*H613</f>
        <v>0</v>
      </c>
      <c r="Q613" s="177">
        <v>0</v>
      </c>
      <c r="R613" s="177">
        <f>Q613*H613</f>
        <v>0</v>
      </c>
      <c r="S613" s="177">
        <v>0</v>
      </c>
      <c r="T613" s="178">
        <f>S613*H613</f>
        <v>0</v>
      </c>
      <c r="AR613" s="23" t="s">
        <v>213</v>
      </c>
      <c r="AT613" s="23" t="s">
        <v>134</v>
      </c>
      <c r="AU613" s="23" t="s">
        <v>76</v>
      </c>
      <c r="AY613" s="23" t="s">
        <v>133</v>
      </c>
      <c r="BE613" s="179">
        <f>IF(N613="základní",J613,0)</f>
        <v>0</v>
      </c>
      <c r="BF613" s="179">
        <f>IF(N613="snížená",J613,0)</f>
        <v>0</v>
      </c>
      <c r="BG613" s="179">
        <f>IF(N613="zákl. přenesená",J613,0)</f>
        <v>0</v>
      </c>
      <c r="BH613" s="179">
        <f>IF(N613="sníž. přenesená",J613,0)</f>
        <v>0</v>
      </c>
      <c r="BI613" s="179">
        <f>IF(N613="nulová",J613,0)</f>
        <v>0</v>
      </c>
      <c r="BJ613" s="23" t="s">
        <v>76</v>
      </c>
      <c r="BK613" s="179">
        <f>ROUND(I613*H613,2)</f>
        <v>0</v>
      </c>
      <c r="BL613" s="23" t="s">
        <v>213</v>
      </c>
      <c r="BM613" s="23" t="s">
        <v>1363</v>
      </c>
    </row>
    <row r="614" spans="2:51" s="12" customFormat="1" ht="13.5">
      <c r="B614" s="188"/>
      <c r="D614" s="181" t="s">
        <v>140</v>
      </c>
      <c r="E614" s="189" t="s">
        <v>5</v>
      </c>
      <c r="F614" s="190" t="s">
        <v>1364</v>
      </c>
      <c r="H614" s="191">
        <v>7.98</v>
      </c>
      <c r="I614" s="192"/>
      <c r="L614" s="188"/>
      <c r="M614" s="193"/>
      <c r="N614" s="194"/>
      <c r="O614" s="194"/>
      <c r="P614" s="194"/>
      <c r="Q614" s="194"/>
      <c r="R614" s="194"/>
      <c r="S614" s="194"/>
      <c r="T614" s="195"/>
      <c r="AT614" s="189" t="s">
        <v>140</v>
      </c>
      <c r="AU614" s="189" t="s">
        <v>76</v>
      </c>
      <c r="AV614" s="12" t="s">
        <v>83</v>
      </c>
      <c r="AW614" s="12" t="s">
        <v>35</v>
      </c>
      <c r="AX614" s="12" t="s">
        <v>71</v>
      </c>
      <c r="AY614" s="189" t="s">
        <v>133</v>
      </c>
    </row>
    <row r="615" spans="2:51" s="12" customFormat="1" ht="13.5">
      <c r="B615" s="188"/>
      <c r="D615" s="181" t="s">
        <v>140</v>
      </c>
      <c r="E615" s="189" t="s">
        <v>5</v>
      </c>
      <c r="F615" s="190" t="s">
        <v>1365</v>
      </c>
      <c r="H615" s="191">
        <v>-0.54</v>
      </c>
      <c r="I615" s="192"/>
      <c r="L615" s="188"/>
      <c r="M615" s="193"/>
      <c r="N615" s="194"/>
      <c r="O615" s="194"/>
      <c r="P615" s="194"/>
      <c r="Q615" s="194"/>
      <c r="R615" s="194"/>
      <c r="S615" s="194"/>
      <c r="T615" s="195"/>
      <c r="AT615" s="189" t="s">
        <v>140</v>
      </c>
      <c r="AU615" s="189" t="s">
        <v>76</v>
      </c>
      <c r="AV615" s="12" t="s">
        <v>83</v>
      </c>
      <c r="AW615" s="12" t="s">
        <v>35</v>
      </c>
      <c r="AX615" s="12" t="s">
        <v>71</v>
      </c>
      <c r="AY615" s="189" t="s">
        <v>133</v>
      </c>
    </row>
    <row r="616" spans="2:51" s="12" customFormat="1" ht="13.5">
      <c r="B616" s="188"/>
      <c r="D616" s="181" t="s">
        <v>140</v>
      </c>
      <c r="E616" s="189" t="s">
        <v>5</v>
      </c>
      <c r="F616" s="190" t="s">
        <v>1366</v>
      </c>
      <c r="H616" s="191">
        <v>0.672</v>
      </c>
      <c r="I616" s="192"/>
      <c r="L616" s="188"/>
      <c r="M616" s="193"/>
      <c r="N616" s="194"/>
      <c r="O616" s="194"/>
      <c r="P616" s="194"/>
      <c r="Q616" s="194"/>
      <c r="R616" s="194"/>
      <c r="S616" s="194"/>
      <c r="T616" s="195"/>
      <c r="AT616" s="189" t="s">
        <v>140</v>
      </c>
      <c r="AU616" s="189" t="s">
        <v>76</v>
      </c>
      <c r="AV616" s="12" t="s">
        <v>83</v>
      </c>
      <c r="AW616" s="12" t="s">
        <v>35</v>
      </c>
      <c r="AX616" s="12" t="s">
        <v>71</v>
      </c>
      <c r="AY616" s="189" t="s">
        <v>133</v>
      </c>
    </row>
    <row r="617" spans="2:51" s="12" customFormat="1" ht="13.5">
      <c r="B617" s="188"/>
      <c r="D617" s="181" t="s">
        <v>140</v>
      </c>
      <c r="E617" s="189" t="s">
        <v>5</v>
      </c>
      <c r="F617" s="190" t="s">
        <v>1367</v>
      </c>
      <c r="H617" s="191">
        <v>-0.158</v>
      </c>
      <c r="I617" s="192"/>
      <c r="L617" s="188"/>
      <c r="M617" s="193"/>
      <c r="N617" s="194"/>
      <c r="O617" s="194"/>
      <c r="P617" s="194"/>
      <c r="Q617" s="194"/>
      <c r="R617" s="194"/>
      <c r="S617" s="194"/>
      <c r="T617" s="195"/>
      <c r="AT617" s="189" t="s">
        <v>140</v>
      </c>
      <c r="AU617" s="189" t="s">
        <v>76</v>
      </c>
      <c r="AV617" s="12" t="s">
        <v>83</v>
      </c>
      <c r="AW617" s="12" t="s">
        <v>35</v>
      </c>
      <c r="AX617" s="12" t="s">
        <v>71</v>
      </c>
      <c r="AY617" s="189" t="s">
        <v>133</v>
      </c>
    </row>
    <row r="618" spans="2:51" s="12" customFormat="1" ht="13.5">
      <c r="B618" s="188"/>
      <c r="D618" s="181" t="s">
        <v>140</v>
      </c>
      <c r="E618" s="189" t="s">
        <v>5</v>
      </c>
      <c r="F618" s="190" t="s">
        <v>1368</v>
      </c>
      <c r="H618" s="191">
        <v>4.39</v>
      </c>
      <c r="I618" s="192"/>
      <c r="L618" s="188"/>
      <c r="M618" s="193"/>
      <c r="N618" s="194"/>
      <c r="O618" s="194"/>
      <c r="P618" s="194"/>
      <c r="Q618" s="194"/>
      <c r="R618" s="194"/>
      <c r="S618" s="194"/>
      <c r="T618" s="195"/>
      <c r="AT618" s="189" t="s">
        <v>140</v>
      </c>
      <c r="AU618" s="189" t="s">
        <v>76</v>
      </c>
      <c r="AV618" s="12" t="s">
        <v>83</v>
      </c>
      <c r="AW618" s="12" t="s">
        <v>35</v>
      </c>
      <c r="AX618" s="12" t="s">
        <v>71</v>
      </c>
      <c r="AY618" s="189" t="s">
        <v>133</v>
      </c>
    </row>
    <row r="619" spans="2:51" s="12" customFormat="1" ht="13.5">
      <c r="B619" s="188"/>
      <c r="D619" s="181" t="s">
        <v>140</v>
      </c>
      <c r="E619" s="189" t="s">
        <v>5</v>
      </c>
      <c r="F619" s="190" t="s">
        <v>1369</v>
      </c>
      <c r="H619" s="191">
        <v>8.877</v>
      </c>
      <c r="I619" s="192"/>
      <c r="L619" s="188"/>
      <c r="M619" s="193"/>
      <c r="N619" s="194"/>
      <c r="O619" s="194"/>
      <c r="P619" s="194"/>
      <c r="Q619" s="194"/>
      <c r="R619" s="194"/>
      <c r="S619" s="194"/>
      <c r="T619" s="195"/>
      <c r="AT619" s="189" t="s">
        <v>140</v>
      </c>
      <c r="AU619" s="189" t="s">
        <v>76</v>
      </c>
      <c r="AV619" s="12" t="s">
        <v>83</v>
      </c>
      <c r="AW619" s="12" t="s">
        <v>35</v>
      </c>
      <c r="AX619" s="12" t="s">
        <v>71</v>
      </c>
      <c r="AY619" s="189" t="s">
        <v>133</v>
      </c>
    </row>
    <row r="620" spans="2:51" s="12" customFormat="1" ht="13.5">
      <c r="B620" s="188"/>
      <c r="D620" s="181" t="s">
        <v>140</v>
      </c>
      <c r="E620" s="189" t="s">
        <v>5</v>
      </c>
      <c r="F620" s="190" t="s">
        <v>1365</v>
      </c>
      <c r="H620" s="191">
        <v>-0.54</v>
      </c>
      <c r="I620" s="192"/>
      <c r="L620" s="188"/>
      <c r="M620" s="193"/>
      <c r="N620" s="194"/>
      <c r="O620" s="194"/>
      <c r="P620" s="194"/>
      <c r="Q620" s="194"/>
      <c r="R620" s="194"/>
      <c r="S620" s="194"/>
      <c r="T620" s="195"/>
      <c r="AT620" s="189" t="s">
        <v>140</v>
      </c>
      <c r="AU620" s="189" t="s">
        <v>76</v>
      </c>
      <c r="AV620" s="12" t="s">
        <v>83</v>
      </c>
      <c r="AW620" s="12" t="s">
        <v>35</v>
      </c>
      <c r="AX620" s="12" t="s">
        <v>71</v>
      </c>
      <c r="AY620" s="189" t="s">
        <v>133</v>
      </c>
    </row>
    <row r="621" spans="2:51" s="12" customFormat="1" ht="13.5">
      <c r="B621" s="188"/>
      <c r="D621" s="181" t="s">
        <v>140</v>
      </c>
      <c r="E621" s="189" t="s">
        <v>5</v>
      </c>
      <c r="F621" s="190" t="s">
        <v>1366</v>
      </c>
      <c r="H621" s="191">
        <v>0.672</v>
      </c>
      <c r="I621" s="192"/>
      <c r="L621" s="188"/>
      <c r="M621" s="193"/>
      <c r="N621" s="194"/>
      <c r="O621" s="194"/>
      <c r="P621" s="194"/>
      <c r="Q621" s="194"/>
      <c r="R621" s="194"/>
      <c r="S621" s="194"/>
      <c r="T621" s="195"/>
      <c r="AT621" s="189" t="s">
        <v>140</v>
      </c>
      <c r="AU621" s="189" t="s">
        <v>76</v>
      </c>
      <c r="AV621" s="12" t="s">
        <v>83</v>
      </c>
      <c r="AW621" s="12" t="s">
        <v>35</v>
      </c>
      <c r="AX621" s="12" t="s">
        <v>71</v>
      </c>
      <c r="AY621" s="189" t="s">
        <v>133</v>
      </c>
    </row>
    <row r="622" spans="2:51" s="12" customFormat="1" ht="13.5">
      <c r="B622" s="188"/>
      <c r="D622" s="181" t="s">
        <v>140</v>
      </c>
      <c r="E622" s="189" t="s">
        <v>5</v>
      </c>
      <c r="F622" s="190" t="s">
        <v>1370</v>
      </c>
      <c r="H622" s="191">
        <v>-0.315</v>
      </c>
      <c r="I622" s="192"/>
      <c r="L622" s="188"/>
      <c r="M622" s="193"/>
      <c r="N622" s="194"/>
      <c r="O622" s="194"/>
      <c r="P622" s="194"/>
      <c r="Q622" s="194"/>
      <c r="R622" s="194"/>
      <c r="S622" s="194"/>
      <c r="T622" s="195"/>
      <c r="AT622" s="189" t="s">
        <v>140</v>
      </c>
      <c r="AU622" s="189" t="s">
        <v>76</v>
      </c>
      <c r="AV622" s="12" t="s">
        <v>83</v>
      </c>
      <c r="AW622" s="12" t="s">
        <v>35</v>
      </c>
      <c r="AX622" s="12" t="s">
        <v>71</v>
      </c>
      <c r="AY622" s="189" t="s">
        <v>133</v>
      </c>
    </row>
    <row r="623" spans="2:51" s="12" customFormat="1" ht="13.5">
      <c r="B623" s="188"/>
      <c r="D623" s="181" t="s">
        <v>140</v>
      </c>
      <c r="E623" s="189" t="s">
        <v>5</v>
      </c>
      <c r="F623" s="190" t="s">
        <v>1371</v>
      </c>
      <c r="H623" s="191">
        <v>7.39</v>
      </c>
      <c r="I623" s="192"/>
      <c r="L623" s="188"/>
      <c r="M623" s="193"/>
      <c r="N623" s="194"/>
      <c r="O623" s="194"/>
      <c r="P623" s="194"/>
      <c r="Q623" s="194"/>
      <c r="R623" s="194"/>
      <c r="S623" s="194"/>
      <c r="T623" s="195"/>
      <c r="AT623" s="189" t="s">
        <v>140</v>
      </c>
      <c r="AU623" s="189" t="s">
        <v>76</v>
      </c>
      <c r="AV623" s="12" t="s">
        <v>83</v>
      </c>
      <c r="AW623" s="12" t="s">
        <v>35</v>
      </c>
      <c r="AX623" s="12" t="s">
        <v>71</v>
      </c>
      <c r="AY623" s="189" t="s">
        <v>133</v>
      </c>
    </row>
    <row r="624" spans="2:51" s="12" customFormat="1" ht="13.5">
      <c r="B624" s="188"/>
      <c r="D624" s="181" t="s">
        <v>140</v>
      </c>
      <c r="E624" s="189" t="s">
        <v>5</v>
      </c>
      <c r="F624" s="190" t="s">
        <v>1372</v>
      </c>
      <c r="H624" s="191">
        <v>14.318</v>
      </c>
      <c r="I624" s="192"/>
      <c r="L624" s="188"/>
      <c r="M624" s="193"/>
      <c r="N624" s="194"/>
      <c r="O624" s="194"/>
      <c r="P624" s="194"/>
      <c r="Q624" s="194"/>
      <c r="R624" s="194"/>
      <c r="S624" s="194"/>
      <c r="T624" s="195"/>
      <c r="AT624" s="189" t="s">
        <v>140</v>
      </c>
      <c r="AU624" s="189" t="s">
        <v>76</v>
      </c>
      <c r="AV624" s="12" t="s">
        <v>83</v>
      </c>
      <c r="AW624" s="12" t="s">
        <v>35</v>
      </c>
      <c r="AX624" s="12" t="s">
        <v>71</v>
      </c>
      <c r="AY624" s="189" t="s">
        <v>133</v>
      </c>
    </row>
    <row r="625" spans="2:51" s="12" customFormat="1" ht="13.5">
      <c r="B625" s="188"/>
      <c r="D625" s="181" t="s">
        <v>140</v>
      </c>
      <c r="E625" s="189" t="s">
        <v>5</v>
      </c>
      <c r="F625" s="190" t="s">
        <v>395</v>
      </c>
      <c r="H625" s="191">
        <v>-1.32</v>
      </c>
      <c r="I625" s="192"/>
      <c r="L625" s="188"/>
      <c r="M625" s="193"/>
      <c r="N625" s="194"/>
      <c r="O625" s="194"/>
      <c r="P625" s="194"/>
      <c r="Q625" s="194"/>
      <c r="R625" s="194"/>
      <c r="S625" s="194"/>
      <c r="T625" s="195"/>
      <c r="AT625" s="189" t="s">
        <v>140</v>
      </c>
      <c r="AU625" s="189" t="s">
        <v>76</v>
      </c>
      <c r="AV625" s="12" t="s">
        <v>83</v>
      </c>
      <c r="AW625" s="12" t="s">
        <v>35</v>
      </c>
      <c r="AX625" s="12" t="s">
        <v>71</v>
      </c>
      <c r="AY625" s="189" t="s">
        <v>133</v>
      </c>
    </row>
    <row r="626" spans="2:51" s="12" customFormat="1" ht="13.5">
      <c r="B626" s="188"/>
      <c r="D626" s="181" t="s">
        <v>140</v>
      </c>
      <c r="E626" s="189" t="s">
        <v>5</v>
      </c>
      <c r="F626" s="190" t="s">
        <v>1373</v>
      </c>
      <c r="H626" s="191">
        <v>1.472</v>
      </c>
      <c r="I626" s="192"/>
      <c r="L626" s="188"/>
      <c r="M626" s="193"/>
      <c r="N626" s="194"/>
      <c r="O626" s="194"/>
      <c r="P626" s="194"/>
      <c r="Q626" s="194"/>
      <c r="R626" s="194"/>
      <c r="S626" s="194"/>
      <c r="T626" s="195"/>
      <c r="AT626" s="189" t="s">
        <v>140</v>
      </c>
      <c r="AU626" s="189" t="s">
        <v>76</v>
      </c>
      <c r="AV626" s="12" t="s">
        <v>83</v>
      </c>
      <c r="AW626" s="12" t="s">
        <v>35</v>
      </c>
      <c r="AX626" s="12" t="s">
        <v>71</v>
      </c>
      <c r="AY626" s="189" t="s">
        <v>133</v>
      </c>
    </row>
    <row r="627" spans="2:51" s="12" customFormat="1" ht="13.5">
      <c r="B627" s="188"/>
      <c r="D627" s="181" t="s">
        <v>140</v>
      </c>
      <c r="E627" s="189" t="s">
        <v>5</v>
      </c>
      <c r="F627" s="190" t="s">
        <v>297</v>
      </c>
      <c r="H627" s="191">
        <v>-1.576</v>
      </c>
      <c r="I627" s="192"/>
      <c r="L627" s="188"/>
      <c r="M627" s="193"/>
      <c r="N627" s="194"/>
      <c r="O627" s="194"/>
      <c r="P627" s="194"/>
      <c r="Q627" s="194"/>
      <c r="R627" s="194"/>
      <c r="S627" s="194"/>
      <c r="T627" s="195"/>
      <c r="AT627" s="189" t="s">
        <v>140</v>
      </c>
      <c r="AU627" s="189" t="s">
        <v>76</v>
      </c>
      <c r="AV627" s="12" t="s">
        <v>83</v>
      </c>
      <c r="AW627" s="12" t="s">
        <v>35</v>
      </c>
      <c r="AX627" s="12" t="s">
        <v>71</v>
      </c>
      <c r="AY627" s="189" t="s">
        <v>133</v>
      </c>
    </row>
    <row r="628" spans="2:51" s="12" customFormat="1" ht="13.5">
      <c r="B628" s="188"/>
      <c r="D628" s="181" t="s">
        <v>140</v>
      </c>
      <c r="E628" s="189" t="s">
        <v>5</v>
      </c>
      <c r="F628" s="190" t="s">
        <v>1374</v>
      </c>
      <c r="H628" s="191">
        <v>0.357</v>
      </c>
      <c r="I628" s="192"/>
      <c r="L628" s="188"/>
      <c r="M628" s="193"/>
      <c r="N628" s="194"/>
      <c r="O628" s="194"/>
      <c r="P628" s="194"/>
      <c r="Q628" s="194"/>
      <c r="R628" s="194"/>
      <c r="S628" s="194"/>
      <c r="T628" s="195"/>
      <c r="AT628" s="189" t="s">
        <v>140</v>
      </c>
      <c r="AU628" s="189" t="s">
        <v>76</v>
      </c>
      <c r="AV628" s="12" t="s">
        <v>83</v>
      </c>
      <c r="AW628" s="12" t="s">
        <v>35</v>
      </c>
      <c r="AX628" s="12" t="s">
        <v>71</v>
      </c>
      <c r="AY628" s="189" t="s">
        <v>133</v>
      </c>
    </row>
    <row r="629" spans="2:51" s="12" customFormat="1" ht="13.5">
      <c r="B629" s="188"/>
      <c r="D629" s="181" t="s">
        <v>140</v>
      </c>
      <c r="E629" s="189" t="s">
        <v>5</v>
      </c>
      <c r="F629" s="190" t="s">
        <v>1375</v>
      </c>
      <c r="H629" s="191">
        <v>0.138</v>
      </c>
      <c r="I629" s="192"/>
      <c r="L629" s="188"/>
      <c r="M629" s="193"/>
      <c r="N629" s="194"/>
      <c r="O629" s="194"/>
      <c r="P629" s="194"/>
      <c r="Q629" s="194"/>
      <c r="R629" s="194"/>
      <c r="S629" s="194"/>
      <c r="T629" s="195"/>
      <c r="AT629" s="189" t="s">
        <v>140</v>
      </c>
      <c r="AU629" s="189" t="s">
        <v>76</v>
      </c>
      <c r="AV629" s="12" t="s">
        <v>83</v>
      </c>
      <c r="AW629" s="12" t="s">
        <v>35</v>
      </c>
      <c r="AX629" s="12" t="s">
        <v>71</v>
      </c>
      <c r="AY629" s="189" t="s">
        <v>133</v>
      </c>
    </row>
    <row r="630" spans="2:51" s="12" customFormat="1" ht="13.5">
      <c r="B630" s="188"/>
      <c r="D630" s="181" t="s">
        <v>140</v>
      </c>
      <c r="E630" s="189" t="s">
        <v>5</v>
      </c>
      <c r="F630" s="190" t="s">
        <v>1376</v>
      </c>
      <c r="H630" s="191">
        <v>20.23</v>
      </c>
      <c r="I630" s="192"/>
      <c r="L630" s="188"/>
      <c r="M630" s="193"/>
      <c r="N630" s="194"/>
      <c r="O630" s="194"/>
      <c r="P630" s="194"/>
      <c r="Q630" s="194"/>
      <c r="R630" s="194"/>
      <c r="S630" s="194"/>
      <c r="T630" s="195"/>
      <c r="AT630" s="189" t="s">
        <v>140</v>
      </c>
      <c r="AU630" s="189" t="s">
        <v>76</v>
      </c>
      <c r="AV630" s="12" t="s">
        <v>83</v>
      </c>
      <c r="AW630" s="12" t="s">
        <v>35</v>
      </c>
      <c r="AX630" s="12" t="s">
        <v>71</v>
      </c>
      <c r="AY630" s="189" t="s">
        <v>133</v>
      </c>
    </row>
    <row r="631" spans="2:51" s="12" customFormat="1" ht="13.5">
      <c r="B631" s="188"/>
      <c r="D631" s="181" t="s">
        <v>140</v>
      </c>
      <c r="E631" s="189" t="s">
        <v>5</v>
      </c>
      <c r="F631" s="190" t="s">
        <v>1377</v>
      </c>
      <c r="H631" s="191">
        <v>18.544</v>
      </c>
      <c r="I631" s="192"/>
      <c r="L631" s="188"/>
      <c r="M631" s="193"/>
      <c r="N631" s="194"/>
      <c r="O631" s="194"/>
      <c r="P631" s="194"/>
      <c r="Q631" s="194"/>
      <c r="R631" s="194"/>
      <c r="S631" s="194"/>
      <c r="T631" s="195"/>
      <c r="AT631" s="189" t="s">
        <v>140</v>
      </c>
      <c r="AU631" s="189" t="s">
        <v>76</v>
      </c>
      <c r="AV631" s="12" t="s">
        <v>83</v>
      </c>
      <c r="AW631" s="12" t="s">
        <v>35</v>
      </c>
      <c r="AX631" s="12" t="s">
        <v>71</v>
      </c>
      <c r="AY631" s="189" t="s">
        <v>133</v>
      </c>
    </row>
    <row r="632" spans="2:51" s="12" customFormat="1" ht="13.5">
      <c r="B632" s="188"/>
      <c r="D632" s="181" t="s">
        <v>140</v>
      </c>
      <c r="E632" s="189" t="s">
        <v>5</v>
      </c>
      <c r="F632" s="190" t="s">
        <v>1378</v>
      </c>
      <c r="H632" s="191">
        <v>-0.96</v>
      </c>
      <c r="I632" s="192"/>
      <c r="L632" s="188"/>
      <c r="M632" s="193"/>
      <c r="N632" s="194"/>
      <c r="O632" s="194"/>
      <c r="P632" s="194"/>
      <c r="Q632" s="194"/>
      <c r="R632" s="194"/>
      <c r="S632" s="194"/>
      <c r="T632" s="195"/>
      <c r="AT632" s="189" t="s">
        <v>140</v>
      </c>
      <c r="AU632" s="189" t="s">
        <v>76</v>
      </c>
      <c r="AV632" s="12" t="s">
        <v>83</v>
      </c>
      <c r="AW632" s="12" t="s">
        <v>35</v>
      </c>
      <c r="AX632" s="12" t="s">
        <v>71</v>
      </c>
      <c r="AY632" s="189" t="s">
        <v>133</v>
      </c>
    </row>
    <row r="633" spans="2:51" s="12" customFormat="1" ht="13.5">
      <c r="B633" s="188"/>
      <c r="D633" s="181" t="s">
        <v>140</v>
      </c>
      <c r="E633" s="189" t="s">
        <v>5</v>
      </c>
      <c r="F633" s="190" t="s">
        <v>1379</v>
      </c>
      <c r="H633" s="191">
        <v>1.28</v>
      </c>
      <c r="I633" s="192"/>
      <c r="L633" s="188"/>
      <c r="M633" s="193"/>
      <c r="N633" s="194"/>
      <c r="O633" s="194"/>
      <c r="P633" s="194"/>
      <c r="Q633" s="194"/>
      <c r="R633" s="194"/>
      <c r="S633" s="194"/>
      <c r="T633" s="195"/>
      <c r="AT633" s="189" t="s">
        <v>140</v>
      </c>
      <c r="AU633" s="189" t="s">
        <v>76</v>
      </c>
      <c r="AV633" s="12" t="s">
        <v>83</v>
      </c>
      <c r="AW633" s="12" t="s">
        <v>35</v>
      </c>
      <c r="AX633" s="12" t="s">
        <v>71</v>
      </c>
      <c r="AY633" s="189" t="s">
        <v>133</v>
      </c>
    </row>
    <row r="634" spans="2:51" s="12" customFormat="1" ht="13.5">
      <c r="B634" s="188"/>
      <c r="D634" s="181" t="s">
        <v>140</v>
      </c>
      <c r="E634" s="189" t="s">
        <v>5</v>
      </c>
      <c r="F634" s="190" t="s">
        <v>1380</v>
      </c>
      <c r="H634" s="191">
        <v>-0.336</v>
      </c>
      <c r="I634" s="192"/>
      <c r="L634" s="188"/>
      <c r="M634" s="193"/>
      <c r="N634" s="194"/>
      <c r="O634" s="194"/>
      <c r="P634" s="194"/>
      <c r="Q634" s="194"/>
      <c r="R634" s="194"/>
      <c r="S634" s="194"/>
      <c r="T634" s="195"/>
      <c r="AT634" s="189" t="s">
        <v>140</v>
      </c>
      <c r="AU634" s="189" t="s">
        <v>76</v>
      </c>
      <c r="AV634" s="12" t="s">
        <v>83</v>
      </c>
      <c r="AW634" s="12" t="s">
        <v>35</v>
      </c>
      <c r="AX634" s="12" t="s">
        <v>71</v>
      </c>
      <c r="AY634" s="189" t="s">
        <v>133</v>
      </c>
    </row>
    <row r="635" spans="2:51" s="12" customFormat="1" ht="13.5">
      <c r="B635" s="188"/>
      <c r="D635" s="181" t="s">
        <v>140</v>
      </c>
      <c r="E635" s="189" t="s">
        <v>5</v>
      </c>
      <c r="F635" s="190" t="s">
        <v>1381</v>
      </c>
      <c r="H635" s="191">
        <v>0.693</v>
      </c>
      <c r="I635" s="192"/>
      <c r="L635" s="188"/>
      <c r="M635" s="193"/>
      <c r="N635" s="194"/>
      <c r="O635" s="194"/>
      <c r="P635" s="194"/>
      <c r="Q635" s="194"/>
      <c r="R635" s="194"/>
      <c r="S635" s="194"/>
      <c r="T635" s="195"/>
      <c r="AT635" s="189" t="s">
        <v>140</v>
      </c>
      <c r="AU635" s="189" t="s">
        <v>76</v>
      </c>
      <c r="AV635" s="12" t="s">
        <v>83</v>
      </c>
      <c r="AW635" s="12" t="s">
        <v>35</v>
      </c>
      <c r="AX635" s="12" t="s">
        <v>71</v>
      </c>
      <c r="AY635" s="189" t="s">
        <v>133</v>
      </c>
    </row>
    <row r="636" spans="2:51" s="12" customFormat="1" ht="13.5">
      <c r="B636" s="188"/>
      <c r="D636" s="181" t="s">
        <v>140</v>
      </c>
      <c r="E636" s="189" t="s">
        <v>5</v>
      </c>
      <c r="F636" s="190" t="s">
        <v>1382</v>
      </c>
      <c r="H636" s="191">
        <v>15.92</v>
      </c>
      <c r="I636" s="192"/>
      <c r="L636" s="188"/>
      <c r="M636" s="193"/>
      <c r="N636" s="194"/>
      <c r="O636" s="194"/>
      <c r="P636" s="194"/>
      <c r="Q636" s="194"/>
      <c r="R636" s="194"/>
      <c r="S636" s="194"/>
      <c r="T636" s="195"/>
      <c r="AT636" s="189" t="s">
        <v>140</v>
      </c>
      <c r="AU636" s="189" t="s">
        <v>76</v>
      </c>
      <c r="AV636" s="12" t="s">
        <v>83</v>
      </c>
      <c r="AW636" s="12" t="s">
        <v>35</v>
      </c>
      <c r="AX636" s="12" t="s">
        <v>71</v>
      </c>
      <c r="AY636" s="189" t="s">
        <v>133</v>
      </c>
    </row>
    <row r="637" spans="2:51" s="12" customFormat="1" ht="13.5">
      <c r="B637" s="188"/>
      <c r="D637" s="181" t="s">
        <v>140</v>
      </c>
      <c r="E637" s="189" t="s">
        <v>5</v>
      </c>
      <c r="F637" s="190" t="s">
        <v>1383</v>
      </c>
      <c r="H637" s="191">
        <v>7.98</v>
      </c>
      <c r="I637" s="192"/>
      <c r="L637" s="188"/>
      <c r="M637" s="193"/>
      <c r="N637" s="194"/>
      <c r="O637" s="194"/>
      <c r="P637" s="194"/>
      <c r="Q637" s="194"/>
      <c r="R637" s="194"/>
      <c r="S637" s="194"/>
      <c r="T637" s="195"/>
      <c r="AT637" s="189" t="s">
        <v>140</v>
      </c>
      <c r="AU637" s="189" t="s">
        <v>76</v>
      </c>
      <c r="AV637" s="12" t="s">
        <v>83</v>
      </c>
      <c r="AW637" s="12" t="s">
        <v>35</v>
      </c>
      <c r="AX637" s="12" t="s">
        <v>71</v>
      </c>
      <c r="AY637" s="189" t="s">
        <v>133</v>
      </c>
    </row>
    <row r="638" spans="2:51" s="12" customFormat="1" ht="13.5">
      <c r="B638" s="188"/>
      <c r="D638" s="181" t="s">
        <v>140</v>
      </c>
      <c r="E638" s="189" t="s">
        <v>5</v>
      </c>
      <c r="F638" s="190" t="s">
        <v>1384</v>
      </c>
      <c r="H638" s="191">
        <v>10.792</v>
      </c>
      <c r="I638" s="192"/>
      <c r="L638" s="188"/>
      <c r="M638" s="193"/>
      <c r="N638" s="194"/>
      <c r="O638" s="194"/>
      <c r="P638" s="194"/>
      <c r="Q638" s="194"/>
      <c r="R638" s="194"/>
      <c r="S638" s="194"/>
      <c r="T638" s="195"/>
      <c r="AT638" s="189" t="s">
        <v>140</v>
      </c>
      <c r="AU638" s="189" t="s">
        <v>76</v>
      </c>
      <c r="AV638" s="12" t="s">
        <v>83</v>
      </c>
      <c r="AW638" s="12" t="s">
        <v>35</v>
      </c>
      <c r="AX638" s="12" t="s">
        <v>71</v>
      </c>
      <c r="AY638" s="189" t="s">
        <v>133</v>
      </c>
    </row>
    <row r="639" spans="2:51" s="12" customFormat="1" ht="13.5">
      <c r="B639" s="188"/>
      <c r="D639" s="181" t="s">
        <v>140</v>
      </c>
      <c r="E639" s="189" t="s">
        <v>5</v>
      </c>
      <c r="F639" s="190" t="s">
        <v>1385</v>
      </c>
      <c r="H639" s="191">
        <v>-0.788</v>
      </c>
      <c r="I639" s="192"/>
      <c r="L639" s="188"/>
      <c r="M639" s="193"/>
      <c r="N639" s="194"/>
      <c r="O639" s="194"/>
      <c r="P639" s="194"/>
      <c r="Q639" s="194"/>
      <c r="R639" s="194"/>
      <c r="S639" s="194"/>
      <c r="T639" s="195"/>
      <c r="AT639" s="189" t="s">
        <v>140</v>
      </c>
      <c r="AU639" s="189" t="s">
        <v>76</v>
      </c>
      <c r="AV639" s="12" t="s">
        <v>83</v>
      </c>
      <c r="AW639" s="12" t="s">
        <v>35</v>
      </c>
      <c r="AX639" s="12" t="s">
        <v>71</v>
      </c>
      <c r="AY639" s="189" t="s">
        <v>133</v>
      </c>
    </row>
    <row r="640" spans="2:51" s="12" customFormat="1" ht="13.5">
      <c r="B640" s="188"/>
      <c r="D640" s="181" t="s">
        <v>140</v>
      </c>
      <c r="E640" s="189" t="s">
        <v>5</v>
      </c>
      <c r="F640" s="190" t="s">
        <v>5</v>
      </c>
      <c r="H640" s="191">
        <v>0</v>
      </c>
      <c r="I640" s="192"/>
      <c r="L640" s="188"/>
      <c r="M640" s="193"/>
      <c r="N640" s="194"/>
      <c r="O640" s="194"/>
      <c r="P640" s="194"/>
      <c r="Q640" s="194"/>
      <c r="R640" s="194"/>
      <c r="S640" s="194"/>
      <c r="T640" s="195"/>
      <c r="AT640" s="189" t="s">
        <v>140</v>
      </c>
      <c r="AU640" s="189" t="s">
        <v>76</v>
      </c>
      <c r="AV640" s="12" t="s">
        <v>83</v>
      </c>
      <c r="AW640" s="12" t="s">
        <v>6</v>
      </c>
      <c r="AX640" s="12" t="s">
        <v>71</v>
      </c>
      <c r="AY640" s="189" t="s">
        <v>133</v>
      </c>
    </row>
    <row r="641" spans="2:51" s="13" customFormat="1" ht="13.5">
      <c r="B641" s="196"/>
      <c r="D641" s="181" t="s">
        <v>140</v>
      </c>
      <c r="E641" s="197" t="s">
        <v>5</v>
      </c>
      <c r="F641" s="198" t="s">
        <v>143</v>
      </c>
      <c r="H641" s="199">
        <v>115.172</v>
      </c>
      <c r="I641" s="200"/>
      <c r="L641" s="196"/>
      <c r="M641" s="201"/>
      <c r="N641" s="202"/>
      <c r="O641" s="202"/>
      <c r="P641" s="202"/>
      <c r="Q641" s="202"/>
      <c r="R641" s="202"/>
      <c r="S641" s="202"/>
      <c r="T641" s="203"/>
      <c r="AT641" s="197" t="s">
        <v>140</v>
      </c>
      <c r="AU641" s="197" t="s">
        <v>76</v>
      </c>
      <c r="AV641" s="13" t="s">
        <v>138</v>
      </c>
      <c r="AW641" s="13" t="s">
        <v>35</v>
      </c>
      <c r="AX641" s="13" t="s">
        <v>76</v>
      </c>
      <c r="AY641" s="197" t="s">
        <v>133</v>
      </c>
    </row>
    <row r="642" spans="2:65" s="1" customFormat="1" ht="63.75" customHeight="1">
      <c r="B642" s="167"/>
      <c r="C642" s="168" t="s">
        <v>1386</v>
      </c>
      <c r="D642" s="168" t="s">
        <v>134</v>
      </c>
      <c r="E642" s="169" t="s">
        <v>1387</v>
      </c>
      <c r="F642" s="170" t="s">
        <v>1388</v>
      </c>
      <c r="G642" s="171" t="s">
        <v>194</v>
      </c>
      <c r="H642" s="172">
        <v>89.15</v>
      </c>
      <c r="I642" s="173"/>
      <c r="J642" s="174">
        <f>ROUND(I642*H642,2)</f>
        <v>0</v>
      </c>
      <c r="K642" s="170" t="s">
        <v>5</v>
      </c>
      <c r="L642" s="41"/>
      <c r="M642" s="175" t="s">
        <v>5</v>
      </c>
      <c r="N642" s="176" t="s">
        <v>42</v>
      </c>
      <c r="O642" s="42"/>
      <c r="P642" s="177">
        <f>O642*H642</f>
        <v>0</v>
      </c>
      <c r="Q642" s="177">
        <v>0</v>
      </c>
      <c r="R642" s="177">
        <f>Q642*H642</f>
        <v>0</v>
      </c>
      <c r="S642" s="177">
        <v>0</v>
      </c>
      <c r="T642" s="178">
        <f>S642*H642</f>
        <v>0</v>
      </c>
      <c r="AR642" s="23" t="s">
        <v>213</v>
      </c>
      <c r="AT642" s="23" t="s">
        <v>134</v>
      </c>
      <c r="AU642" s="23" t="s">
        <v>76</v>
      </c>
      <c r="AY642" s="23" t="s">
        <v>133</v>
      </c>
      <c r="BE642" s="179">
        <f>IF(N642="základní",J642,0)</f>
        <v>0</v>
      </c>
      <c r="BF642" s="179">
        <f>IF(N642="snížená",J642,0)</f>
        <v>0</v>
      </c>
      <c r="BG642" s="179">
        <f>IF(N642="zákl. přenesená",J642,0)</f>
        <v>0</v>
      </c>
      <c r="BH642" s="179">
        <f>IF(N642="sníž. přenesená",J642,0)</f>
        <v>0</v>
      </c>
      <c r="BI642" s="179">
        <f>IF(N642="nulová",J642,0)</f>
        <v>0</v>
      </c>
      <c r="BJ642" s="23" t="s">
        <v>76</v>
      </c>
      <c r="BK642" s="179">
        <f>ROUND(I642*H642,2)</f>
        <v>0</v>
      </c>
      <c r="BL642" s="23" t="s">
        <v>213</v>
      </c>
      <c r="BM642" s="23" t="s">
        <v>1389</v>
      </c>
    </row>
    <row r="643" spans="2:65" s="1" customFormat="1" ht="63.75" customHeight="1">
      <c r="B643" s="167"/>
      <c r="C643" s="168" t="s">
        <v>1390</v>
      </c>
      <c r="D643" s="168" t="s">
        <v>134</v>
      </c>
      <c r="E643" s="169" t="s">
        <v>1391</v>
      </c>
      <c r="F643" s="170" t="s">
        <v>1392</v>
      </c>
      <c r="G643" s="171" t="s">
        <v>194</v>
      </c>
      <c r="H643" s="172">
        <v>57.798</v>
      </c>
      <c r="I643" s="173"/>
      <c r="J643" s="174">
        <f>ROUND(I643*H643,2)</f>
        <v>0</v>
      </c>
      <c r="K643" s="170" t="s">
        <v>5</v>
      </c>
      <c r="L643" s="41"/>
      <c r="M643" s="175" t="s">
        <v>5</v>
      </c>
      <c r="N643" s="176" t="s">
        <v>42</v>
      </c>
      <c r="O643" s="42"/>
      <c r="P643" s="177">
        <f>O643*H643</f>
        <v>0</v>
      </c>
      <c r="Q643" s="177">
        <v>0</v>
      </c>
      <c r="R643" s="177">
        <f>Q643*H643</f>
        <v>0</v>
      </c>
      <c r="S643" s="177">
        <v>0</v>
      </c>
      <c r="T643" s="178">
        <f>S643*H643</f>
        <v>0</v>
      </c>
      <c r="AR643" s="23" t="s">
        <v>213</v>
      </c>
      <c r="AT643" s="23" t="s">
        <v>134</v>
      </c>
      <c r="AU643" s="23" t="s">
        <v>76</v>
      </c>
      <c r="AY643" s="23" t="s">
        <v>133</v>
      </c>
      <c r="BE643" s="179">
        <f>IF(N643="základní",J643,0)</f>
        <v>0</v>
      </c>
      <c r="BF643" s="179">
        <f>IF(N643="snížená",J643,0)</f>
        <v>0</v>
      </c>
      <c r="BG643" s="179">
        <f>IF(N643="zákl. přenesená",J643,0)</f>
        <v>0</v>
      </c>
      <c r="BH643" s="179">
        <f>IF(N643="sníž. přenesená",J643,0)</f>
        <v>0</v>
      </c>
      <c r="BI643" s="179">
        <f>IF(N643="nulová",J643,0)</f>
        <v>0</v>
      </c>
      <c r="BJ643" s="23" t="s">
        <v>76</v>
      </c>
      <c r="BK643" s="179">
        <f>ROUND(I643*H643,2)</f>
        <v>0</v>
      </c>
      <c r="BL643" s="23" t="s">
        <v>213</v>
      </c>
      <c r="BM643" s="23" t="s">
        <v>1393</v>
      </c>
    </row>
    <row r="644" spans="2:51" s="12" customFormat="1" ht="13.5">
      <c r="B644" s="188"/>
      <c r="D644" s="181" t="s">
        <v>140</v>
      </c>
      <c r="E644" s="189" t="s">
        <v>5</v>
      </c>
      <c r="F644" s="190" t="s">
        <v>1394</v>
      </c>
      <c r="H644" s="191">
        <v>57.798</v>
      </c>
      <c r="I644" s="192"/>
      <c r="L644" s="188"/>
      <c r="M644" s="193"/>
      <c r="N644" s="194"/>
      <c r="O644" s="194"/>
      <c r="P644" s="194"/>
      <c r="Q644" s="194"/>
      <c r="R644" s="194"/>
      <c r="S644" s="194"/>
      <c r="T644" s="195"/>
      <c r="AT644" s="189" t="s">
        <v>140</v>
      </c>
      <c r="AU644" s="189" t="s">
        <v>76</v>
      </c>
      <c r="AV644" s="12" t="s">
        <v>83</v>
      </c>
      <c r="AW644" s="12" t="s">
        <v>35</v>
      </c>
      <c r="AX644" s="12" t="s">
        <v>71</v>
      </c>
      <c r="AY644" s="189" t="s">
        <v>133</v>
      </c>
    </row>
    <row r="645" spans="2:51" s="12" customFormat="1" ht="13.5">
      <c r="B645" s="188"/>
      <c r="D645" s="181" t="s">
        <v>140</v>
      </c>
      <c r="E645" s="189" t="s">
        <v>5</v>
      </c>
      <c r="F645" s="190" t="s">
        <v>5</v>
      </c>
      <c r="H645" s="191">
        <v>0</v>
      </c>
      <c r="I645" s="192"/>
      <c r="L645" s="188"/>
      <c r="M645" s="193"/>
      <c r="N645" s="194"/>
      <c r="O645" s="194"/>
      <c r="P645" s="194"/>
      <c r="Q645" s="194"/>
      <c r="R645" s="194"/>
      <c r="S645" s="194"/>
      <c r="T645" s="195"/>
      <c r="AT645" s="189" t="s">
        <v>140</v>
      </c>
      <c r="AU645" s="189" t="s">
        <v>76</v>
      </c>
      <c r="AV645" s="12" t="s">
        <v>83</v>
      </c>
      <c r="AW645" s="12" t="s">
        <v>6</v>
      </c>
      <c r="AX645" s="12" t="s">
        <v>71</v>
      </c>
      <c r="AY645" s="189" t="s">
        <v>133</v>
      </c>
    </row>
    <row r="646" spans="2:51" s="13" customFormat="1" ht="13.5">
      <c r="B646" s="196"/>
      <c r="D646" s="181" t="s">
        <v>140</v>
      </c>
      <c r="E646" s="197" t="s">
        <v>5</v>
      </c>
      <c r="F646" s="198" t="s">
        <v>143</v>
      </c>
      <c r="H646" s="199">
        <v>57.798</v>
      </c>
      <c r="I646" s="200"/>
      <c r="L646" s="196"/>
      <c r="M646" s="201"/>
      <c r="N646" s="202"/>
      <c r="O646" s="202"/>
      <c r="P646" s="202"/>
      <c r="Q646" s="202"/>
      <c r="R646" s="202"/>
      <c r="S646" s="202"/>
      <c r="T646" s="203"/>
      <c r="AT646" s="197" t="s">
        <v>140</v>
      </c>
      <c r="AU646" s="197" t="s">
        <v>76</v>
      </c>
      <c r="AV646" s="13" t="s">
        <v>138</v>
      </c>
      <c r="AW646" s="13" t="s">
        <v>35</v>
      </c>
      <c r="AX646" s="13" t="s">
        <v>76</v>
      </c>
      <c r="AY646" s="197" t="s">
        <v>133</v>
      </c>
    </row>
    <row r="647" spans="2:65" s="1" customFormat="1" ht="25.5" customHeight="1">
      <c r="B647" s="167"/>
      <c r="C647" s="168" t="s">
        <v>1395</v>
      </c>
      <c r="D647" s="168" t="s">
        <v>134</v>
      </c>
      <c r="E647" s="169" t="s">
        <v>1396</v>
      </c>
      <c r="F647" s="170" t="s">
        <v>1397</v>
      </c>
      <c r="G647" s="171" t="s">
        <v>194</v>
      </c>
      <c r="H647" s="172">
        <v>31.532</v>
      </c>
      <c r="I647" s="173"/>
      <c r="J647" s="174">
        <f>ROUND(I647*H647,2)</f>
        <v>0</v>
      </c>
      <c r="K647" s="170" t="s">
        <v>5</v>
      </c>
      <c r="L647" s="41"/>
      <c r="M647" s="175" t="s">
        <v>5</v>
      </c>
      <c r="N647" s="176" t="s">
        <v>42</v>
      </c>
      <c r="O647" s="42"/>
      <c r="P647" s="177">
        <f>O647*H647</f>
        <v>0</v>
      </c>
      <c r="Q647" s="177">
        <v>0</v>
      </c>
      <c r="R647" s="177">
        <f>Q647*H647</f>
        <v>0</v>
      </c>
      <c r="S647" s="177">
        <v>0</v>
      </c>
      <c r="T647" s="178">
        <f>S647*H647</f>
        <v>0</v>
      </c>
      <c r="AR647" s="23" t="s">
        <v>213</v>
      </c>
      <c r="AT647" s="23" t="s">
        <v>134</v>
      </c>
      <c r="AU647" s="23" t="s">
        <v>76</v>
      </c>
      <c r="AY647" s="23" t="s">
        <v>133</v>
      </c>
      <c r="BE647" s="179">
        <f>IF(N647="základní",J647,0)</f>
        <v>0</v>
      </c>
      <c r="BF647" s="179">
        <f>IF(N647="snížená",J647,0)</f>
        <v>0</v>
      </c>
      <c r="BG647" s="179">
        <f>IF(N647="zákl. přenesená",J647,0)</f>
        <v>0</v>
      </c>
      <c r="BH647" s="179">
        <f>IF(N647="sníž. přenesená",J647,0)</f>
        <v>0</v>
      </c>
      <c r="BI647" s="179">
        <f>IF(N647="nulová",J647,0)</f>
        <v>0</v>
      </c>
      <c r="BJ647" s="23" t="s">
        <v>76</v>
      </c>
      <c r="BK647" s="179">
        <f>ROUND(I647*H647,2)</f>
        <v>0</v>
      </c>
      <c r="BL647" s="23" t="s">
        <v>213</v>
      </c>
      <c r="BM647" s="23" t="s">
        <v>1398</v>
      </c>
    </row>
    <row r="648" spans="2:51" s="12" customFormat="1" ht="13.5">
      <c r="B648" s="188"/>
      <c r="D648" s="181" t="s">
        <v>140</v>
      </c>
      <c r="E648" s="189" t="s">
        <v>5</v>
      </c>
      <c r="F648" s="190" t="s">
        <v>1399</v>
      </c>
      <c r="H648" s="191">
        <v>10.55</v>
      </c>
      <c r="I648" s="192"/>
      <c r="L648" s="188"/>
      <c r="M648" s="193"/>
      <c r="N648" s="194"/>
      <c r="O648" s="194"/>
      <c r="P648" s="194"/>
      <c r="Q648" s="194"/>
      <c r="R648" s="194"/>
      <c r="S648" s="194"/>
      <c r="T648" s="195"/>
      <c r="AT648" s="189" t="s">
        <v>140</v>
      </c>
      <c r="AU648" s="189" t="s">
        <v>76</v>
      </c>
      <c r="AV648" s="12" t="s">
        <v>83</v>
      </c>
      <c r="AW648" s="12" t="s">
        <v>35</v>
      </c>
      <c r="AX648" s="12" t="s">
        <v>71</v>
      </c>
      <c r="AY648" s="189" t="s">
        <v>133</v>
      </c>
    </row>
    <row r="649" spans="2:51" s="12" customFormat="1" ht="13.5">
      <c r="B649" s="188"/>
      <c r="D649" s="181" t="s">
        <v>140</v>
      </c>
      <c r="E649" s="189" t="s">
        <v>5</v>
      </c>
      <c r="F649" s="190" t="s">
        <v>1376</v>
      </c>
      <c r="H649" s="191">
        <v>20.23</v>
      </c>
      <c r="I649" s="192"/>
      <c r="L649" s="188"/>
      <c r="M649" s="193"/>
      <c r="N649" s="194"/>
      <c r="O649" s="194"/>
      <c r="P649" s="194"/>
      <c r="Q649" s="194"/>
      <c r="R649" s="194"/>
      <c r="S649" s="194"/>
      <c r="T649" s="195"/>
      <c r="AT649" s="189" t="s">
        <v>140</v>
      </c>
      <c r="AU649" s="189" t="s">
        <v>76</v>
      </c>
      <c r="AV649" s="12" t="s">
        <v>83</v>
      </c>
      <c r="AW649" s="12" t="s">
        <v>35</v>
      </c>
      <c r="AX649" s="12" t="s">
        <v>71</v>
      </c>
      <c r="AY649" s="189" t="s">
        <v>133</v>
      </c>
    </row>
    <row r="650" spans="2:51" s="12" customFormat="1" ht="13.5">
      <c r="B650" s="188"/>
      <c r="D650" s="181" t="s">
        <v>140</v>
      </c>
      <c r="E650" s="189" t="s">
        <v>5</v>
      </c>
      <c r="F650" s="190" t="s">
        <v>252</v>
      </c>
      <c r="H650" s="191">
        <v>-0.72</v>
      </c>
      <c r="I650" s="192"/>
      <c r="L650" s="188"/>
      <c r="M650" s="193"/>
      <c r="N650" s="194"/>
      <c r="O650" s="194"/>
      <c r="P650" s="194"/>
      <c r="Q650" s="194"/>
      <c r="R650" s="194"/>
      <c r="S650" s="194"/>
      <c r="T650" s="195"/>
      <c r="AT650" s="189" t="s">
        <v>140</v>
      </c>
      <c r="AU650" s="189" t="s">
        <v>76</v>
      </c>
      <c r="AV650" s="12" t="s">
        <v>83</v>
      </c>
      <c r="AW650" s="12" t="s">
        <v>35</v>
      </c>
      <c r="AX650" s="12" t="s">
        <v>71</v>
      </c>
      <c r="AY650" s="189" t="s">
        <v>133</v>
      </c>
    </row>
    <row r="651" spans="2:51" s="12" customFormat="1" ht="13.5">
      <c r="B651" s="188"/>
      <c r="D651" s="181" t="s">
        <v>140</v>
      </c>
      <c r="E651" s="189" t="s">
        <v>5</v>
      </c>
      <c r="F651" s="190" t="s">
        <v>1373</v>
      </c>
      <c r="H651" s="191">
        <v>1.472</v>
      </c>
      <c r="I651" s="192"/>
      <c r="L651" s="188"/>
      <c r="M651" s="193"/>
      <c r="N651" s="194"/>
      <c r="O651" s="194"/>
      <c r="P651" s="194"/>
      <c r="Q651" s="194"/>
      <c r="R651" s="194"/>
      <c r="S651" s="194"/>
      <c r="T651" s="195"/>
      <c r="AT651" s="189" t="s">
        <v>140</v>
      </c>
      <c r="AU651" s="189" t="s">
        <v>76</v>
      </c>
      <c r="AV651" s="12" t="s">
        <v>83</v>
      </c>
      <c r="AW651" s="12" t="s">
        <v>35</v>
      </c>
      <c r="AX651" s="12" t="s">
        <v>71</v>
      </c>
      <c r="AY651" s="189" t="s">
        <v>133</v>
      </c>
    </row>
    <row r="652" spans="2:51" s="12" customFormat="1" ht="13.5">
      <c r="B652" s="188"/>
      <c r="D652" s="181" t="s">
        <v>140</v>
      </c>
      <c r="E652" s="189" t="s">
        <v>5</v>
      </c>
      <c r="F652" s="190" t="s">
        <v>5</v>
      </c>
      <c r="H652" s="191">
        <v>0</v>
      </c>
      <c r="I652" s="192"/>
      <c r="L652" s="188"/>
      <c r="M652" s="193"/>
      <c r="N652" s="194"/>
      <c r="O652" s="194"/>
      <c r="P652" s="194"/>
      <c r="Q652" s="194"/>
      <c r="R652" s="194"/>
      <c r="S652" s="194"/>
      <c r="T652" s="195"/>
      <c r="AT652" s="189" t="s">
        <v>140</v>
      </c>
      <c r="AU652" s="189" t="s">
        <v>76</v>
      </c>
      <c r="AV652" s="12" t="s">
        <v>83</v>
      </c>
      <c r="AW652" s="12" t="s">
        <v>6</v>
      </c>
      <c r="AX652" s="12" t="s">
        <v>71</v>
      </c>
      <c r="AY652" s="189" t="s">
        <v>133</v>
      </c>
    </row>
    <row r="653" spans="2:51" s="13" customFormat="1" ht="13.5">
      <c r="B653" s="196"/>
      <c r="D653" s="181" t="s">
        <v>140</v>
      </c>
      <c r="E653" s="197" t="s">
        <v>5</v>
      </c>
      <c r="F653" s="198" t="s">
        <v>143</v>
      </c>
      <c r="H653" s="199">
        <v>31.532</v>
      </c>
      <c r="I653" s="200"/>
      <c r="L653" s="196"/>
      <c r="M653" s="201"/>
      <c r="N653" s="202"/>
      <c r="O653" s="202"/>
      <c r="P653" s="202"/>
      <c r="Q653" s="202"/>
      <c r="R653" s="202"/>
      <c r="S653" s="202"/>
      <c r="T653" s="203"/>
      <c r="AT653" s="197" t="s">
        <v>140</v>
      </c>
      <c r="AU653" s="197" t="s">
        <v>76</v>
      </c>
      <c r="AV653" s="13" t="s">
        <v>138</v>
      </c>
      <c r="AW653" s="13" t="s">
        <v>35</v>
      </c>
      <c r="AX653" s="13" t="s">
        <v>76</v>
      </c>
      <c r="AY653" s="197" t="s">
        <v>133</v>
      </c>
    </row>
    <row r="654" spans="2:63" s="10" customFormat="1" ht="37.35" customHeight="1">
      <c r="B654" s="156"/>
      <c r="D654" s="157" t="s">
        <v>70</v>
      </c>
      <c r="E654" s="158" t="s">
        <v>1400</v>
      </c>
      <c r="F654" s="158" t="s">
        <v>1401</v>
      </c>
      <c r="I654" s="159"/>
      <c r="J654" s="160">
        <f>BK654</f>
        <v>0</v>
      </c>
      <c r="L654" s="156"/>
      <c r="M654" s="161"/>
      <c r="N654" s="162"/>
      <c r="O654" s="162"/>
      <c r="P654" s="163">
        <f>P655+P657+P660+P662+P664+P666</f>
        <v>0</v>
      </c>
      <c r="Q654" s="162"/>
      <c r="R654" s="163">
        <f>R655+R657+R660+R662+R664+R666</f>
        <v>0</v>
      </c>
      <c r="S654" s="162"/>
      <c r="T654" s="164">
        <f>T655+T657+T660+T662+T664+T666</f>
        <v>0</v>
      </c>
      <c r="AR654" s="157" t="s">
        <v>155</v>
      </c>
      <c r="AT654" s="165" t="s">
        <v>70</v>
      </c>
      <c r="AU654" s="165" t="s">
        <v>71</v>
      </c>
      <c r="AY654" s="157" t="s">
        <v>133</v>
      </c>
      <c r="BK654" s="166">
        <f>BK655+BK657+BK660+BK662+BK664+BK666</f>
        <v>0</v>
      </c>
    </row>
    <row r="655" spans="2:63" s="10" customFormat="1" ht="19.9" customHeight="1">
      <c r="B655" s="156"/>
      <c r="D655" s="157" t="s">
        <v>70</v>
      </c>
      <c r="E655" s="215" t="s">
        <v>1402</v>
      </c>
      <c r="F655" s="215" t="s">
        <v>1403</v>
      </c>
      <c r="I655" s="159"/>
      <c r="J655" s="216">
        <f>BK655</f>
        <v>0</v>
      </c>
      <c r="L655" s="156"/>
      <c r="M655" s="161"/>
      <c r="N655" s="162"/>
      <c r="O655" s="162"/>
      <c r="P655" s="163">
        <f>P656</f>
        <v>0</v>
      </c>
      <c r="Q655" s="162"/>
      <c r="R655" s="163">
        <f>R656</f>
        <v>0</v>
      </c>
      <c r="S655" s="162"/>
      <c r="T655" s="164">
        <f>T656</f>
        <v>0</v>
      </c>
      <c r="AR655" s="157" t="s">
        <v>76</v>
      </c>
      <c r="AT655" s="165" t="s">
        <v>70</v>
      </c>
      <c r="AU655" s="165" t="s">
        <v>76</v>
      </c>
      <c r="AY655" s="157" t="s">
        <v>133</v>
      </c>
      <c r="BK655" s="166">
        <f>BK656</f>
        <v>0</v>
      </c>
    </row>
    <row r="656" spans="2:65" s="1" customFormat="1" ht="51" customHeight="1">
      <c r="B656" s="167"/>
      <c r="C656" s="168" t="s">
        <v>1404</v>
      </c>
      <c r="D656" s="168" t="s">
        <v>134</v>
      </c>
      <c r="E656" s="169" t="s">
        <v>1405</v>
      </c>
      <c r="F656" s="170" t="s">
        <v>1406</v>
      </c>
      <c r="G656" s="171" t="s">
        <v>361</v>
      </c>
      <c r="H656" s="172">
        <v>1</v>
      </c>
      <c r="I656" s="173"/>
      <c r="J656" s="174">
        <f>ROUND(I656*H656,2)</f>
        <v>0</v>
      </c>
      <c r="K656" s="170" t="s">
        <v>5</v>
      </c>
      <c r="L656" s="41"/>
      <c r="M656" s="175" t="s">
        <v>5</v>
      </c>
      <c r="N656" s="176" t="s">
        <v>42</v>
      </c>
      <c r="O656" s="42"/>
      <c r="P656" s="177">
        <f>O656*H656</f>
        <v>0</v>
      </c>
      <c r="Q656" s="177">
        <v>0</v>
      </c>
      <c r="R656" s="177">
        <f>Q656*H656</f>
        <v>0</v>
      </c>
      <c r="S656" s="177">
        <v>0</v>
      </c>
      <c r="T656" s="178">
        <f>S656*H656</f>
        <v>0</v>
      </c>
      <c r="AR656" s="23" t="s">
        <v>138</v>
      </c>
      <c r="AT656" s="23" t="s">
        <v>134</v>
      </c>
      <c r="AU656" s="23" t="s">
        <v>83</v>
      </c>
      <c r="AY656" s="23" t="s">
        <v>133</v>
      </c>
      <c r="BE656" s="179">
        <f>IF(N656="základní",J656,0)</f>
        <v>0</v>
      </c>
      <c r="BF656" s="179">
        <f>IF(N656="snížená",J656,0)</f>
        <v>0</v>
      </c>
      <c r="BG656" s="179">
        <f>IF(N656="zákl. přenesená",J656,0)</f>
        <v>0</v>
      </c>
      <c r="BH656" s="179">
        <f>IF(N656="sníž. přenesená",J656,0)</f>
        <v>0</v>
      </c>
      <c r="BI656" s="179">
        <f>IF(N656="nulová",J656,0)</f>
        <v>0</v>
      </c>
      <c r="BJ656" s="23" t="s">
        <v>76</v>
      </c>
      <c r="BK656" s="179">
        <f>ROUND(I656*H656,2)</f>
        <v>0</v>
      </c>
      <c r="BL656" s="23" t="s">
        <v>138</v>
      </c>
      <c r="BM656" s="23" t="s">
        <v>1407</v>
      </c>
    </row>
    <row r="657" spans="2:63" s="10" customFormat="1" ht="29.85" customHeight="1">
      <c r="B657" s="156"/>
      <c r="D657" s="157" t="s">
        <v>70</v>
      </c>
      <c r="E657" s="215" t="s">
        <v>1408</v>
      </c>
      <c r="F657" s="215" t="s">
        <v>1409</v>
      </c>
      <c r="I657" s="159"/>
      <c r="J657" s="216">
        <f>BK657</f>
        <v>0</v>
      </c>
      <c r="L657" s="156"/>
      <c r="M657" s="161"/>
      <c r="N657" s="162"/>
      <c r="O657" s="162"/>
      <c r="P657" s="163">
        <f>SUM(P658:P659)</f>
        <v>0</v>
      </c>
      <c r="Q657" s="162"/>
      <c r="R657" s="163">
        <f>SUM(R658:R659)</f>
        <v>0</v>
      </c>
      <c r="S657" s="162"/>
      <c r="T657" s="164">
        <f>SUM(T658:T659)</f>
        <v>0</v>
      </c>
      <c r="AR657" s="157" t="s">
        <v>76</v>
      </c>
      <c r="AT657" s="165" t="s">
        <v>70</v>
      </c>
      <c r="AU657" s="165" t="s">
        <v>76</v>
      </c>
      <c r="AY657" s="157" t="s">
        <v>133</v>
      </c>
      <c r="BK657" s="166">
        <f>SUM(BK658:BK659)</f>
        <v>0</v>
      </c>
    </row>
    <row r="658" spans="2:65" s="1" customFormat="1" ht="25.5" customHeight="1">
      <c r="B658" s="167"/>
      <c r="C658" s="168" t="s">
        <v>1410</v>
      </c>
      <c r="D658" s="168" t="s">
        <v>134</v>
      </c>
      <c r="E658" s="169" t="s">
        <v>1411</v>
      </c>
      <c r="F658" s="170" t="s">
        <v>1412</v>
      </c>
      <c r="G658" s="171" t="s">
        <v>361</v>
      </c>
      <c r="H658" s="172">
        <v>1</v>
      </c>
      <c r="I658" s="173"/>
      <c r="J658" s="174">
        <f>ROUND(I658*H658,2)</f>
        <v>0</v>
      </c>
      <c r="K658" s="170" t="s">
        <v>5</v>
      </c>
      <c r="L658" s="41"/>
      <c r="M658" s="175" t="s">
        <v>5</v>
      </c>
      <c r="N658" s="176" t="s">
        <v>42</v>
      </c>
      <c r="O658" s="42"/>
      <c r="P658" s="177">
        <f>O658*H658</f>
        <v>0</v>
      </c>
      <c r="Q658" s="177">
        <v>0</v>
      </c>
      <c r="R658" s="177">
        <f>Q658*H658</f>
        <v>0</v>
      </c>
      <c r="S658" s="177">
        <v>0</v>
      </c>
      <c r="T658" s="178">
        <f>S658*H658</f>
        <v>0</v>
      </c>
      <c r="AR658" s="23" t="s">
        <v>138</v>
      </c>
      <c r="AT658" s="23" t="s">
        <v>134</v>
      </c>
      <c r="AU658" s="23" t="s">
        <v>83</v>
      </c>
      <c r="AY658" s="23" t="s">
        <v>133</v>
      </c>
      <c r="BE658" s="179">
        <f>IF(N658="základní",J658,0)</f>
        <v>0</v>
      </c>
      <c r="BF658" s="179">
        <f>IF(N658="snížená",J658,0)</f>
        <v>0</v>
      </c>
      <c r="BG658" s="179">
        <f>IF(N658="zákl. přenesená",J658,0)</f>
        <v>0</v>
      </c>
      <c r="BH658" s="179">
        <f>IF(N658="sníž. přenesená",J658,0)</f>
        <v>0</v>
      </c>
      <c r="BI658" s="179">
        <f>IF(N658="nulová",J658,0)</f>
        <v>0</v>
      </c>
      <c r="BJ658" s="23" t="s">
        <v>76</v>
      </c>
      <c r="BK658" s="179">
        <f>ROUND(I658*H658,2)</f>
        <v>0</v>
      </c>
      <c r="BL658" s="23" t="s">
        <v>138</v>
      </c>
      <c r="BM658" s="23" t="s">
        <v>1413</v>
      </c>
    </row>
    <row r="659" spans="2:65" s="1" customFormat="1" ht="38.25" customHeight="1">
      <c r="B659" s="167"/>
      <c r="C659" s="168" t="s">
        <v>1414</v>
      </c>
      <c r="D659" s="168" t="s">
        <v>134</v>
      </c>
      <c r="E659" s="169" t="s">
        <v>1415</v>
      </c>
      <c r="F659" s="170" t="s">
        <v>1416</v>
      </c>
      <c r="G659" s="171" t="s">
        <v>361</v>
      </c>
      <c r="H659" s="172">
        <v>1</v>
      </c>
      <c r="I659" s="173"/>
      <c r="J659" s="174">
        <f>ROUND(I659*H659,2)</f>
        <v>0</v>
      </c>
      <c r="K659" s="170" t="s">
        <v>5</v>
      </c>
      <c r="L659" s="41"/>
      <c r="M659" s="175" t="s">
        <v>5</v>
      </c>
      <c r="N659" s="176" t="s">
        <v>42</v>
      </c>
      <c r="O659" s="42"/>
      <c r="P659" s="177">
        <f>O659*H659</f>
        <v>0</v>
      </c>
      <c r="Q659" s="177">
        <v>0</v>
      </c>
      <c r="R659" s="177">
        <f>Q659*H659</f>
        <v>0</v>
      </c>
      <c r="S659" s="177">
        <v>0</v>
      </c>
      <c r="T659" s="178">
        <f>S659*H659</f>
        <v>0</v>
      </c>
      <c r="AR659" s="23" t="s">
        <v>138</v>
      </c>
      <c r="AT659" s="23" t="s">
        <v>134</v>
      </c>
      <c r="AU659" s="23" t="s">
        <v>83</v>
      </c>
      <c r="AY659" s="23" t="s">
        <v>133</v>
      </c>
      <c r="BE659" s="179">
        <f>IF(N659="základní",J659,0)</f>
        <v>0</v>
      </c>
      <c r="BF659" s="179">
        <f>IF(N659="snížená",J659,0)</f>
        <v>0</v>
      </c>
      <c r="BG659" s="179">
        <f>IF(N659="zákl. přenesená",J659,0)</f>
        <v>0</v>
      </c>
      <c r="BH659" s="179">
        <f>IF(N659="sníž. přenesená",J659,0)</f>
        <v>0</v>
      </c>
      <c r="BI659" s="179">
        <f>IF(N659="nulová",J659,0)</f>
        <v>0</v>
      </c>
      <c r="BJ659" s="23" t="s">
        <v>76</v>
      </c>
      <c r="BK659" s="179">
        <f>ROUND(I659*H659,2)</f>
        <v>0</v>
      </c>
      <c r="BL659" s="23" t="s">
        <v>138</v>
      </c>
      <c r="BM659" s="23" t="s">
        <v>1417</v>
      </c>
    </row>
    <row r="660" spans="2:63" s="10" customFormat="1" ht="29.85" customHeight="1">
      <c r="B660" s="156"/>
      <c r="D660" s="157" t="s">
        <v>70</v>
      </c>
      <c r="E660" s="215" t="s">
        <v>1418</v>
      </c>
      <c r="F660" s="215" t="s">
        <v>1419</v>
      </c>
      <c r="I660" s="159"/>
      <c r="J660" s="216">
        <f>BK660</f>
        <v>0</v>
      </c>
      <c r="L660" s="156"/>
      <c r="M660" s="161"/>
      <c r="N660" s="162"/>
      <c r="O660" s="162"/>
      <c r="P660" s="163">
        <f>P661</f>
        <v>0</v>
      </c>
      <c r="Q660" s="162"/>
      <c r="R660" s="163">
        <f>R661</f>
        <v>0</v>
      </c>
      <c r="S660" s="162"/>
      <c r="T660" s="164">
        <f>T661</f>
        <v>0</v>
      </c>
      <c r="AR660" s="157" t="s">
        <v>76</v>
      </c>
      <c r="AT660" s="165" t="s">
        <v>70</v>
      </c>
      <c r="AU660" s="165" t="s">
        <v>76</v>
      </c>
      <c r="AY660" s="157" t="s">
        <v>133</v>
      </c>
      <c r="BK660" s="166">
        <f>BK661</f>
        <v>0</v>
      </c>
    </row>
    <row r="661" spans="2:65" s="1" customFormat="1" ht="38.25" customHeight="1">
      <c r="B661" s="167"/>
      <c r="C661" s="168" t="s">
        <v>1420</v>
      </c>
      <c r="D661" s="168" t="s">
        <v>134</v>
      </c>
      <c r="E661" s="169" t="s">
        <v>1421</v>
      </c>
      <c r="F661" s="170" t="s">
        <v>1422</v>
      </c>
      <c r="G661" s="171" t="s">
        <v>361</v>
      </c>
      <c r="H661" s="172">
        <v>1</v>
      </c>
      <c r="I661" s="173"/>
      <c r="J661" s="174">
        <f>ROUND(I661*H661,2)</f>
        <v>0</v>
      </c>
      <c r="K661" s="170" t="s">
        <v>5</v>
      </c>
      <c r="L661" s="41"/>
      <c r="M661" s="175" t="s">
        <v>5</v>
      </c>
      <c r="N661" s="176" t="s">
        <v>42</v>
      </c>
      <c r="O661" s="42"/>
      <c r="P661" s="177">
        <f>O661*H661</f>
        <v>0</v>
      </c>
      <c r="Q661" s="177">
        <v>0</v>
      </c>
      <c r="R661" s="177">
        <f>Q661*H661</f>
        <v>0</v>
      </c>
      <c r="S661" s="177">
        <v>0</v>
      </c>
      <c r="T661" s="178">
        <f>S661*H661</f>
        <v>0</v>
      </c>
      <c r="AR661" s="23" t="s">
        <v>138</v>
      </c>
      <c r="AT661" s="23" t="s">
        <v>134</v>
      </c>
      <c r="AU661" s="23" t="s">
        <v>83</v>
      </c>
      <c r="AY661" s="23" t="s">
        <v>133</v>
      </c>
      <c r="BE661" s="179">
        <f>IF(N661="základní",J661,0)</f>
        <v>0</v>
      </c>
      <c r="BF661" s="179">
        <f>IF(N661="snížená",J661,0)</f>
        <v>0</v>
      </c>
      <c r="BG661" s="179">
        <f>IF(N661="zákl. přenesená",J661,0)</f>
        <v>0</v>
      </c>
      <c r="BH661" s="179">
        <f>IF(N661="sníž. přenesená",J661,0)</f>
        <v>0</v>
      </c>
      <c r="BI661" s="179">
        <f>IF(N661="nulová",J661,0)</f>
        <v>0</v>
      </c>
      <c r="BJ661" s="23" t="s">
        <v>76</v>
      </c>
      <c r="BK661" s="179">
        <f>ROUND(I661*H661,2)</f>
        <v>0</v>
      </c>
      <c r="BL661" s="23" t="s">
        <v>138</v>
      </c>
      <c r="BM661" s="23" t="s">
        <v>1423</v>
      </c>
    </row>
    <row r="662" spans="2:63" s="10" customFormat="1" ht="29.85" customHeight="1">
      <c r="B662" s="156"/>
      <c r="D662" s="157" t="s">
        <v>70</v>
      </c>
      <c r="E662" s="215" t="s">
        <v>1424</v>
      </c>
      <c r="F662" s="215" t="s">
        <v>1425</v>
      </c>
      <c r="I662" s="159"/>
      <c r="J662" s="216">
        <f>BK662</f>
        <v>0</v>
      </c>
      <c r="L662" s="156"/>
      <c r="M662" s="161"/>
      <c r="N662" s="162"/>
      <c r="O662" s="162"/>
      <c r="P662" s="163">
        <f>P663</f>
        <v>0</v>
      </c>
      <c r="Q662" s="162"/>
      <c r="R662" s="163">
        <f>R663</f>
        <v>0</v>
      </c>
      <c r="S662" s="162"/>
      <c r="T662" s="164">
        <f>T663</f>
        <v>0</v>
      </c>
      <c r="AR662" s="157" t="s">
        <v>76</v>
      </c>
      <c r="AT662" s="165" t="s">
        <v>70</v>
      </c>
      <c r="AU662" s="165" t="s">
        <v>76</v>
      </c>
      <c r="AY662" s="157" t="s">
        <v>133</v>
      </c>
      <c r="BK662" s="166">
        <f>BK663</f>
        <v>0</v>
      </c>
    </row>
    <row r="663" spans="2:65" s="1" customFormat="1" ht="38.25" customHeight="1">
      <c r="B663" s="167"/>
      <c r="C663" s="168" t="s">
        <v>1426</v>
      </c>
      <c r="D663" s="168" t="s">
        <v>134</v>
      </c>
      <c r="E663" s="169" t="s">
        <v>1427</v>
      </c>
      <c r="F663" s="170" t="s">
        <v>1428</v>
      </c>
      <c r="G663" s="171" t="s">
        <v>361</v>
      </c>
      <c r="H663" s="172">
        <v>1</v>
      </c>
      <c r="I663" s="173"/>
      <c r="J663" s="174">
        <f>ROUND(I663*H663,2)</f>
        <v>0</v>
      </c>
      <c r="K663" s="170" t="s">
        <v>5</v>
      </c>
      <c r="L663" s="41"/>
      <c r="M663" s="175" t="s">
        <v>5</v>
      </c>
      <c r="N663" s="176" t="s">
        <v>42</v>
      </c>
      <c r="O663" s="42"/>
      <c r="P663" s="177">
        <f>O663*H663</f>
        <v>0</v>
      </c>
      <c r="Q663" s="177">
        <v>0</v>
      </c>
      <c r="R663" s="177">
        <f>Q663*H663</f>
        <v>0</v>
      </c>
      <c r="S663" s="177">
        <v>0</v>
      </c>
      <c r="T663" s="178">
        <f>S663*H663</f>
        <v>0</v>
      </c>
      <c r="AR663" s="23" t="s">
        <v>138</v>
      </c>
      <c r="AT663" s="23" t="s">
        <v>134</v>
      </c>
      <c r="AU663" s="23" t="s">
        <v>83</v>
      </c>
      <c r="AY663" s="23" t="s">
        <v>133</v>
      </c>
      <c r="BE663" s="179">
        <f>IF(N663="základní",J663,0)</f>
        <v>0</v>
      </c>
      <c r="BF663" s="179">
        <f>IF(N663="snížená",J663,0)</f>
        <v>0</v>
      </c>
      <c r="BG663" s="179">
        <f>IF(N663="zákl. přenesená",J663,0)</f>
        <v>0</v>
      </c>
      <c r="BH663" s="179">
        <f>IF(N663="sníž. přenesená",J663,0)</f>
        <v>0</v>
      </c>
      <c r="BI663" s="179">
        <f>IF(N663="nulová",J663,0)</f>
        <v>0</v>
      </c>
      <c r="BJ663" s="23" t="s">
        <v>76</v>
      </c>
      <c r="BK663" s="179">
        <f>ROUND(I663*H663,2)</f>
        <v>0</v>
      </c>
      <c r="BL663" s="23" t="s">
        <v>138</v>
      </c>
      <c r="BM663" s="23" t="s">
        <v>1429</v>
      </c>
    </row>
    <row r="664" spans="2:63" s="10" customFormat="1" ht="29.85" customHeight="1">
      <c r="B664" s="156"/>
      <c r="D664" s="157" t="s">
        <v>70</v>
      </c>
      <c r="E664" s="215" t="s">
        <v>1430</v>
      </c>
      <c r="F664" s="215" t="s">
        <v>1431</v>
      </c>
      <c r="I664" s="159"/>
      <c r="J664" s="216">
        <f>BK664</f>
        <v>0</v>
      </c>
      <c r="L664" s="156"/>
      <c r="M664" s="161"/>
      <c r="N664" s="162"/>
      <c r="O664" s="162"/>
      <c r="P664" s="163">
        <f>P665</f>
        <v>0</v>
      </c>
      <c r="Q664" s="162"/>
      <c r="R664" s="163">
        <f>R665</f>
        <v>0</v>
      </c>
      <c r="S664" s="162"/>
      <c r="T664" s="164">
        <f>T665</f>
        <v>0</v>
      </c>
      <c r="AR664" s="157" t="s">
        <v>76</v>
      </c>
      <c r="AT664" s="165" t="s">
        <v>70</v>
      </c>
      <c r="AU664" s="165" t="s">
        <v>76</v>
      </c>
      <c r="AY664" s="157" t="s">
        <v>133</v>
      </c>
      <c r="BK664" s="166">
        <f>BK665</f>
        <v>0</v>
      </c>
    </row>
    <row r="665" spans="2:65" s="1" customFormat="1" ht="25.5" customHeight="1">
      <c r="B665" s="167"/>
      <c r="C665" s="168" t="s">
        <v>1432</v>
      </c>
      <c r="D665" s="168" t="s">
        <v>134</v>
      </c>
      <c r="E665" s="169" t="s">
        <v>1433</v>
      </c>
      <c r="F665" s="170" t="s">
        <v>1434</v>
      </c>
      <c r="G665" s="171" t="s">
        <v>361</v>
      </c>
      <c r="H665" s="172">
        <v>1</v>
      </c>
      <c r="I665" s="173"/>
      <c r="J665" s="174">
        <f>ROUND(I665*H665,2)</f>
        <v>0</v>
      </c>
      <c r="K665" s="170" t="s">
        <v>5</v>
      </c>
      <c r="L665" s="41"/>
      <c r="M665" s="175" t="s">
        <v>5</v>
      </c>
      <c r="N665" s="176" t="s">
        <v>42</v>
      </c>
      <c r="O665" s="42"/>
      <c r="P665" s="177">
        <f>O665*H665</f>
        <v>0</v>
      </c>
      <c r="Q665" s="177">
        <v>0</v>
      </c>
      <c r="R665" s="177">
        <f>Q665*H665</f>
        <v>0</v>
      </c>
      <c r="S665" s="177">
        <v>0</v>
      </c>
      <c r="T665" s="178">
        <f>S665*H665</f>
        <v>0</v>
      </c>
      <c r="AR665" s="23" t="s">
        <v>138</v>
      </c>
      <c r="AT665" s="23" t="s">
        <v>134</v>
      </c>
      <c r="AU665" s="23" t="s">
        <v>83</v>
      </c>
      <c r="AY665" s="23" t="s">
        <v>133</v>
      </c>
      <c r="BE665" s="179">
        <f>IF(N665="základní",J665,0)</f>
        <v>0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23" t="s">
        <v>76</v>
      </c>
      <c r="BK665" s="179">
        <f>ROUND(I665*H665,2)</f>
        <v>0</v>
      </c>
      <c r="BL665" s="23" t="s">
        <v>138</v>
      </c>
      <c r="BM665" s="23" t="s">
        <v>1435</v>
      </c>
    </row>
    <row r="666" spans="2:63" s="10" customFormat="1" ht="29.85" customHeight="1" hidden="1">
      <c r="B666" s="156"/>
      <c r="D666" s="157"/>
      <c r="E666" s="215"/>
      <c r="F666" s="215"/>
      <c r="I666" s="159"/>
      <c r="J666" s="216">
        <f>BK666</f>
        <v>0</v>
      </c>
      <c r="L666" s="156"/>
      <c r="M666" s="161"/>
      <c r="N666" s="162"/>
      <c r="O666" s="162"/>
      <c r="P666" s="163">
        <f>P667</f>
        <v>0</v>
      </c>
      <c r="Q666" s="162"/>
      <c r="R666" s="163">
        <f>R667</f>
        <v>0</v>
      </c>
      <c r="S666" s="162"/>
      <c r="T666" s="164">
        <f>T667</f>
        <v>0</v>
      </c>
      <c r="AR666" s="157" t="s">
        <v>155</v>
      </c>
      <c r="AT666" s="165" t="s">
        <v>70</v>
      </c>
      <c r="AU666" s="165" t="s">
        <v>76</v>
      </c>
      <c r="AY666" s="157" t="s">
        <v>133</v>
      </c>
      <c r="BK666" s="166">
        <f>BK667</f>
        <v>0</v>
      </c>
    </row>
    <row r="667" spans="2:65" s="1" customFormat="1" ht="16.5" customHeight="1" hidden="1">
      <c r="B667" s="167"/>
      <c r="C667" s="168"/>
      <c r="D667" s="168"/>
      <c r="E667" s="169"/>
      <c r="F667" s="170"/>
      <c r="G667" s="171"/>
      <c r="H667" s="351"/>
      <c r="I667" s="352"/>
      <c r="J667" s="174"/>
      <c r="K667" s="170"/>
      <c r="L667" s="41"/>
      <c r="M667" s="175" t="s">
        <v>5</v>
      </c>
      <c r="N667" s="217" t="s">
        <v>42</v>
      </c>
      <c r="O667" s="218"/>
      <c r="P667" s="219">
        <f>O667*H667</f>
        <v>0</v>
      </c>
      <c r="Q667" s="219">
        <v>0</v>
      </c>
      <c r="R667" s="219">
        <f>Q667*H667</f>
        <v>0</v>
      </c>
      <c r="S667" s="219">
        <v>0</v>
      </c>
      <c r="T667" s="220">
        <f>S667*H667</f>
        <v>0</v>
      </c>
      <c r="AR667" s="23" t="s">
        <v>1436</v>
      </c>
      <c r="AT667" s="23" t="s">
        <v>134</v>
      </c>
      <c r="AU667" s="23" t="s">
        <v>83</v>
      </c>
      <c r="AY667" s="23" t="s">
        <v>133</v>
      </c>
      <c r="BE667" s="179">
        <f>IF(N667="základní",J667,0)</f>
        <v>0</v>
      </c>
      <c r="BF667" s="179">
        <f>IF(N667="snížená",J667,0)</f>
        <v>0</v>
      </c>
      <c r="BG667" s="179">
        <f>IF(N667="zákl. přenesená",J667,0)</f>
        <v>0</v>
      </c>
      <c r="BH667" s="179">
        <f>IF(N667="sníž. přenesená",J667,0)</f>
        <v>0</v>
      </c>
      <c r="BI667" s="179">
        <f>IF(N667="nulová",J667,0)</f>
        <v>0</v>
      </c>
      <c r="BJ667" s="23" t="s">
        <v>76</v>
      </c>
      <c r="BK667" s="179">
        <f>ROUND(I667*H667,2)</f>
        <v>0</v>
      </c>
      <c r="BL667" s="23" t="s">
        <v>1436</v>
      </c>
      <c r="BM667" s="23" t="s">
        <v>1437</v>
      </c>
    </row>
    <row r="668" spans="2:12" s="1" customFormat="1" ht="6.95" customHeight="1">
      <c r="B668" s="56"/>
      <c r="C668" s="57"/>
      <c r="D668" s="57"/>
      <c r="E668" s="57"/>
      <c r="F668" s="57"/>
      <c r="G668" s="57"/>
      <c r="H668" s="57"/>
      <c r="I668" s="122"/>
      <c r="J668" s="57"/>
      <c r="K668" s="57"/>
      <c r="L668" s="41"/>
    </row>
  </sheetData>
  <autoFilter ref="C96:K667"/>
  <mergeCells count="6">
    <mergeCell ref="E89:H89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6" display="3) Soupis prací"/>
    <hyperlink ref="L1:V1" location="'Rekapitulace stavby'!C2" display="Rekapitulace stavby"/>
    <hyperlink ref="J48" r:id="rId1" display="http://www.stavebnikalkulace.cz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3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1" customWidth="1"/>
    <col min="2" max="2" width="1.66796875" style="221" customWidth="1"/>
    <col min="3" max="4" width="5" style="221" customWidth="1"/>
    <col min="5" max="5" width="11.66015625" style="221" customWidth="1"/>
    <col min="6" max="6" width="9.16015625" style="221" customWidth="1"/>
    <col min="7" max="7" width="5" style="221" customWidth="1"/>
    <col min="8" max="8" width="77.83203125" style="221" customWidth="1"/>
    <col min="9" max="10" width="20" style="221" customWidth="1"/>
    <col min="11" max="11" width="1.66796875" style="221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4" customFormat="1" ht="45" customHeight="1">
      <c r="B3" s="225"/>
      <c r="C3" s="344" t="s">
        <v>1438</v>
      </c>
      <c r="D3" s="344"/>
      <c r="E3" s="344"/>
      <c r="F3" s="344"/>
      <c r="G3" s="344"/>
      <c r="H3" s="344"/>
      <c r="I3" s="344"/>
      <c r="J3" s="344"/>
      <c r="K3" s="226"/>
    </row>
    <row r="4" spans="2:11" ht="25.5" customHeight="1">
      <c r="B4" s="227"/>
      <c r="C4" s="345" t="s">
        <v>1439</v>
      </c>
      <c r="D4" s="345"/>
      <c r="E4" s="345"/>
      <c r="F4" s="345"/>
      <c r="G4" s="345"/>
      <c r="H4" s="345"/>
      <c r="I4" s="345"/>
      <c r="J4" s="345"/>
      <c r="K4" s="228"/>
    </row>
    <row r="5" spans="2:1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ht="15" customHeight="1">
      <c r="B6" s="227"/>
      <c r="C6" s="343" t="s">
        <v>1440</v>
      </c>
      <c r="D6" s="343"/>
      <c r="E6" s="343"/>
      <c r="F6" s="343"/>
      <c r="G6" s="343"/>
      <c r="H6" s="343"/>
      <c r="I6" s="343"/>
      <c r="J6" s="343"/>
      <c r="K6" s="228"/>
    </row>
    <row r="7" spans="2:11" ht="15" customHeight="1">
      <c r="B7" s="231"/>
      <c r="C7" s="343" t="s">
        <v>1441</v>
      </c>
      <c r="D7" s="343"/>
      <c r="E7" s="343"/>
      <c r="F7" s="343"/>
      <c r="G7" s="343"/>
      <c r="H7" s="343"/>
      <c r="I7" s="343"/>
      <c r="J7" s="343"/>
      <c r="K7" s="228"/>
    </row>
    <row r="8" spans="2:1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ht="15" customHeight="1">
      <c r="B9" s="231"/>
      <c r="C9" s="343" t="s">
        <v>1442</v>
      </c>
      <c r="D9" s="343"/>
      <c r="E9" s="343"/>
      <c r="F9" s="343"/>
      <c r="G9" s="343"/>
      <c r="H9" s="343"/>
      <c r="I9" s="343"/>
      <c r="J9" s="343"/>
      <c r="K9" s="228"/>
    </row>
    <row r="10" spans="2:11" ht="15" customHeight="1">
      <c r="B10" s="231"/>
      <c r="C10" s="230"/>
      <c r="D10" s="343" t="s">
        <v>1443</v>
      </c>
      <c r="E10" s="343"/>
      <c r="F10" s="343"/>
      <c r="G10" s="343"/>
      <c r="H10" s="343"/>
      <c r="I10" s="343"/>
      <c r="J10" s="343"/>
      <c r="K10" s="228"/>
    </row>
    <row r="11" spans="2:11" ht="15" customHeight="1">
      <c r="B11" s="231"/>
      <c r="C11" s="232"/>
      <c r="D11" s="343" t="s">
        <v>1444</v>
      </c>
      <c r="E11" s="343"/>
      <c r="F11" s="343"/>
      <c r="G11" s="343"/>
      <c r="H11" s="343"/>
      <c r="I11" s="343"/>
      <c r="J11" s="343"/>
      <c r="K11" s="228"/>
    </row>
    <row r="12" spans="2:11" ht="12.75" customHeight="1">
      <c r="B12" s="231"/>
      <c r="C12" s="232"/>
      <c r="D12" s="232"/>
      <c r="E12" s="232"/>
      <c r="F12" s="232"/>
      <c r="G12" s="232"/>
      <c r="H12" s="232"/>
      <c r="I12" s="232"/>
      <c r="J12" s="232"/>
      <c r="K12" s="228"/>
    </row>
    <row r="13" spans="2:11" ht="15" customHeight="1">
      <c r="B13" s="231"/>
      <c r="C13" s="232"/>
      <c r="D13" s="343" t="s">
        <v>1445</v>
      </c>
      <c r="E13" s="343"/>
      <c r="F13" s="343"/>
      <c r="G13" s="343"/>
      <c r="H13" s="343"/>
      <c r="I13" s="343"/>
      <c r="J13" s="343"/>
      <c r="K13" s="228"/>
    </row>
    <row r="14" spans="2:11" ht="15" customHeight="1">
      <c r="B14" s="231"/>
      <c r="C14" s="232"/>
      <c r="D14" s="343" t="s">
        <v>1446</v>
      </c>
      <c r="E14" s="343"/>
      <c r="F14" s="343"/>
      <c r="G14" s="343"/>
      <c r="H14" s="343"/>
      <c r="I14" s="343"/>
      <c r="J14" s="343"/>
      <c r="K14" s="228"/>
    </row>
    <row r="15" spans="2:11" ht="15" customHeight="1">
      <c r="B15" s="231"/>
      <c r="C15" s="232"/>
      <c r="D15" s="343" t="s">
        <v>1447</v>
      </c>
      <c r="E15" s="343"/>
      <c r="F15" s="343"/>
      <c r="G15" s="343"/>
      <c r="H15" s="343"/>
      <c r="I15" s="343"/>
      <c r="J15" s="343"/>
      <c r="K15" s="228"/>
    </row>
    <row r="16" spans="2:11" ht="15" customHeight="1">
      <c r="B16" s="231"/>
      <c r="C16" s="232"/>
      <c r="D16" s="232"/>
      <c r="E16" s="233" t="s">
        <v>75</v>
      </c>
      <c r="F16" s="343" t="s">
        <v>1448</v>
      </c>
      <c r="G16" s="343"/>
      <c r="H16" s="343"/>
      <c r="I16" s="343"/>
      <c r="J16" s="343"/>
      <c r="K16" s="228"/>
    </row>
    <row r="17" spans="2:11" ht="15" customHeight="1">
      <c r="B17" s="231"/>
      <c r="C17" s="232"/>
      <c r="D17" s="232"/>
      <c r="E17" s="233" t="s">
        <v>1449</v>
      </c>
      <c r="F17" s="343" t="s">
        <v>1450</v>
      </c>
      <c r="G17" s="343"/>
      <c r="H17" s="343"/>
      <c r="I17" s="343"/>
      <c r="J17" s="343"/>
      <c r="K17" s="228"/>
    </row>
    <row r="18" spans="2:11" ht="15" customHeight="1">
      <c r="B18" s="231"/>
      <c r="C18" s="232"/>
      <c r="D18" s="232"/>
      <c r="E18" s="233" t="s">
        <v>1451</v>
      </c>
      <c r="F18" s="343" t="s">
        <v>1452</v>
      </c>
      <c r="G18" s="343"/>
      <c r="H18" s="343"/>
      <c r="I18" s="343"/>
      <c r="J18" s="343"/>
      <c r="K18" s="228"/>
    </row>
    <row r="19" spans="2:11" ht="15" customHeight="1">
      <c r="B19" s="231"/>
      <c r="C19" s="232"/>
      <c r="D19" s="232"/>
      <c r="E19" s="233" t="s">
        <v>1453</v>
      </c>
      <c r="F19" s="343" t="s">
        <v>1454</v>
      </c>
      <c r="G19" s="343"/>
      <c r="H19" s="343"/>
      <c r="I19" s="343"/>
      <c r="J19" s="343"/>
      <c r="K19" s="228"/>
    </row>
    <row r="20" spans="2:11" ht="15" customHeight="1">
      <c r="B20" s="231"/>
      <c r="C20" s="232"/>
      <c r="D20" s="232"/>
      <c r="E20" s="233" t="s">
        <v>1455</v>
      </c>
      <c r="F20" s="343" t="s">
        <v>1456</v>
      </c>
      <c r="G20" s="343"/>
      <c r="H20" s="343"/>
      <c r="I20" s="343"/>
      <c r="J20" s="343"/>
      <c r="K20" s="228"/>
    </row>
    <row r="21" spans="2:11" ht="15" customHeight="1">
      <c r="B21" s="231"/>
      <c r="C21" s="232"/>
      <c r="D21" s="232"/>
      <c r="E21" s="233" t="s">
        <v>1457</v>
      </c>
      <c r="F21" s="343" t="s">
        <v>1458</v>
      </c>
      <c r="G21" s="343"/>
      <c r="H21" s="343"/>
      <c r="I21" s="343"/>
      <c r="J21" s="343"/>
      <c r="K21" s="228"/>
    </row>
    <row r="22" spans="2:11" ht="12.75" customHeight="1">
      <c r="B22" s="231"/>
      <c r="C22" s="232"/>
      <c r="D22" s="232"/>
      <c r="E22" s="232"/>
      <c r="F22" s="232"/>
      <c r="G22" s="232"/>
      <c r="H22" s="232"/>
      <c r="I22" s="232"/>
      <c r="J22" s="232"/>
      <c r="K22" s="228"/>
    </row>
    <row r="23" spans="2:11" ht="15" customHeight="1">
      <c r="B23" s="231"/>
      <c r="C23" s="343" t="s">
        <v>1459</v>
      </c>
      <c r="D23" s="343"/>
      <c r="E23" s="343"/>
      <c r="F23" s="343"/>
      <c r="G23" s="343"/>
      <c r="H23" s="343"/>
      <c r="I23" s="343"/>
      <c r="J23" s="343"/>
      <c r="K23" s="228"/>
    </row>
    <row r="24" spans="2:11" ht="15" customHeight="1">
      <c r="B24" s="231"/>
      <c r="C24" s="343" t="s">
        <v>1460</v>
      </c>
      <c r="D24" s="343"/>
      <c r="E24" s="343"/>
      <c r="F24" s="343"/>
      <c r="G24" s="343"/>
      <c r="H24" s="343"/>
      <c r="I24" s="343"/>
      <c r="J24" s="343"/>
      <c r="K24" s="228"/>
    </row>
    <row r="25" spans="2:11" ht="15" customHeight="1">
      <c r="B25" s="231"/>
      <c r="C25" s="230"/>
      <c r="D25" s="343" t="s">
        <v>1461</v>
      </c>
      <c r="E25" s="343"/>
      <c r="F25" s="343"/>
      <c r="G25" s="343"/>
      <c r="H25" s="343"/>
      <c r="I25" s="343"/>
      <c r="J25" s="343"/>
      <c r="K25" s="228"/>
    </row>
    <row r="26" spans="2:11" ht="15" customHeight="1">
      <c r="B26" s="231"/>
      <c r="C26" s="232"/>
      <c r="D26" s="343" t="s">
        <v>1462</v>
      </c>
      <c r="E26" s="343"/>
      <c r="F26" s="343"/>
      <c r="G26" s="343"/>
      <c r="H26" s="343"/>
      <c r="I26" s="343"/>
      <c r="J26" s="343"/>
      <c r="K26" s="228"/>
    </row>
    <row r="27" spans="2:11" ht="12.75" customHeight="1">
      <c r="B27" s="231"/>
      <c r="C27" s="232"/>
      <c r="D27" s="232"/>
      <c r="E27" s="232"/>
      <c r="F27" s="232"/>
      <c r="G27" s="232"/>
      <c r="H27" s="232"/>
      <c r="I27" s="232"/>
      <c r="J27" s="232"/>
      <c r="K27" s="228"/>
    </row>
    <row r="28" spans="2:11" ht="15" customHeight="1">
      <c r="B28" s="231"/>
      <c r="C28" s="232"/>
      <c r="D28" s="343" t="s">
        <v>1463</v>
      </c>
      <c r="E28" s="343"/>
      <c r="F28" s="343"/>
      <c r="G28" s="343"/>
      <c r="H28" s="343"/>
      <c r="I28" s="343"/>
      <c r="J28" s="343"/>
      <c r="K28" s="228"/>
    </row>
    <row r="29" spans="2:11" ht="15" customHeight="1">
      <c r="B29" s="231"/>
      <c r="C29" s="232"/>
      <c r="D29" s="343" t="s">
        <v>1464</v>
      </c>
      <c r="E29" s="343"/>
      <c r="F29" s="343"/>
      <c r="G29" s="343"/>
      <c r="H29" s="343"/>
      <c r="I29" s="343"/>
      <c r="J29" s="343"/>
      <c r="K29" s="228"/>
    </row>
    <row r="30" spans="2:11" ht="12.75" customHeight="1">
      <c r="B30" s="231"/>
      <c r="C30" s="232"/>
      <c r="D30" s="232"/>
      <c r="E30" s="232"/>
      <c r="F30" s="232"/>
      <c r="G30" s="232"/>
      <c r="H30" s="232"/>
      <c r="I30" s="232"/>
      <c r="J30" s="232"/>
      <c r="K30" s="228"/>
    </row>
    <row r="31" spans="2:11" ht="15" customHeight="1">
      <c r="B31" s="231"/>
      <c r="C31" s="232"/>
      <c r="D31" s="343" t="s">
        <v>1465</v>
      </c>
      <c r="E31" s="343"/>
      <c r="F31" s="343"/>
      <c r="G31" s="343"/>
      <c r="H31" s="343"/>
      <c r="I31" s="343"/>
      <c r="J31" s="343"/>
      <c r="K31" s="228"/>
    </row>
    <row r="32" spans="2:11" ht="15" customHeight="1">
      <c r="B32" s="231"/>
      <c r="C32" s="232"/>
      <c r="D32" s="343" t="s">
        <v>1466</v>
      </c>
      <c r="E32" s="343"/>
      <c r="F32" s="343"/>
      <c r="G32" s="343"/>
      <c r="H32" s="343"/>
      <c r="I32" s="343"/>
      <c r="J32" s="343"/>
      <c r="K32" s="228"/>
    </row>
    <row r="33" spans="2:11" ht="15" customHeight="1">
      <c r="B33" s="231"/>
      <c r="C33" s="232"/>
      <c r="D33" s="343" t="s">
        <v>1467</v>
      </c>
      <c r="E33" s="343"/>
      <c r="F33" s="343"/>
      <c r="G33" s="343"/>
      <c r="H33" s="343"/>
      <c r="I33" s="343"/>
      <c r="J33" s="343"/>
      <c r="K33" s="228"/>
    </row>
    <row r="34" spans="2:11" ht="15" customHeight="1">
      <c r="B34" s="231"/>
      <c r="C34" s="232"/>
      <c r="D34" s="230"/>
      <c r="E34" s="234" t="s">
        <v>118</v>
      </c>
      <c r="F34" s="230"/>
      <c r="G34" s="343" t="s">
        <v>1468</v>
      </c>
      <c r="H34" s="343"/>
      <c r="I34" s="343"/>
      <c r="J34" s="343"/>
      <c r="K34" s="228"/>
    </row>
    <row r="35" spans="2:11" ht="30.75" customHeight="1">
      <c r="B35" s="231"/>
      <c r="C35" s="232"/>
      <c r="D35" s="230"/>
      <c r="E35" s="234" t="s">
        <v>1469</v>
      </c>
      <c r="F35" s="230"/>
      <c r="G35" s="343" t="s">
        <v>1470</v>
      </c>
      <c r="H35" s="343"/>
      <c r="I35" s="343"/>
      <c r="J35" s="343"/>
      <c r="K35" s="228"/>
    </row>
    <row r="36" spans="2:11" ht="15" customHeight="1">
      <c r="B36" s="231"/>
      <c r="C36" s="232"/>
      <c r="D36" s="230"/>
      <c r="E36" s="234" t="s">
        <v>52</v>
      </c>
      <c r="F36" s="230"/>
      <c r="G36" s="343" t="s">
        <v>1471</v>
      </c>
      <c r="H36" s="343"/>
      <c r="I36" s="343"/>
      <c r="J36" s="343"/>
      <c r="K36" s="228"/>
    </row>
    <row r="37" spans="2:11" ht="15" customHeight="1">
      <c r="B37" s="231"/>
      <c r="C37" s="232"/>
      <c r="D37" s="230"/>
      <c r="E37" s="234" t="s">
        <v>119</v>
      </c>
      <c r="F37" s="230"/>
      <c r="G37" s="343" t="s">
        <v>1472</v>
      </c>
      <c r="H37" s="343"/>
      <c r="I37" s="343"/>
      <c r="J37" s="343"/>
      <c r="K37" s="228"/>
    </row>
    <row r="38" spans="2:11" ht="15" customHeight="1">
      <c r="B38" s="231"/>
      <c r="C38" s="232"/>
      <c r="D38" s="230"/>
      <c r="E38" s="234" t="s">
        <v>120</v>
      </c>
      <c r="F38" s="230"/>
      <c r="G38" s="343" t="s">
        <v>1473</v>
      </c>
      <c r="H38" s="343"/>
      <c r="I38" s="343"/>
      <c r="J38" s="343"/>
      <c r="K38" s="228"/>
    </row>
    <row r="39" spans="2:11" ht="15" customHeight="1">
      <c r="B39" s="231"/>
      <c r="C39" s="232"/>
      <c r="D39" s="230"/>
      <c r="E39" s="234" t="s">
        <v>121</v>
      </c>
      <c r="F39" s="230"/>
      <c r="G39" s="343" t="s">
        <v>1474</v>
      </c>
      <c r="H39" s="343"/>
      <c r="I39" s="343"/>
      <c r="J39" s="343"/>
      <c r="K39" s="228"/>
    </row>
    <row r="40" spans="2:11" ht="15" customHeight="1">
      <c r="B40" s="231"/>
      <c r="C40" s="232"/>
      <c r="D40" s="230"/>
      <c r="E40" s="234" t="s">
        <v>1475</v>
      </c>
      <c r="F40" s="230"/>
      <c r="G40" s="343" t="s">
        <v>1476</v>
      </c>
      <c r="H40" s="343"/>
      <c r="I40" s="343"/>
      <c r="J40" s="343"/>
      <c r="K40" s="228"/>
    </row>
    <row r="41" spans="2:11" ht="15" customHeight="1">
      <c r="B41" s="231"/>
      <c r="C41" s="232"/>
      <c r="D41" s="230"/>
      <c r="E41" s="234"/>
      <c r="F41" s="230"/>
      <c r="G41" s="343" t="s">
        <v>1477</v>
      </c>
      <c r="H41" s="343"/>
      <c r="I41" s="343"/>
      <c r="J41" s="343"/>
      <c r="K41" s="228"/>
    </row>
    <row r="42" spans="2:11" ht="15" customHeight="1">
      <c r="B42" s="231"/>
      <c r="C42" s="232"/>
      <c r="D42" s="230"/>
      <c r="E42" s="234" t="s">
        <v>1478</v>
      </c>
      <c r="F42" s="230"/>
      <c r="G42" s="343" t="s">
        <v>1479</v>
      </c>
      <c r="H42" s="343"/>
      <c r="I42" s="343"/>
      <c r="J42" s="343"/>
      <c r="K42" s="228"/>
    </row>
    <row r="43" spans="2:11" ht="15" customHeight="1">
      <c r="B43" s="231"/>
      <c r="C43" s="232"/>
      <c r="D43" s="230"/>
      <c r="E43" s="234" t="s">
        <v>123</v>
      </c>
      <c r="F43" s="230"/>
      <c r="G43" s="343" t="s">
        <v>1480</v>
      </c>
      <c r="H43" s="343"/>
      <c r="I43" s="343"/>
      <c r="J43" s="343"/>
      <c r="K43" s="228"/>
    </row>
    <row r="44" spans="2:11" ht="12.75" customHeight="1">
      <c r="B44" s="231"/>
      <c r="C44" s="232"/>
      <c r="D44" s="230"/>
      <c r="E44" s="230"/>
      <c r="F44" s="230"/>
      <c r="G44" s="230"/>
      <c r="H44" s="230"/>
      <c r="I44" s="230"/>
      <c r="J44" s="230"/>
      <c r="K44" s="228"/>
    </row>
    <row r="45" spans="2:11" ht="15" customHeight="1">
      <c r="B45" s="231"/>
      <c r="C45" s="232"/>
      <c r="D45" s="343" t="s">
        <v>1481</v>
      </c>
      <c r="E45" s="343"/>
      <c r="F45" s="343"/>
      <c r="G45" s="343"/>
      <c r="H45" s="343"/>
      <c r="I45" s="343"/>
      <c r="J45" s="343"/>
      <c r="K45" s="228"/>
    </row>
    <row r="46" spans="2:11" ht="15" customHeight="1">
      <c r="B46" s="231"/>
      <c r="C46" s="232"/>
      <c r="D46" s="232"/>
      <c r="E46" s="343" t="s">
        <v>1482</v>
      </c>
      <c r="F46" s="343"/>
      <c r="G46" s="343"/>
      <c r="H46" s="343"/>
      <c r="I46" s="343"/>
      <c r="J46" s="343"/>
      <c r="K46" s="228"/>
    </row>
    <row r="47" spans="2:11" ht="15" customHeight="1">
      <c r="B47" s="231"/>
      <c r="C47" s="232"/>
      <c r="D47" s="232"/>
      <c r="E47" s="343" t="s">
        <v>1483</v>
      </c>
      <c r="F47" s="343"/>
      <c r="G47" s="343"/>
      <c r="H47" s="343"/>
      <c r="I47" s="343"/>
      <c r="J47" s="343"/>
      <c r="K47" s="228"/>
    </row>
    <row r="48" spans="2:11" ht="15" customHeight="1">
      <c r="B48" s="231"/>
      <c r="C48" s="232"/>
      <c r="D48" s="232"/>
      <c r="E48" s="343" t="s">
        <v>1484</v>
      </c>
      <c r="F48" s="343"/>
      <c r="G48" s="343"/>
      <c r="H48" s="343"/>
      <c r="I48" s="343"/>
      <c r="J48" s="343"/>
      <c r="K48" s="228"/>
    </row>
    <row r="49" spans="2:11" ht="15" customHeight="1">
      <c r="B49" s="231"/>
      <c r="C49" s="232"/>
      <c r="D49" s="343" t="s">
        <v>1485</v>
      </c>
      <c r="E49" s="343"/>
      <c r="F49" s="343"/>
      <c r="G49" s="343"/>
      <c r="H49" s="343"/>
      <c r="I49" s="343"/>
      <c r="J49" s="343"/>
      <c r="K49" s="228"/>
    </row>
    <row r="50" spans="2:11" ht="25.5" customHeight="1">
      <c r="B50" s="227"/>
      <c r="C50" s="345" t="s">
        <v>1486</v>
      </c>
      <c r="D50" s="345"/>
      <c r="E50" s="345"/>
      <c r="F50" s="345"/>
      <c r="G50" s="345"/>
      <c r="H50" s="345"/>
      <c r="I50" s="345"/>
      <c r="J50" s="345"/>
      <c r="K50" s="228"/>
    </row>
    <row r="51" spans="2:11" ht="5.25" customHeight="1">
      <c r="B51" s="227"/>
      <c r="C51" s="229"/>
      <c r="D51" s="229"/>
      <c r="E51" s="229"/>
      <c r="F51" s="229"/>
      <c r="G51" s="229"/>
      <c r="H51" s="229"/>
      <c r="I51" s="229"/>
      <c r="J51" s="229"/>
      <c r="K51" s="228"/>
    </row>
    <row r="52" spans="2:11" ht="15" customHeight="1">
      <c r="B52" s="227"/>
      <c r="C52" s="343" t="s">
        <v>1487</v>
      </c>
      <c r="D52" s="343"/>
      <c r="E52" s="343"/>
      <c r="F52" s="343"/>
      <c r="G52" s="343"/>
      <c r="H52" s="343"/>
      <c r="I52" s="343"/>
      <c r="J52" s="343"/>
      <c r="K52" s="228"/>
    </row>
    <row r="53" spans="2:11" ht="15" customHeight="1">
      <c r="B53" s="227"/>
      <c r="C53" s="343" t="s">
        <v>1488</v>
      </c>
      <c r="D53" s="343"/>
      <c r="E53" s="343"/>
      <c r="F53" s="343"/>
      <c r="G53" s="343"/>
      <c r="H53" s="343"/>
      <c r="I53" s="343"/>
      <c r="J53" s="343"/>
      <c r="K53" s="228"/>
    </row>
    <row r="54" spans="2:11" ht="12.75" customHeight="1">
      <c r="B54" s="227"/>
      <c r="C54" s="230"/>
      <c r="D54" s="230"/>
      <c r="E54" s="230"/>
      <c r="F54" s="230"/>
      <c r="G54" s="230"/>
      <c r="H54" s="230"/>
      <c r="I54" s="230"/>
      <c r="J54" s="230"/>
      <c r="K54" s="228"/>
    </row>
    <row r="55" spans="2:11" ht="15" customHeight="1">
      <c r="B55" s="227"/>
      <c r="C55" s="343" t="s">
        <v>1489</v>
      </c>
      <c r="D55" s="343"/>
      <c r="E55" s="343"/>
      <c r="F55" s="343"/>
      <c r="G55" s="343"/>
      <c r="H55" s="343"/>
      <c r="I55" s="343"/>
      <c r="J55" s="343"/>
      <c r="K55" s="228"/>
    </row>
    <row r="56" spans="2:11" ht="15" customHeight="1">
      <c r="B56" s="227"/>
      <c r="C56" s="232"/>
      <c r="D56" s="343" t="s">
        <v>1490</v>
      </c>
      <c r="E56" s="343"/>
      <c r="F56" s="343"/>
      <c r="G56" s="343"/>
      <c r="H56" s="343"/>
      <c r="I56" s="343"/>
      <c r="J56" s="343"/>
      <c r="K56" s="228"/>
    </row>
    <row r="57" spans="2:11" ht="15" customHeight="1">
      <c r="B57" s="227"/>
      <c r="C57" s="232"/>
      <c r="D57" s="343" t="s">
        <v>1491</v>
      </c>
      <c r="E57" s="343"/>
      <c r="F57" s="343"/>
      <c r="G57" s="343"/>
      <c r="H57" s="343"/>
      <c r="I57" s="343"/>
      <c r="J57" s="343"/>
      <c r="K57" s="228"/>
    </row>
    <row r="58" spans="2:11" ht="15" customHeight="1">
      <c r="B58" s="227"/>
      <c r="C58" s="232"/>
      <c r="D58" s="343" t="s">
        <v>1492</v>
      </c>
      <c r="E58" s="343"/>
      <c r="F58" s="343"/>
      <c r="G58" s="343"/>
      <c r="H58" s="343"/>
      <c r="I58" s="343"/>
      <c r="J58" s="343"/>
      <c r="K58" s="228"/>
    </row>
    <row r="59" spans="2:11" ht="15" customHeight="1">
      <c r="B59" s="227"/>
      <c r="C59" s="232"/>
      <c r="D59" s="343" t="s">
        <v>1493</v>
      </c>
      <c r="E59" s="343"/>
      <c r="F59" s="343"/>
      <c r="G59" s="343"/>
      <c r="H59" s="343"/>
      <c r="I59" s="343"/>
      <c r="J59" s="343"/>
      <c r="K59" s="228"/>
    </row>
    <row r="60" spans="2:11" ht="15" customHeight="1">
      <c r="B60" s="227"/>
      <c r="C60" s="232"/>
      <c r="D60" s="346" t="s">
        <v>1494</v>
      </c>
      <c r="E60" s="346"/>
      <c r="F60" s="346"/>
      <c r="G60" s="346"/>
      <c r="H60" s="346"/>
      <c r="I60" s="346"/>
      <c r="J60" s="346"/>
      <c r="K60" s="228"/>
    </row>
    <row r="61" spans="2:11" ht="15" customHeight="1">
      <c r="B61" s="227"/>
      <c r="C61" s="232"/>
      <c r="D61" s="343" t="s">
        <v>1495</v>
      </c>
      <c r="E61" s="343"/>
      <c r="F61" s="343"/>
      <c r="G61" s="343"/>
      <c r="H61" s="343"/>
      <c r="I61" s="343"/>
      <c r="J61" s="343"/>
      <c r="K61" s="228"/>
    </row>
    <row r="62" spans="2:11" ht="12.75" customHeight="1">
      <c r="B62" s="227"/>
      <c r="C62" s="232"/>
      <c r="D62" s="232"/>
      <c r="E62" s="235"/>
      <c r="F62" s="232"/>
      <c r="G62" s="232"/>
      <c r="H62" s="232"/>
      <c r="I62" s="232"/>
      <c r="J62" s="232"/>
      <c r="K62" s="228"/>
    </row>
    <row r="63" spans="2:11" ht="15" customHeight="1">
      <c r="B63" s="227"/>
      <c r="C63" s="232"/>
      <c r="D63" s="343" t="s">
        <v>1496</v>
      </c>
      <c r="E63" s="343"/>
      <c r="F63" s="343"/>
      <c r="G63" s="343"/>
      <c r="H63" s="343"/>
      <c r="I63" s="343"/>
      <c r="J63" s="343"/>
      <c r="K63" s="228"/>
    </row>
    <row r="64" spans="2:11" ht="15" customHeight="1">
      <c r="B64" s="227"/>
      <c r="C64" s="232"/>
      <c r="D64" s="346" t="s">
        <v>1497</v>
      </c>
      <c r="E64" s="346"/>
      <c r="F64" s="346"/>
      <c r="G64" s="346"/>
      <c r="H64" s="346"/>
      <c r="I64" s="346"/>
      <c r="J64" s="346"/>
      <c r="K64" s="228"/>
    </row>
    <row r="65" spans="2:11" ht="15" customHeight="1">
      <c r="B65" s="227"/>
      <c r="C65" s="232"/>
      <c r="D65" s="343" t="s">
        <v>1498</v>
      </c>
      <c r="E65" s="343"/>
      <c r="F65" s="343"/>
      <c r="G65" s="343"/>
      <c r="H65" s="343"/>
      <c r="I65" s="343"/>
      <c r="J65" s="343"/>
      <c r="K65" s="228"/>
    </row>
    <row r="66" spans="2:11" ht="15" customHeight="1">
      <c r="B66" s="227"/>
      <c r="C66" s="232"/>
      <c r="D66" s="343" t="s">
        <v>1499</v>
      </c>
      <c r="E66" s="343"/>
      <c r="F66" s="343"/>
      <c r="G66" s="343"/>
      <c r="H66" s="343"/>
      <c r="I66" s="343"/>
      <c r="J66" s="343"/>
      <c r="K66" s="228"/>
    </row>
    <row r="67" spans="2:11" ht="15" customHeight="1">
      <c r="B67" s="227"/>
      <c r="C67" s="232"/>
      <c r="D67" s="343" t="s">
        <v>1500</v>
      </c>
      <c r="E67" s="343"/>
      <c r="F67" s="343"/>
      <c r="G67" s="343"/>
      <c r="H67" s="343"/>
      <c r="I67" s="343"/>
      <c r="J67" s="343"/>
      <c r="K67" s="228"/>
    </row>
    <row r="68" spans="2:11" ht="15" customHeight="1">
      <c r="B68" s="227"/>
      <c r="C68" s="232"/>
      <c r="D68" s="343" t="s">
        <v>1501</v>
      </c>
      <c r="E68" s="343"/>
      <c r="F68" s="343"/>
      <c r="G68" s="343"/>
      <c r="H68" s="343"/>
      <c r="I68" s="343"/>
      <c r="J68" s="343"/>
      <c r="K68" s="228"/>
    </row>
    <row r="69" spans="2:11" ht="12.75" customHeight="1">
      <c r="B69" s="236"/>
      <c r="C69" s="237"/>
      <c r="D69" s="237"/>
      <c r="E69" s="237"/>
      <c r="F69" s="237"/>
      <c r="G69" s="237"/>
      <c r="H69" s="237"/>
      <c r="I69" s="237"/>
      <c r="J69" s="237"/>
      <c r="K69" s="238"/>
    </row>
    <row r="70" spans="2:11" ht="18.75" customHeight="1">
      <c r="B70" s="239"/>
      <c r="C70" s="239"/>
      <c r="D70" s="239"/>
      <c r="E70" s="239"/>
      <c r="F70" s="239"/>
      <c r="G70" s="239"/>
      <c r="H70" s="239"/>
      <c r="I70" s="239"/>
      <c r="J70" s="239"/>
      <c r="K70" s="240"/>
    </row>
    <row r="71" spans="2:11" ht="18.75" customHeight="1"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ht="7.5" customHeight="1">
      <c r="B72" s="241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ht="45" customHeight="1">
      <c r="B73" s="244"/>
      <c r="C73" s="347" t="s">
        <v>82</v>
      </c>
      <c r="D73" s="347"/>
      <c r="E73" s="347"/>
      <c r="F73" s="347"/>
      <c r="G73" s="347"/>
      <c r="H73" s="347"/>
      <c r="I73" s="347"/>
      <c r="J73" s="347"/>
      <c r="K73" s="245"/>
    </row>
    <row r="74" spans="2:11" ht="17.25" customHeight="1">
      <c r="B74" s="244"/>
      <c r="C74" s="246" t="s">
        <v>1502</v>
      </c>
      <c r="D74" s="246"/>
      <c r="E74" s="246"/>
      <c r="F74" s="246" t="s">
        <v>1503</v>
      </c>
      <c r="G74" s="247"/>
      <c r="H74" s="246" t="s">
        <v>119</v>
      </c>
      <c r="I74" s="246" t="s">
        <v>56</v>
      </c>
      <c r="J74" s="246" t="s">
        <v>1504</v>
      </c>
      <c r="K74" s="245"/>
    </row>
    <row r="75" spans="2:11" ht="17.25" customHeight="1">
      <c r="B75" s="244"/>
      <c r="C75" s="248" t="s">
        <v>1505</v>
      </c>
      <c r="D75" s="248"/>
      <c r="E75" s="248"/>
      <c r="F75" s="249" t="s">
        <v>1506</v>
      </c>
      <c r="G75" s="250"/>
      <c r="H75" s="248"/>
      <c r="I75" s="248"/>
      <c r="J75" s="248" t="s">
        <v>1507</v>
      </c>
      <c r="K75" s="245"/>
    </row>
    <row r="76" spans="2:11" ht="5.25" customHeight="1">
      <c r="B76" s="244"/>
      <c r="C76" s="251"/>
      <c r="D76" s="251"/>
      <c r="E76" s="251"/>
      <c r="F76" s="251"/>
      <c r="G76" s="252"/>
      <c r="H76" s="251"/>
      <c r="I76" s="251"/>
      <c r="J76" s="251"/>
      <c r="K76" s="245"/>
    </row>
    <row r="77" spans="2:11" ht="15" customHeight="1">
      <c r="B77" s="244"/>
      <c r="C77" s="234" t="s">
        <v>52</v>
      </c>
      <c r="D77" s="251"/>
      <c r="E77" s="251"/>
      <c r="F77" s="253" t="s">
        <v>1508</v>
      </c>
      <c r="G77" s="252"/>
      <c r="H77" s="234" t="s">
        <v>1509</v>
      </c>
      <c r="I77" s="234" t="s">
        <v>1510</v>
      </c>
      <c r="J77" s="234">
        <v>20</v>
      </c>
      <c r="K77" s="245"/>
    </row>
    <row r="78" spans="2:11" ht="15" customHeight="1">
      <c r="B78" s="244"/>
      <c r="C78" s="234" t="s">
        <v>1511</v>
      </c>
      <c r="D78" s="234"/>
      <c r="E78" s="234"/>
      <c r="F78" s="253" t="s">
        <v>1508</v>
      </c>
      <c r="G78" s="252"/>
      <c r="H78" s="234" t="s">
        <v>1512</v>
      </c>
      <c r="I78" s="234" t="s">
        <v>1510</v>
      </c>
      <c r="J78" s="234">
        <v>120</v>
      </c>
      <c r="K78" s="245"/>
    </row>
    <row r="79" spans="2:11" ht="15" customHeight="1">
      <c r="B79" s="254"/>
      <c r="C79" s="234" t="s">
        <v>1513</v>
      </c>
      <c r="D79" s="234"/>
      <c r="E79" s="234"/>
      <c r="F79" s="253" t="s">
        <v>1514</v>
      </c>
      <c r="G79" s="252"/>
      <c r="H79" s="234" t="s">
        <v>1515</v>
      </c>
      <c r="I79" s="234" t="s">
        <v>1510</v>
      </c>
      <c r="J79" s="234">
        <v>50</v>
      </c>
      <c r="K79" s="245"/>
    </row>
    <row r="80" spans="2:11" ht="15" customHeight="1">
      <c r="B80" s="254"/>
      <c r="C80" s="234" t="s">
        <v>1516</v>
      </c>
      <c r="D80" s="234"/>
      <c r="E80" s="234"/>
      <c r="F80" s="253" t="s">
        <v>1508</v>
      </c>
      <c r="G80" s="252"/>
      <c r="H80" s="234" t="s">
        <v>1517</v>
      </c>
      <c r="I80" s="234" t="s">
        <v>1518</v>
      </c>
      <c r="J80" s="234"/>
      <c r="K80" s="245"/>
    </row>
    <row r="81" spans="2:11" ht="15" customHeight="1">
      <c r="B81" s="254"/>
      <c r="C81" s="255" t="s">
        <v>1519</v>
      </c>
      <c r="D81" s="255"/>
      <c r="E81" s="255"/>
      <c r="F81" s="256" t="s">
        <v>1514</v>
      </c>
      <c r="G81" s="255"/>
      <c r="H81" s="255" t="s">
        <v>1520</v>
      </c>
      <c r="I81" s="255" t="s">
        <v>1510</v>
      </c>
      <c r="J81" s="255">
        <v>15</v>
      </c>
      <c r="K81" s="245"/>
    </row>
    <row r="82" spans="2:11" ht="15" customHeight="1">
      <c r="B82" s="254"/>
      <c r="C82" s="255" t="s">
        <v>1521</v>
      </c>
      <c r="D82" s="255"/>
      <c r="E82" s="255"/>
      <c r="F82" s="256" t="s">
        <v>1514</v>
      </c>
      <c r="G82" s="255"/>
      <c r="H82" s="255" t="s">
        <v>1522</v>
      </c>
      <c r="I82" s="255" t="s">
        <v>1510</v>
      </c>
      <c r="J82" s="255">
        <v>15</v>
      </c>
      <c r="K82" s="245"/>
    </row>
    <row r="83" spans="2:11" ht="15" customHeight="1">
      <c r="B83" s="254"/>
      <c r="C83" s="255" t="s">
        <v>1523</v>
      </c>
      <c r="D83" s="255"/>
      <c r="E83" s="255"/>
      <c r="F83" s="256" t="s">
        <v>1514</v>
      </c>
      <c r="G83" s="255"/>
      <c r="H83" s="255" t="s">
        <v>1524</v>
      </c>
      <c r="I83" s="255" t="s">
        <v>1510</v>
      </c>
      <c r="J83" s="255">
        <v>20</v>
      </c>
      <c r="K83" s="245"/>
    </row>
    <row r="84" spans="2:11" ht="15" customHeight="1">
      <c r="B84" s="254"/>
      <c r="C84" s="255" t="s">
        <v>1525</v>
      </c>
      <c r="D84" s="255"/>
      <c r="E84" s="255"/>
      <c r="F84" s="256" t="s">
        <v>1514</v>
      </c>
      <c r="G84" s="255"/>
      <c r="H84" s="255" t="s">
        <v>1526</v>
      </c>
      <c r="I84" s="255" t="s">
        <v>1510</v>
      </c>
      <c r="J84" s="255">
        <v>20</v>
      </c>
      <c r="K84" s="245"/>
    </row>
    <row r="85" spans="2:11" ht="15" customHeight="1">
      <c r="B85" s="254"/>
      <c r="C85" s="234" t="s">
        <v>1527</v>
      </c>
      <c r="D85" s="234"/>
      <c r="E85" s="234"/>
      <c r="F85" s="253" t="s">
        <v>1514</v>
      </c>
      <c r="G85" s="252"/>
      <c r="H85" s="234" t="s">
        <v>1528</v>
      </c>
      <c r="I85" s="234" t="s">
        <v>1510</v>
      </c>
      <c r="J85" s="234">
        <v>50</v>
      </c>
      <c r="K85" s="245"/>
    </row>
    <row r="86" spans="2:11" ht="15" customHeight="1">
      <c r="B86" s="254"/>
      <c r="C86" s="234" t="s">
        <v>1529</v>
      </c>
      <c r="D86" s="234"/>
      <c r="E86" s="234"/>
      <c r="F86" s="253" t="s">
        <v>1514</v>
      </c>
      <c r="G86" s="252"/>
      <c r="H86" s="234" t="s">
        <v>1530</v>
      </c>
      <c r="I86" s="234" t="s">
        <v>1510</v>
      </c>
      <c r="J86" s="234">
        <v>20</v>
      </c>
      <c r="K86" s="245"/>
    </row>
    <row r="87" spans="2:11" ht="15" customHeight="1">
      <c r="B87" s="254"/>
      <c r="C87" s="234" t="s">
        <v>1531</v>
      </c>
      <c r="D87" s="234"/>
      <c r="E87" s="234"/>
      <c r="F87" s="253" t="s">
        <v>1514</v>
      </c>
      <c r="G87" s="252"/>
      <c r="H87" s="234" t="s">
        <v>1532</v>
      </c>
      <c r="I87" s="234" t="s">
        <v>1510</v>
      </c>
      <c r="J87" s="234">
        <v>20</v>
      </c>
      <c r="K87" s="245"/>
    </row>
    <row r="88" spans="2:11" ht="15" customHeight="1">
      <c r="B88" s="254"/>
      <c r="C88" s="234" t="s">
        <v>1533</v>
      </c>
      <c r="D88" s="234"/>
      <c r="E88" s="234"/>
      <c r="F88" s="253" t="s">
        <v>1514</v>
      </c>
      <c r="G88" s="252"/>
      <c r="H88" s="234" t="s">
        <v>1534</v>
      </c>
      <c r="I88" s="234" t="s">
        <v>1510</v>
      </c>
      <c r="J88" s="234">
        <v>50</v>
      </c>
      <c r="K88" s="245"/>
    </row>
    <row r="89" spans="2:11" ht="15" customHeight="1">
      <c r="B89" s="254"/>
      <c r="C89" s="234" t="s">
        <v>1535</v>
      </c>
      <c r="D89" s="234"/>
      <c r="E89" s="234"/>
      <c r="F89" s="253" t="s">
        <v>1514</v>
      </c>
      <c r="G89" s="252"/>
      <c r="H89" s="234" t="s">
        <v>1535</v>
      </c>
      <c r="I89" s="234" t="s">
        <v>1510</v>
      </c>
      <c r="J89" s="234">
        <v>50</v>
      </c>
      <c r="K89" s="245"/>
    </row>
    <row r="90" spans="2:11" ht="15" customHeight="1">
      <c r="B90" s="254"/>
      <c r="C90" s="234" t="s">
        <v>124</v>
      </c>
      <c r="D90" s="234"/>
      <c r="E90" s="234"/>
      <c r="F90" s="253" t="s">
        <v>1514</v>
      </c>
      <c r="G90" s="252"/>
      <c r="H90" s="234" t="s">
        <v>1536</v>
      </c>
      <c r="I90" s="234" t="s">
        <v>1510</v>
      </c>
      <c r="J90" s="234">
        <v>255</v>
      </c>
      <c r="K90" s="245"/>
    </row>
    <row r="91" spans="2:11" ht="15" customHeight="1">
      <c r="B91" s="254"/>
      <c r="C91" s="234" t="s">
        <v>1537</v>
      </c>
      <c r="D91" s="234"/>
      <c r="E91" s="234"/>
      <c r="F91" s="253" t="s">
        <v>1508</v>
      </c>
      <c r="G91" s="252"/>
      <c r="H91" s="234" t="s">
        <v>1538</v>
      </c>
      <c r="I91" s="234" t="s">
        <v>1539</v>
      </c>
      <c r="J91" s="234"/>
      <c r="K91" s="245"/>
    </row>
    <row r="92" spans="2:11" ht="15" customHeight="1">
      <c r="B92" s="254"/>
      <c r="C92" s="234" t="s">
        <v>1540</v>
      </c>
      <c r="D92" s="234"/>
      <c r="E92" s="234"/>
      <c r="F92" s="253" t="s">
        <v>1508</v>
      </c>
      <c r="G92" s="252"/>
      <c r="H92" s="234" t="s">
        <v>1541</v>
      </c>
      <c r="I92" s="234" t="s">
        <v>1542</v>
      </c>
      <c r="J92" s="234"/>
      <c r="K92" s="245"/>
    </row>
    <row r="93" spans="2:11" ht="15" customHeight="1">
      <c r="B93" s="254"/>
      <c r="C93" s="234" t="s">
        <v>1543</v>
      </c>
      <c r="D93" s="234"/>
      <c r="E93" s="234"/>
      <c r="F93" s="253" t="s">
        <v>1508</v>
      </c>
      <c r="G93" s="252"/>
      <c r="H93" s="234" t="s">
        <v>1543</v>
      </c>
      <c r="I93" s="234" t="s">
        <v>1542</v>
      </c>
      <c r="J93" s="234"/>
      <c r="K93" s="245"/>
    </row>
    <row r="94" spans="2:11" ht="15" customHeight="1">
      <c r="B94" s="254"/>
      <c r="C94" s="234" t="s">
        <v>37</v>
      </c>
      <c r="D94" s="234"/>
      <c r="E94" s="234"/>
      <c r="F94" s="253" t="s">
        <v>1508</v>
      </c>
      <c r="G94" s="252"/>
      <c r="H94" s="234" t="s">
        <v>1544</v>
      </c>
      <c r="I94" s="234" t="s">
        <v>1542</v>
      </c>
      <c r="J94" s="234"/>
      <c r="K94" s="245"/>
    </row>
    <row r="95" spans="2:11" ht="15" customHeight="1">
      <c r="B95" s="254"/>
      <c r="C95" s="234" t="s">
        <v>47</v>
      </c>
      <c r="D95" s="234"/>
      <c r="E95" s="234"/>
      <c r="F95" s="253" t="s">
        <v>1508</v>
      </c>
      <c r="G95" s="252"/>
      <c r="H95" s="234" t="s">
        <v>1545</v>
      </c>
      <c r="I95" s="234" t="s">
        <v>1542</v>
      </c>
      <c r="J95" s="234"/>
      <c r="K95" s="245"/>
    </row>
    <row r="96" spans="2:11" ht="15" customHeight="1">
      <c r="B96" s="257"/>
      <c r="C96" s="258"/>
      <c r="D96" s="258"/>
      <c r="E96" s="258"/>
      <c r="F96" s="258"/>
      <c r="G96" s="258"/>
      <c r="H96" s="258"/>
      <c r="I96" s="258"/>
      <c r="J96" s="258"/>
      <c r="K96" s="259"/>
    </row>
    <row r="97" spans="2:11" ht="18.75" customHeight="1">
      <c r="B97" s="260"/>
      <c r="C97" s="261"/>
      <c r="D97" s="261"/>
      <c r="E97" s="261"/>
      <c r="F97" s="261"/>
      <c r="G97" s="261"/>
      <c r="H97" s="261"/>
      <c r="I97" s="261"/>
      <c r="J97" s="261"/>
      <c r="K97" s="260"/>
    </row>
    <row r="98" spans="2:11" ht="18.75" customHeight="1">
      <c r="B98" s="240"/>
      <c r="C98" s="240"/>
      <c r="D98" s="240"/>
      <c r="E98" s="240"/>
      <c r="F98" s="240"/>
      <c r="G98" s="240"/>
      <c r="H98" s="240"/>
      <c r="I98" s="240"/>
      <c r="J98" s="240"/>
      <c r="K98" s="240"/>
    </row>
    <row r="99" spans="2:11" ht="7.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3"/>
    </row>
    <row r="100" spans="2:11" ht="45" customHeight="1">
      <c r="B100" s="244"/>
      <c r="C100" s="347" t="s">
        <v>1546</v>
      </c>
      <c r="D100" s="347"/>
      <c r="E100" s="347"/>
      <c r="F100" s="347"/>
      <c r="G100" s="347"/>
      <c r="H100" s="347"/>
      <c r="I100" s="347"/>
      <c r="J100" s="347"/>
      <c r="K100" s="245"/>
    </row>
    <row r="101" spans="2:11" ht="17.25" customHeight="1">
      <c r="B101" s="244"/>
      <c r="C101" s="246" t="s">
        <v>1502</v>
      </c>
      <c r="D101" s="246"/>
      <c r="E101" s="246"/>
      <c r="F101" s="246" t="s">
        <v>1503</v>
      </c>
      <c r="G101" s="247"/>
      <c r="H101" s="246" t="s">
        <v>119</v>
      </c>
      <c r="I101" s="246" t="s">
        <v>56</v>
      </c>
      <c r="J101" s="246" t="s">
        <v>1504</v>
      </c>
      <c r="K101" s="245"/>
    </row>
    <row r="102" spans="2:11" ht="17.25" customHeight="1">
      <c r="B102" s="244"/>
      <c r="C102" s="248" t="s">
        <v>1505</v>
      </c>
      <c r="D102" s="248"/>
      <c r="E102" s="248"/>
      <c r="F102" s="249" t="s">
        <v>1506</v>
      </c>
      <c r="G102" s="250"/>
      <c r="H102" s="248"/>
      <c r="I102" s="248"/>
      <c r="J102" s="248" t="s">
        <v>1507</v>
      </c>
      <c r="K102" s="245"/>
    </row>
    <row r="103" spans="2:11" ht="5.25" customHeight="1">
      <c r="B103" s="244"/>
      <c r="C103" s="246"/>
      <c r="D103" s="246"/>
      <c r="E103" s="246"/>
      <c r="F103" s="246"/>
      <c r="G103" s="262"/>
      <c r="H103" s="246"/>
      <c r="I103" s="246"/>
      <c r="J103" s="246"/>
      <c r="K103" s="245"/>
    </row>
    <row r="104" spans="2:11" ht="15" customHeight="1">
      <c r="B104" s="244"/>
      <c r="C104" s="234" t="s">
        <v>52</v>
      </c>
      <c r="D104" s="251"/>
      <c r="E104" s="251"/>
      <c r="F104" s="253" t="s">
        <v>1508</v>
      </c>
      <c r="G104" s="262"/>
      <c r="H104" s="234" t="s">
        <v>1547</v>
      </c>
      <c r="I104" s="234" t="s">
        <v>1510</v>
      </c>
      <c r="J104" s="234">
        <v>20</v>
      </c>
      <c r="K104" s="245"/>
    </row>
    <row r="105" spans="2:11" ht="15" customHeight="1">
      <c r="B105" s="244"/>
      <c r="C105" s="234" t="s">
        <v>1511</v>
      </c>
      <c r="D105" s="234"/>
      <c r="E105" s="234"/>
      <c r="F105" s="253" t="s">
        <v>1508</v>
      </c>
      <c r="G105" s="234"/>
      <c r="H105" s="234" t="s">
        <v>1547</v>
      </c>
      <c r="I105" s="234" t="s">
        <v>1510</v>
      </c>
      <c r="J105" s="234">
        <v>120</v>
      </c>
      <c r="K105" s="245"/>
    </row>
    <row r="106" spans="2:11" ht="15" customHeight="1">
      <c r="B106" s="254"/>
      <c r="C106" s="234" t="s">
        <v>1513</v>
      </c>
      <c r="D106" s="234"/>
      <c r="E106" s="234"/>
      <c r="F106" s="253" t="s">
        <v>1514</v>
      </c>
      <c r="G106" s="234"/>
      <c r="H106" s="234" t="s">
        <v>1547</v>
      </c>
      <c r="I106" s="234" t="s">
        <v>1510</v>
      </c>
      <c r="J106" s="234">
        <v>50</v>
      </c>
      <c r="K106" s="245"/>
    </row>
    <row r="107" spans="2:11" ht="15" customHeight="1">
      <c r="B107" s="254"/>
      <c r="C107" s="234" t="s">
        <v>1516</v>
      </c>
      <c r="D107" s="234"/>
      <c r="E107" s="234"/>
      <c r="F107" s="253" t="s">
        <v>1508</v>
      </c>
      <c r="G107" s="234"/>
      <c r="H107" s="234" t="s">
        <v>1547</v>
      </c>
      <c r="I107" s="234" t="s">
        <v>1518</v>
      </c>
      <c r="J107" s="234"/>
      <c r="K107" s="245"/>
    </row>
    <row r="108" spans="2:11" ht="15" customHeight="1">
      <c r="B108" s="254"/>
      <c r="C108" s="234" t="s">
        <v>1527</v>
      </c>
      <c r="D108" s="234"/>
      <c r="E108" s="234"/>
      <c r="F108" s="253" t="s">
        <v>1514</v>
      </c>
      <c r="G108" s="234"/>
      <c r="H108" s="234" t="s">
        <v>1547</v>
      </c>
      <c r="I108" s="234" t="s">
        <v>1510</v>
      </c>
      <c r="J108" s="234">
        <v>50</v>
      </c>
      <c r="K108" s="245"/>
    </row>
    <row r="109" spans="2:11" ht="15" customHeight="1">
      <c r="B109" s="254"/>
      <c r="C109" s="234" t="s">
        <v>1535</v>
      </c>
      <c r="D109" s="234"/>
      <c r="E109" s="234"/>
      <c r="F109" s="253" t="s">
        <v>1514</v>
      </c>
      <c r="G109" s="234"/>
      <c r="H109" s="234" t="s">
        <v>1547</v>
      </c>
      <c r="I109" s="234" t="s">
        <v>1510</v>
      </c>
      <c r="J109" s="234">
        <v>50</v>
      </c>
      <c r="K109" s="245"/>
    </row>
    <row r="110" spans="2:11" ht="15" customHeight="1">
      <c r="B110" s="254"/>
      <c r="C110" s="234" t="s">
        <v>1533</v>
      </c>
      <c r="D110" s="234"/>
      <c r="E110" s="234"/>
      <c r="F110" s="253" t="s">
        <v>1514</v>
      </c>
      <c r="G110" s="234"/>
      <c r="H110" s="234" t="s">
        <v>1547</v>
      </c>
      <c r="I110" s="234" t="s">
        <v>1510</v>
      </c>
      <c r="J110" s="234">
        <v>50</v>
      </c>
      <c r="K110" s="245"/>
    </row>
    <row r="111" spans="2:11" ht="15" customHeight="1">
      <c r="B111" s="254"/>
      <c r="C111" s="234" t="s">
        <v>52</v>
      </c>
      <c r="D111" s="234"/>
      <c r="E111" s="234"/>
      <c r="F111" s="253" t="s">
        <v>1508</v>
      </c>
      <c r="G111" s="234"/>
      <c r="H111" s="234" t="s">
        <v>1548</v>
      </c>
      <c r="I111" s="234" t="s">
        <v>1510</v>
      </c>
      <c r="J111" s="234">
        <v>20</v>
      </c>
      <c r="K111" s="245"/>
    </row>
    <row r="112" spans="2:11" ht="15" customHeight="1">
      <c r="B112" s="254"/>
      <c r="C112" s="234" t="s">
        <v>1549</v>
      </c>
      <c r="D112" s="234"/>
      <c r="E112" s="234"/>
      <c r="F112" s="253" t="s">
        <v>1508</v>
      </c>
      <c r="G112" s="234"/>
      <c r="H112" s="234" t="s">
        <v>1550</v>
      </c>
      <c r="I112" s="234" t="s">
        <v>1510</v>
      </c>
      <c r="J112" s="234">
        <v>120</v>
      </c>
      <c r="K112" s="245"/>
    </row>
    <row r="113" spans="2:11" ht="15" customHeight="1">
      <c r="B113" s="254"/>
      <c r="C113" s="234" t="s">
        <v>37</v>
      </c>
      <c r="D113" s="234"/>
      <c r="E113" s="234"/>
      <c r="F113" s="253" t="s">
        <v>1508</v>
      </c>
      <c r="G113" s="234"/>
      <c r="H113" s="234" t="s">
        <v>1551</v>
      </c>
      <c r="I113" s="234" t="s">
        <v>1542</v>
      </c>
      <c r="J113" s="234"/>
      <c r="K113" s="245"/>
    </row>
    <row r="114" spans="2:11" ht="15" customHeight="1">
      <c r="B114" s="254"/>
      <c r="C114" s="234" t="s">
        <v>47</v>
      </c>
      <c r="D114" s="234"/>
      <c r="E114" s="234"/>
      <c r="F114" s="253" t="s">
        <v>1508</v>
      </c>
      <c r="G114" s="234"/>
      <c r="H114" s="234" t="s">
        <v>1552</v>
      </c>
      <c r="I114" s="234" t="s">
        <v>1542</v>
      </c>
      <c r="J114" s="234"/>
      <c r="K114" s="245"/>
    </row>
    <row r="115" spans="2:11" ht="15" customHeight="1">
      <c r="B115" s="254"/>
      <c r="C115" s="234" t="s">
        <v>56</v>
      </c>
      <c r="D115" s="234"/>
      <c r="E115" s="234"/>
      <c r="F115" s="253" t="s">
        <v>1508</v>
      </c>
      <c r="G115" s="234"/>
      <c r="H115" s="234" t="s">
        <v>1553</v>
      </c>
      <c r="I115" s="234" t="s">
        <v>1554</v>
      </c>
      <c r="J115" s="234"/>
      <c r="K115" s="245"/>
    </row>
    <row r="116" spans="2:11" ht="15" customHeight="1">
      <c r="B116" s="257"/>
      <c r="C116" s="263"/>
      <c r="D116" s="263"/>
      <c r="E116" s="263"/>
      <c r="F116" s="263"/>
      <c r="G116" s="263"/>
      <c r="H116" s="263"/>
      <c r="I116" s="263"/>
      <c r="J116" s="263"/>
      <c r="K116" s="259"/>
    </row>
    <row r="117" spans="2:11" ht="18.75" customHeight="1">
      <c r="B117" s="264"/>
      <c r="C117" s="230"/>
      <c r="D117" s="230"/>
      <c r="E117" s="230"/>
      <c r="F117" s="265"/>
      <c r="G117" s="230"/>
      <c r="H117" s="230"/>
      <c r="I117" s="230"/>
      <c r="J117" s="230"/>
      <c r="K117" s="264"/>
    </row>
    <row r="118" spans="2:11" ht="18.75" customHeight="1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</row>
    <row r="119" spans="2:11" ht="7.5" customHeight="1">
      <c r="B119" s="266"/>
      <c r="C119" s="267"/>
      <c r="D119" s="267"/>
      <c r="E119" s="267"/>
      <c r="F119" s="267"/>
      <c r="G119" s="267"/>
      <c r="H119" s="267"/>
      <c r="I119" s="267"/>
      <c r="J119" s="267"/>
      <c r="K119" s="268"/>
    </row>
    <row r="120" spans="2:11" ht="45" customHeight="1">
      <c r="B120" s="269"/>
      <c r="C120" s="344" t="s">
        <v>1555</v>
      </c>
      <c r="D120" s="344"/>
      <c r="E120" s="344"/>
      <c r="F120" s="344"/>
      <c r="G120" s="344"/>
      <c r="H120" s="344"/>
      <c r="I120" s="344"/>
      <c r="J120" s="344"/>
      <c r="K120" s="270"/>
    </row>
    <row r="121" spans="2:11" ht="17.25" customHeight="1">
      <c r="B121" s="271"/>
      <c r="C121" s="246" t="s">
        <v>1502</v>
      </c>
      <c r="D121" s="246"/>
      <c r="E121" s="246"/>
      <c r="F121" s="246" t="s">
        <v>1503</v>
      </c>
      <c r="G121" s="247"/>
      <c r="H121" s="246" t="s">
        <v>119</v>
      </c>
      <c r="I121" s="246" t="s">
        <v>56</v>
      </c>
      <c r="J121" s="246" t="s">
        <v>1504</v>
      </c>
      <c r="K121" s="272"/>
    </row>
    <row r="122" spans="2:11" ht="17.25" customHeight="1">
      <c r="B122" s="271"/>
      <c r="C122" s="248" t="s">
        <v>1505</v>
      </c>
      <c r="D122" s="248"/>
      <c r="E122" s="248"/>
      <c r="F122" s="249" t="s">
        <v>1506</v>
      </c>
      <c r="G122" s="250"/>
      <c r="H122" s="248"/>
      <c r="I122" s="248"/>
      <c r="J122" s="248" t="s">
        <v>1507</v>
      </c>
      <c r="K122" s="272"/>
    </row>
    <row r="123" spans="2:11" ht="5.25" customHeight="1">
      <c r="B123" s="273"/>
      <c r="C123" s="251"/>
      <c r="D123" s="251"/>
      <c r="E123" s="251"/>
      <c r="F123" s="251"/>
      <c r="G123" s="234"/>
      <c r="H123" s="251"/>
      <c r="I123" s="251"/>
      <c r="J123" s="251"/>
      <c r="K123" s="274"/>
    </row>
    <row r="124" spans="2:11" ht="15" customHeight="1">
      <c r="B124" s="273"/>
      <c r="C124" s="234" t="s">
        <v>1511</v>
      </c>
      <c r="D124" s="251"/>
      <c r="E124" s="251"/>
      <c r="F124" s="253" t="s">
        <v>1508</v>
      </c>
      <c r="G124" s="234"/>
      <c r="H124" s="234" t="s">
        <v>1547</v>
      </c>
      <c r="I124" s="234" t="s">
        <v>1510</v>
      </c>
      <c r="J124" s="234">
        <v>120</v>
      </c>
      <c r="K124" s="275"/>
    </row>
    <row r="125" spans="2:11" ht="15" customHeight="1">
      <c r="B125" s="273"/>
      <c r="C125" s="234" t="s">
        <v>1556</v>
      </c>
      <c r="D125" s="234"/>
      <c r="E125" s="234"/>
      <c r="F125" s="253" t="s">
        <v>1508</v>
      </c>
      <c r="G125" s="234"/>
      <c r="H125" s="234" t="s">
        <v>1557</v>
      </c>
      <c r="I125" s="234" t="s">
        <v>1510</v>
      </c>
      <c r="J125" s="234" t="s">
        <v>1558</v>
      </c>
      <c r="K125" s="275"/>
    </row>
    <row r="126" spans="2:11" ht="15" customHeight="1">
      <c r="B126" s="273"/>
      <c r="C126" s="234" t="s">
        <v>1457</v>
      </c>
      <c r="D126" s="234"/>
      <c r="E126" s="234"/>
      <c r="F126" s="253" t="s">
        <v>1508</v>
      </c>
      <c r="G126" s="234"/>
      <c r="H126" s="234" t="s">
        <v>1559</v>
      </c>
      <c r="I126" s="234" t="s">
        <v>1510</v>
      </c>
      <c r="J126" s="234" t="s">
        <v>1558</v>
      </c>
      <c r="K126" s="275"/>
    </row>
    <row r="127" spans="2:11" ht="15" customHeight="1">
      <c r="B127" s="273"/>
      <c r="C127" s="234" t="s">
        <v>1519</v>
      </c>
      <c r="D127" s="234"/>
      <c r="E127" s="234"/>
      <c r="F127" s="253" t="s">
        <v>1514</v>
      </c>
      <c r="G127" s="234"/>
      <c r="H127" s="234" t="s">
        <v>1520</v>
      </c>
      <c r="I127" s="234" t="s">
        <v>1510</v>
      </c>
      <c r="J127" s="234">
        <v>15</v>
      </c>
      <c r="K127" s="275"/>
    </row>
    <row r="128" spans="2:11" ht="15" customHeight="1">
      <c r="B128" s="273"/>
      <c r="C128" s="255" t="s">
        <v>1521</v>
      </c>
      <c r="D128" s="255"/>
      <c r="E128" s="255"/>
      <c r="F128" s="256" t="s">
        <v>1514</v>
      </c>
      <c r="G128" s="255"/>
      <c r="H128" s="255" t="s">
        <v>1522</v>
      </c>
      <c r="I128" s="255" t="s">
        <v>1510</v>
      </c>
      <c r="J128" s="255">
        <v>15</v>
      </c>
      <c r="K128" s="275"/>
    </row>
    <row r="129" spans="2:11" ht="15" customHeight="1">
      <c r="B129" s="273"/>
      <c r="C129" s="255" t="s">
        <v>1523</v>
      </c>
      <c r="D129" s="255"/>
      <c r="E129" s="255"/>
      <c r="F129" s="256" t="s">
        <v>1514</v>
      </c>
      <c r="G129" s="255"/>
      <c r="H129" s="255" t="s">
        <v>1524</v>
      </c>
      <c r="I129" s="255" t="s">
        <v>1510</v>
      </c>
      <c r="J129" s="255">
        <v>20</v>
      </c>
      <c r="K129" s="275"/>
    </row>
    <row r="130" spans="2:11" ht="15" customHeight="1">
      <c r="B130" s="273"/>
      <c r="C130" s="255" t="s">
        <v>1525</v>
      </c>
      <c r="D130" s="255"/>
      <c r="E130" s="255"/>
      <c r="F130" s="256" t="s">
        <v>1514</v>
      </c>
      <c r="G130" s="255"/>
      <c r="H130" s="255" t="s">
        <v>1526</v>
      </c>
      <c r="I130" s="255" t="s">
        <v>1510</v>
      </c>
      <c r="J130" s="255">
        <v>20</v>
      </c>
      <c r="K130" s="275"/>
    </row>
    <row r="131" spans="2:11" ht="15" customHeight="1">
      <c r="B131" s="273"/>
      <c r="C131" s="234" t="s">
        <v>1513</v>
      </c>
      <c r="D131" s="234"/>
      <c r="E131" s="234"/>
      <c r="F131" s="253" t="s">
        <v>1514</v>
      </c>
      <c r="G131" s="234"/>
      <c r="H131" s="234" t="s">
        <v>1547</v>
      </c>
      <c r="I131" s="234" t="s">
        <v>1510</v>
      </c>
      <c r="J131" s="234">
        <v>50</v>
      </c>
      <c r="K131" s="275"/>
    </row>
    <row r="132" spans="2:11" ht="15" customHeight="1">
      <c r="B132" s="273"/>
      <c r="C132" s="234" t="s">
        <v>1527</v>
      </c>
      <c r="D132" s="234"/>
      <c r="E132" s="234"/>
      <c r="F132" s="253" t="s">
        <v>1514</v>
      </c>
      <c r="G132" s="234"/>
      <c r="H132" s="234" t="s">
        <v>1547</v>
      </c>
      <c r="I132" s="234" t="s">
        <v>1510</v>
      </c>
      <c r="J132" s="234">
        <v>50</v>
      </c>
      <c r="K132" s="275"/>
    </row>
    <row r="133" spans="2:11" ht="15" customHeight="1">
      <c r="B133" s="273"/>
      <c r="C133" s="234" t="s">
        <v>1533</v>
      </c>
      <c r="D133" s="234"/>
      <c r="E133" s="234"/>
      <c r="F133" s="253" t="s">
        <v>1514</v>
      </c>
      <c r="G133" s="234"/>
      <c r="H133" s="234" t="s">
        <v>1547</v>
      </c>
      <c r="I133" s="234" t="s">
        <v>1510</v>
      </c>
      <c r="J133" s="234">
        <v>50</v>
      </c>
      <c r="K133" s="275"/>
    </row>
    <row r="134" spans="2:11" ht="15" customHeight="1">
      <c r="B134" s="273"/>
      <c r="C134" s="234" t="s">
        <v>1535</v>
      </c>
      <c r="D134" s="234"/>
      <c r="E134" s="234"/>
      <c r="F134" s="253" t="s">
        <v>1514</v>
      </c>
      <c r="G134" s="234"/>
      <c r="H134" s="234" t="s">
        <v>1547</v>
      </c>
      <c r="I134" s="234" t="s">
        <v>1510</v>
      </c>
      <c r="J134" s="234">
        <v>50</v>
      </c>
      <c r="K134" s="275"/>
    </row>
    <row r="135" spans="2:11" ht="15" customHeight="1">
      <c r="B135" s="273"/>
      <c r="C135" s="234" t="s">
        <v>124</v>
      </c>
      <c r="D135" s="234"/>
      <c r="E135" s="234"/>
      <c r="F135" s="253" t="s">
        <v>1514</v>
      </c>
      <c r="G135" s="234"/>
      <c r="H135" s="234" t="s">
        <v>1560</v>
      </c>
      <c r="I135" s="234" t="s">
        <v>1510</v>
      </c>
      <c r="J135" s="234">
        <v>255</v>
      </c>
      <c r="K135" s="275"/>
    </row>
    <row r="136" spans="2:11" ht="15" customHeight="1">
      <c r="B136" s="273"/>
      <c r="C136" s="234" t="s">
        <v>1537</v>
      </c>
      <c r="D136" s="234"/>
      <c r="E136" s="234"/>
      <c r="F136" s="253" t="s">
        <v>1508</v>
      </c>
      <c r="G136" s="234"/>
      <c r="H136" s="234" t="s">
        <v>1561</v>
      </c>
      <c r="I136" s="234" t="s">
        <v>1539</v>
      </c>
      <c r="J136" s="234"/>
      <c r="K136" s="275"/>
    </row>
    <row r="137" spans="2:11" ht="15" customHeight="1">
      <c r="B137" s="273"/>
      <c r="C137" s="234" t="s">
        <v>1540</v>
      </c>
      <c r="D137" s="234"/>
      <c r="E137" s="234"/>
      <c r="F137" s="253" t="s">
        <v>1508</v>
      </c>
      <c r="G137" s="234"/>
      <c r="H137" s="234" t="s">
        <v>1562</v>
      </c>
      <c r="I137" s="234" t="s">
        <v>1542</v>
      </c>
      <c r="J137" s="234"/>
      <c r="K137" s="275"/>
    </row>
    <row r="138" spans="2:11" ht="15" customHeight="1">
      <c r="B138" s="273"/>
      <c r="C138" s="234" t="s">
        <v>1543</v>
      </c>
      <c r="D138" s="234"/>
      <c r="E138" s="234"/>
      <c r="F138" s="253" t="s">
        <v>1508</v>
      </c>
      <c r="G138" s="234"/>
      <c r="H138" s="234" t="s">
        <v>1543</v>
      </c>
      <c r="I138" s="234" t="s">
        <v>1542</v>
      </c>
      <c r="J138" s="234"/>
      <c r="K138" s="275"/>
    </row>
    <row r="139" spans="2:11" ht="15" customHeight="1">
      <c r="B139" s="273"/>
      <c r="C139" s="234" t="s">
        <v>37</v>
      </c>
      <c r="D139" s="234"/>
      <c r="E139" s="234"/>
      <c r="F139" s="253" t="s">
        <v>1508</v>
      </c>
      <c r="G139" s="234"/>
      <c r="H139" s="234" t="s">
        <v>1563</v>
      </c>
      <c r="I139" s="234" t="s">
        <v>1542</v>
      </c>
      <c r="J139" s="234"/>
      <c r="K139" s="275"/>
    </row>
    <row r="140" spans="2:11" ht="15" customHeight="1">
      <c r="B140" s="273"/>
      <c r="C140" s="234" t="s">
        <v>1564</v>
      </c>
      <c r="D140" s="234"/>
      <c r="E140" s="234"/>
      <c r="F140" s="253" t="s">
        <v>1508</v>
      </c>
      <c r="G140" s="234"/>
      <c r="H140" s="234" t="s">
        <v>1565</v>
      </c>
      <c r="I140" s="234" t="s">
        <v>1542</v>
      </c>
      <c r="J140" s="234"/>
      <c r="K140" s="275"/>
    </row>
    <row r="141" spans="2:11" ht="15" customHeight="1">
      <c r="B141" s="276"/>
      <c r="C141" s="277"/>
      <c r="D141" s="277"/>
      <c r="E141" s="277"/>
      <c r="F141" s="277"/>
      <c r="G141" s="277"/>
      <c r="H141" s="277"/>
      <c r="I141" s="277"/>
      <c r="J141" s="277"/>
      <c r="K141" s="278"/>
    </row>
    <row r="142" spans="2:11" ht="18.75" customHeight="1">
      <c r="B142" s="230"/>
      <c r="C142" s="230"/>
      <c r="D142" s="230"/>
      <c r="E142" s="230"/>
      <c r="F142" s="265"/>
      <c r="G142" s="230"/>
      <c r="H142" s="230"/>
      <c r="I142" s="230"/>
      <c r="J142" s="230"/>
      <c r="K142" s="230"/>
    </row>
    <row r="143" spans="2:11" ht="18.75" customHeight="1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2:11" ht="7.5" customHeight="1">
      <c r="B144" s="241"/>
      <c r="C144" s="242"/>
      <c r="D144" s="242"/>
      <c r="E144" s="242"/>
      <c r="F144" s="242"/>
      <c r="G144" s="242"/>
      <c r="H144" s="242"/>
      <c r="I144" s="242"/>
      <c r="J144" s="242"/>
      <c r="K144" s="243"/>
    </row>
    <row r="145" spans="2:11" ht="45" customHeight="1">
      <c r="B145" s="244"/>
      <c r="C145" s="347" t="s">
        <v>1566</v>
      </c>
      <c r="D145" s="347"/>
      <c r="E145" s="347"/>
      <c r="F145" s="347"/>
      <c r="G145" s="347"/>
      <c r="H145" s="347"/>
      <c r="I145" s="347"/>
      <c r="J145" s="347"/>
      <c r="K145" s="245"/>
    </row>
    <row r="146" spans="2:11" ht="17.25" customHeight="1">
      <c r="B146" s="244"/>
      <c r="C146" s="246" t="s">
        <v>1502</v>
      </c>
      <c r="D146" s="246"/>
      <c r="E146" s="246"/>
      <c r="F146" s="246" t="s">
        <v>1503</v>
      </c>
      <c r="G146" s="247"/>
      <c r="H146" s="246" t="s">
        <v>119</v>
      </c>
      <c r="I146" s="246" t="s">
        <v>56</v>
      </c>
      <c r="J146" s="246" t="s">
        <v>1504</v>
      </c>
      <c r="K146" s="245"/>
    </row>
    <row r="147" spans="2:11" ht="17.25" customHeight="1">
      <c r="B147" s="244"/>
      <c r="C147" s="248" t="s">
        <v>1505</v>
      </c>
      <c r="D147" s="248"/>
      <c r="E147" s="248"/>
      <c r="F147" s="249" t="s">
        <v>1506</v>
      </c>
      <c r="G147" s="250"/>
      <c r="H147" s="248"/>
      <c r="I147" s="248"/>
      <c r="J147" s="248" t="s">
        <v>1507</v>
      </c>
      <c r="K147" s="245"/>
    </row>
    <row r="148" spans="2:11" ht="5.25" customHeight="1">
      <c r="B148" s="254"/>
      <c r="C148" s="251"/>
      <c r="D148" s="251"/>
      <c r="E148" s="251"/>
      <c r="F148" s="251"/>
      <c r="G148" s="252"/>
      <c r="H148" s="251"/>
      <c r="I148" s="251"/>
      <c r="J148" s="251"/>
      <c r="K148" s="275"/>
    </row>
    <row r="149" spans="2:11" ht="15" customHeight="1">
      <c r="B149" s="254"/>
      <c r="C149" s="279" t="s">
        <v>1511</v>
      </c>
      <c r="D149" s="234"/>
      <c r="E149" s="234"/>
      <c r="F149" s="280" t="s">
        <v>1508</v>
      </c>
      <c r="G149" s="234"/>
      <c r="H149" s="279" t="s">
        <v>1547</v>
      </c>
      <c r="I149" s="279" t="s">
        <v>1510</v>
      </c>
      <c r="J149" s="279">
        <v>120</v>
      </c>
      <c r="K149" s="275"/>
    </row>
    <row r="150" spans="2:11" ht="15" customHeight="1">
      <c r="B150" s="254"/>
      <c r="C150" s="279" t="s">
        <v>1556</v>
      </c>
      <c r="D150" s="234"/>
      <c r="E150" s="234"/>
      <c r="F150" s="280" t="s">
        <v>1508</v>
      </c>
      <c r="G150" s="234"/>
      <c r="H150" s="279" t="s">
        <v>1567</v>
      </c>
      <c r="I150" s="279" t="s">
        <v>1510</v>
      </c>
      <c r="J150" s="279" t="s">
        <v>1558</v>
      </c>
      <c r="K150" s="275"/>
    </row>
    <row r="151" spans="2:11" ht="15" customHeight="1">
      <c r="B151" s="254"/>
      <c r="C151" s="279" t="s">
        <v>1457</v>
      </c>
      <c r="D151" s="234"/>
      <c r="E151" s="234"/>
      <c r="F151" s="280" t="s">
        <v>1508</v>
      </c>
      <c r="G151" s="234"/>
      <c r="H151" s="279" t="s">
        <v>1568</v>
      </c>
      <c r="I151" s="279" t="s">
        <v>1510</v>
      </c>
      <c r="J151" s="279" t="s">
        <v>1558</v>
      </c>
      <c r="K151" s="275"/>
    </row>
    <row r="152" spans="2:11" ht="15" customHeight="1">
      <c r="B152" s="254"/>
      <c r="C152" s="279" t="s">
        <v>1513</v>
      </c>
      <c r="D152" s="234"/>
      <c r="E152" s="234"/>
      <c r="F152" s="280" t="s">
        <v>1514</v>
      </c>
      <c r="G152" s="234"/>
      <c r="H152" s="279" t="s">
        <v>1547</v>
      </c>
      <c r="I152" s="279" t="s">
        <v>1510</v>
      </c>
      <c r="J152" s="279">
        <v>50</v>
      </c>
      <c r="K152" s="275"/>
    </row>
    <row r="153" spans="2:11" ht="15" customHeight="1">
      <c r="B153" s="254"/>
      <c r="C153" s="279" t="s">
        <v>1516</v>
      </c>
      <c r="D153" s="234"/>
      <c r="E153" s="234"/>
      <c r="F153" s="280" t="s">
        <v>1508</v>
      </c>
      <c r="G153" s="234"/>
      <c r="H153" s="279" t="s">
        <v>1547</v>
      </c>
      <c r="I153" s="279" t="s">
        <v>1518</v>
      </c>
      <c r="J153" s="279"/>
      <c r="K153" s="275"/>
    </row>
    <row r="154" spans="2:11" ht="15" customHeight="1">
      <c r="B154" s="254"/>
      <c r="C154" s="279" t="s">
        <v>1527</v>
      </c>
      <c r="D154" s="234"/>
      <c r="E154" s="234"/>
      <c r="F154" s="280" t="s">
        <v>1514</v>
      </c>
      <c r="G154" s="234"/>
      <c r="H154" s="279" t="s">
        <v>1547</v>
      </c>
      <c r="I154" s="279" t="s">
        <v>1510</v>
      </c>
      <c r="J154" s="279">
        <v>50</v>
      </c>
      <c r="K154" s="275"/>
    </row>
    <row r="155" spans="2:11" ht="15" customHeight="1">
      <c r="B155" s="254"/>
      <c r="C155" s="279" t="s">
        <v>1535</v>
      </c>
      <c r="D155" s="234"/>
      <c r="E155" s="234"/>
      <c r="F155" s="280" t="s">
        <v>1514</v>
      </c>
      <c r="G155" s="234"/>
      <c r="H155" s="279" t="s">
        <v>1547</v>
      </c>
      <c r="I155" s="279" t="s">
        <v>1510</v>
      </c>
      <c r="J155" s="279">
        <v>50</v>
      </c>
      <c r="K155" s="275"/>
    </row>
    <row r="156" spans="2:11" ht="15" customHeight="1">
      <c r="B156" s="254"/>
      <c r="C156" s="279" t="s">
        <v>1533</v>
      </c>
      <c r="D156" s="234"/>
      <c r="E156" s="234"/>
      <c r="F156" s="280" t="s">
        <v>1514</v>
      </c>
      <c r="G156" s="234"/>
      <c r="H156" s="279" t="s">
        <v>1547</v>
      </c>
      <c r="I156" s="279" t="s">
        <v>1510</v>
      </c>
      <c r="J156" s="279">
        <v>50</v>
      </c>
      <c r="K156" s="275"/>
    </row>
    <row r="157" spans="2:11" ht="15" customHeight="1">
      <c r="B157" s="254"/>
      <c r="C157" s="279" t="s">
        <v>86</v>
      </c>
      <c r="D157" s="234"/>
      <c r="E157" s="234"/>
      <c r="F157" s="280" t="s">
        <v>1508</v>
      </c>
      <c r="G157" s="234"/>
      <c r="H157" s="279" t="s">
        <v>1569</v>
      </c>
      <c r="I157" s="279" t="s">
        <v>1510</v>
      </c>
      <c r="J157" s="279" t="s">
        <v>1570</v>
      </c>
      <c r="K157" s="275"/>
    </row>
    <row r="158" spans="2:11" ht="15" customHeight="1">
      <c r="B158" s="254"/>
      <c r="C158" s="279" t="s">
        <v>1571</v>
      </c>
      <c r="D158" s="234"/>
      <c r="E158" s="234"/>
      <c r="F158" s="280" t="s">
        <v>1508</v>
      </c>
      <c r="G158" s="234"/>
      <c r="H158" s="279" t="s">
        <v>1572</v>
      </c>
      <c r="I158" s="279" t="s">
        <v>1542</v>
      </c>
      <c r="J158" s="279"/>
      <c r="K158" s="275"/>
    </row>
    <row r="159" spans="2:11" ht="15" customHeight="1">
      <c r="B159" s="281"/>
      <c r="C159" s="263"/>
      <c r="D159" s="263"/>
      <c r="E159" s="263"/>
      <c r="F159" s="263"/>
      <c r="G159" s="263"/>
      <c r="H159" s="263"/>
      <c r="I159" s="263"/>
      <c r="J159" s="263"/>
      <c r="K159" s="282"/>
    </row>
    <row r="160" spans="2:11" ht="18.75" customHeight="1">
      <c r="B160" s="230"/>
      <c r="C160" s="234"/>
      <c r="D160" s="234"/>
      <c r="E160" s="234"/>
      <c r="F160" s="253"/>
      <c r="G160" s="234"/>
      <c r="H160" s="234"/>
      <c r="I160" s="234"/>
      <c r="J160" s="234"/>
      <c r="K160" s="230"/>
    </row>
    <row r="161" spans="2:11" ht="18.75" customHeight="1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</row>
    <row r="162" spans="2:1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>
      <c r="B163" s="225"/>
      <c r="C163" s="344" t="s">
        <v>1573</v>
      </c>
      <c r="D163" s="344"/>
      <c r="E163" s="344"/>
      <c r="F163" s="344"/>
      <c r="G163" s="344"/>
      <c r="H163" s="344"/>
      <c r="I163" s="344"/>
      <c r="J163" s="344"/>
      <c r="K163" s="226"/>
    </row>
    <row r="164" spans="2:11" ht="17.25" customHeight="1">
      <c r="B164" s="225"/>
      <c r="C164" s="246" t="s">
        <v>1502</v>
      </c>
      <c r="D164" s="246"/>
      <c r="E164" s="246"/>
      <c r="F164" s="246" t="s">
        <v>1503</v>
      </c>
      <c r="G164" s="283"/>
      <c r="H164" s="284" t="s">
        <v>119</v>
      </c>
      <c r="I164" s="284" t="s">
        <v>56</v>
      </c>
      <c r="J164" s="246" t="s">
        <v>1504</v>
      </c>
      <c r="K164" s="226"/>
    </row>
    <row r="165" spans="2:11" ht="17.25" customHeight="1">
      <c r="B165" s="227"/>
      <c r="C165" s="248" t="s">
        <v>1505</v>
      </c>
      <c r="D165" s="248"/>
      <c r="E165" s="248"/>
      <c r="F165" s="249" t="s">
        <v>1506</v>
      </c>
      <c r="G165" s="285"/>
      <c r="H165" s="286"/>
      <c r="I165" s="286"/>
      <c r="J165" s="248" t="s">
        <v>1507</v>
      </c>
      <c r="K165" s="228"/>
    </row>
    <row r="166" spans="2:11" ht="5.25" customHeight="1">
      <c r="B166" s="254"/>
      <c r="C166" s="251"/>
      <c r="D166" s="251"/>
      <c r="E166" s="251"/>
      <c r="F166" s="251"/>
      <c r="G166" s="252"/>
      <c r="H166" s="251"/>
      <c r="I166" s="251"/>
      <c r="J166" s="251"/>
      <c r="K166" s="275"/>
    </row>
    <row r="167" spans="2:11" ht="15" customHeight="1">
      <c r="B167" s="254"/>
      <c r="C167" s="234" t="s">
        <v>1511</v>
      </c>
      <c r="D167" s="234"/>
      <c r="E167" s="234"/>
      <c r="F167" s="253" t="s">
        <v>1508</v>
      </c>
      <c r="G167" s="234"/>
      <c r="H167" s="234" t="s">
        <v>1547</v>
      </c>
      <c r="I167" s="234" t="s">
        <v>1510</v>
      </c>
      <c r="J167" s="234">
        <v>120</v>
      </c>
      <c r="K167" s="275"/>
    </row>
    <row r="168" spans="2:11" ht="15" customHeight="1">
      <c r="B168" s="254"/>
      <c r="C168" s="234" t="s">
        <v>1556</v>
      </c>
      <c r="D168" s="234"/>
      <c r="E168" s="234"/>
      <c r="F168" s="253" t="s">
        <v>1508</v>
      </c>
      <c r="G168" s="234"/>
      <c r="H168" s="234" t="s">
        <v>1557</v>
      </c>
      <c r="I168" s="234" t="s">
        <v>1510</v>
      </c>
      <c r="J168" s="234" t="s">
        <v>1558</v>
      </c>
      <c r="K168" s="275"/>
    </row>
    <row r="169" spans="2:11" ht="15" customHeight="1">
      <c r="B169" s="254"/>
      <c r="C169" s="234" t="s">
        <v>1457</v>
      </c>
      <c r="D169" s="234"/>
      <c r="E169" s="234"/>
      <c r="F169" s="253" t="s">
        <v>1508</v>
      </c>
      <c r="G169" s="234"/>
      <c r="H169" s="234" t="s">
        <v>1574</v>
      </c>
      <c r="I169" s="234" t="s">
        <v>1510</v>
      </c>
      <c r="J169" s="234" t="s">
        <v>1558</v>
      </c>
      <c r="K169" s="275"/>
    </row>
    <row r="170" spans="2:11" ht="15" customHeight="1">
      <c r="B170" s="254"/>
      <c r="C170" s="234" t="s">
        <v>1513</v>
      </c>
      <c r="D170" s="234"/>
      <c r="E170" s="234"/>
      <c r="F170" s="253" t="s">
        <v>1514</v>
      </c>
      <c r="G170" s="234"/>
      <c r="H170" s="234" t="s">
        <v>1574</v>
      </c>
      <c r="I170" s="234" t="s">
        <v>1510</v>
      </c>
      <c r="J170" s="234">
        <v>50</v>
      </c>
      <c r="K170" s="275"/>
    </row>
    <row r="171" spans="2:11" ht="15" customHeight="1">
      <c r="B171" s="254"/>
      <c r="C171" s="234" t="s">
        <v>1516</v>
      </c>
      <c r="D171" s="234"/>
      <c r="E171" s="234"/>
      <c r="F171" s="253" t="s">
        <v>1508</v>
      </c>
      <c r="G171" s="234"/>
      <c r="H171" s="234" t="s">
        <v>1574</v>
      </c>
      <c r="I171" s="234" t="s">
        <v>1518</v>
      </c>
      <c r="J171" s="234"/>
      <c r="K171" s="275"/>
    </row>
    <row r="172" spans="2:11" ht="15" customHeight="1">
      <c r="B172" s="254"/>
      <c r="C172" s="234" t="s">
        <v>1527</v>
      </c>
      <c r="D172" s="234"/>
      <c r="E172" s="234"/>
      <c r="F172" s="253" t="s">
        <v>1514</v>
      </c>
      <c r="G172" s="234"/>
      <c r="H172" s="234" t="s">
        <v>1574</v>
      </c>
      <c r="I172" s="234" t="s">
        <v>1510</v>
      </c>
      <c r="J172" s="234">
        <v>50</v>
      </c>
      <c r="K172" s="275"/>
    </row>
    <row r="173" spans="2:11" ht="15" customHeight="1">
      <c r="B173" s="254"/>
      <c r="C173" s="234" t="s">
        <v>1535</v>
      </c>
      <c r="D173" s="234"/>
      <c r="E173" s="234"/>
      <c r="F173" s="253" t="s">
        <v>1514</v>
      </c>
      <c r="G173" s="234"/>
      <c r="H173" s="234" t="s">
        <v>1574</v>
      </c>
      <c r="I173" s="234" t="s">
        <v>1510</v>
      </c>
      <c r="J173" s="234">
        <v>50</v>
      </c>
      <c r="K173" s="275"/>
    </row>
    <row r="174" spans="2:11" ht="15" customHeight="1">
      <c r="B174" s="254"/>
      <c r="C174" s="234" t="s">
        <v>1533</v>
      </c>
      <c r="D174" s="234"/>
      <c r="E174" s="234"/>
      <c r="F174" s="253" t="s">
        <v>1514</v>
      </c>
      <c r="G174" s="234"/>
      <c r="H174" s="234" t="s">
        <v>1574</v>
      </c>
      <c r="I174" s="234" t="s">
        <v>1510</v>
      </c>
      <c r="J174" s="234">
        <v>50</v>
      </c>
      <c r="K174" s="275"/>
    </row>
    <row r="175" spans="2:11" ht="15" customHeight="1">
      <c r="B175" s="254"/>
      <c r="C175" s="234" t="s">
        <v>118</v>
      </c>
      <c r="D175" s="234"/>
      <c r="E175" s="234"/>
      <c r="F175" s="253" t="s">
        <v>1508</v>
      </c>
      <c r="G175" s="234"/>
      <c r="H175" s="234" t="s">
        <v>1575</v>
      </c>
      <c r="I175" s="234" t="s">
        <v>1576</v>
      </c>
      <c r="J175" s="234"/>
      <c r="K175" s="275"/>
    </row>
    <row r="176" spans="2:11" ht="15" customHeight="1">
      <c r="B176" s="254"/>
      <c r="C176" s="234" t="s">
        <v>56</v>
      </c>
      <c r="D176" s="234"/>
      <c r="E176" s="234"/>
      <c r="F176" s="253" t="s">
        <v>1508</v>
      </c>
      <c r="G176" s="234"/>
      <c r="H176" s="234" t="s">
        <v>1577</v>
      </c>
      <c r="I176" s="234" t="s">
        <v>1578</v>
      </c>
      <c r="J176" s="234">
        <v>1</v>
      </c>
      <c r="K176" s="275"/>
    </row>
    <row r="177" spans="2:11" ht="15" customHeight="1">
      <c r="B177" s="254"/>
      <c r="C177" s="234" t="s">
        <v>52</v>
      </c>
      <c r="D177" s="234"/>
      <c r="E177" s="234"/>
      <c r="F177" s="253" t="s">
        <v>1508</v>
      </c>
      <c r="G177" s="234"/>
      <c r="H177" s="234" t="s">
        <v>1579</v>
      </c>
      <c r="I177" s="234" t="s">
        <v>1510</v>
      </c>
      <c r="J177" s="234">
        <v>20</v>
      </c>
      <c r="K177" s="275"/>
    </row>
    <row r="178" spans="2:11" ht="15" customHeight="1">
      <c r="B178" s="254"/>
      <c r="C178" s="234" t="s">
        <v>119</v>
      </c>
      <c r="D178" s="234"/>
      <c r="E178" s="234"/>
      <c r="F178" s="253" t="s">
        <v>1508</v>
      </c>
      <c r="G178" s="234"/>
      <c r="H178" s="234" t="s">
        <v>1580</v>
      </c>
      <c r="I178" s="234" t="s">
        <v>1510</v>
      </c>
      <c r="J178" s="234">
        <v>255</v>
      </c>
      <c r="K178" s="275"/>
    </row>
    <row r="179" spans="2:11" ht="15" customHeight="1">
      <c r="B179" s="254"/>
      <c r="C179" s="234" t="s">
        <v>120</v>
      </c>
      <c r="D179" s="234"/>
      <c r="E179" s="234"/>
      <c r="F179" s="253" t="s">
        <v>1508</v>
      </c>
      <c r="G179" s="234"/>
      <c r="H179" s="234" t="s">
        <v>1473</v>
      </c>
      <c r="I179" s="234" t="s">
        <v>1510</v>
      </c>
      <c r="J179" s="234">
        <v>10</v>
      </c>
      <c r="K179" s="275"/>
    </row>
    <row r="180" spans="2:11" ht="15" customHeight="1">
      <c r="B180" s="254"/>
      <c r="C180" s="234" t="s">
        <v>121</v>
      </c>
      <c r="D180" s="234"/>
      <c r="E180" s="234"/>
      <c r="F180" s="253" t="s">
        <v>1508</v>
      </c>
      <c r="G180" s="234"/>
      <c r="H180" s="234" t="s">
        <v>1581</v>
      </c>
      <c r="I180" s="234" t="s">
        <v>1542</v>
      </c>
      <c r="J180" s="234"/>
      <c r="K180" s="275"/>
    </row>
    <row r="181" spans="2:11" ht="15" customHeight="1">
      <c r="B181" s="254"/>
      <c r="C181" s="234" t="s">
        <v>1582</v>
      </c>
      <c r="D181" s="234"/>
      <c r="E181" s="234"/>
      <c r="F181" s="253" t="s">
        <v>1508</v>
      </c>
      <c r="G181" s="234"/>
      <c r="H181" s="234" t="s">
        <v>1583</v>
      </c>
      <c r="I181" s="234" t="s">
        <v>1542</v>
      </c>
      <c r="J181" s="234"/>
      <c r="K181" s="275"/>
    </row>
    <row r="182" spans="2:11" ht="15" customHeight="1">
      <c r="B182" s="254"/>
      <c r="C182" s="234" t="s">
        <v>1571</v>
      </c>
      <c r="D182" s="234"/>
      <c r="E182" s="234"/>
      <c r="F182" s="253" t="s">
        <v>1508</v>
      </c>
      <c r="G182" s="234"/>
      <c r="H182" s="234" t="s">
        <v>1584</v>
      </c>
      <c r="I182" s="234" t="s">
        <v>1542</v>
      </c>
      <c r="J182" s="234"/>
      <c r="K182" s="275"/>
    </row>
    <row r="183" spans="2:11" ht="15" customHeight="1">
      <c r="B183" s="254"/>
      <c r="C183" s="234" t="s">
        <v>123</v>
      </c>
      <c r="D183" s="234"/>
      <c r="E183" s="234"/>
      <c r="F183" s="253" t="s">
        <v>1514</v>
      </c>
      <c r="G183" s="234"/>
      <c r="H183" s="234" t="s">
        <v>1585</v>
      </c>
      <c r="I183" s="234" t="s">
        <v>1510</v>
      </c>
      <c r="J183" s="234">
        <v>50</v>
      </c>
      <c r="K183" s="275"/>
    </row>
    <row r="184" spans="2:11" ht="15" customHeight="1">
      <c r="B184" s="254"/>
      <c r="C184" s="234" t="s">
        <v>1586</v>
      </c>
      <c r="D184" s="234"/>
      <c r="E184" s="234"/>
      <c r="F184" s="253" t="s">
        <v>1514</v>
      </c>
      <c r="G184" s="234"/>
      <c r="H184" s="234" t="s">
        <v>1587</v>
      </c>
      <c r="I184" s="234" t="s">
        <v>1588</v>
      </c>
      <c r="J184" s="234"/>
      <c r="K184" s="275"/>
    </row>
    <row r="185" spans="2:11" ht="15" customHeight="1">
      <c r="B185" s="254"/>
      <c r="C185" s="234" t="s">
        <v>1589</v>
      </c>
      <c r="D185" s="234"/>
      <c r="E185" s="234"/>
      <c r="F185" s="253" t="s">
        <v>1514</v>
      </c>
      <c r="G185" s="234"/>
      <c r="H185" s="234" t="s">
        <v>1590</v>
      </c>
      <c r="I185" s="234" t="s">
        <v>1588</v>
      </c>
      <c r="J185" s="234"/>
      <c r="K185" s="275"/>
    </row>
    <row r="186" spans="2:11" ht="15" customHeight="1">
      <c r="B186" s="254"/>
      <c r="C186" s="234" t="s">
        <v>1591</v>
      </c>
      <c r="D186" s="234"/>
      <c r="E186" s="234"/>
      <c r="F186" s="253" t="s">
        <v>1514</v>
      </c>
      <c r="G186" s="234"/>
      <c r="H186" s="234" t="s">
        <v>1592</v>
      </c>
      <c r="I186" s="234" t="s">
        <v>1588</v>
      </c>
      <c r="J186" s="234"/>
      <c r="K186" s="275"/>
    </row>
    <row r="187" spans="2:11" ht="15" customHeight="1">
      <c r="B187" s="254"/>
      <c r="C187" s="287" t="s">
        <v>1593</v>
      </c>
      <c r="D187" s="234"/>
      <c r="E187" s="234"/>
      <c r="F187" s="253" t="s">
        <v>1514</v>
      </c>
      <c r="G187" s="234"/>
      <c r="H187" s="234" t="s">
        <v>1594</v>
      </c>
      <c r="I187" s="234" t="s">
        <v>1595</v>
      </c>
      <c r="J187" s="288" t="s">
        <v>1596</v>
      </c>
      <c r="K187" s="275"/>
    </row>
    <row r="188" spans="2:11" ht="15" customHeight="1">
      <c r="B188" s="254"/>
      <c r="C188" s="239" t="s">
        <v>41</v>
      </c>
      <c r="D188" s="234"/>
      <c r="E188" s="234"/>
      <c r="F188" s="253" t="s">
        <v>1508</v>
      </c>
      <c r="G188" s="234"/>
      <c r="H188" s="230" t="s">
        <v>1597</v>
      </c>
      <c r="I188" s="234" t="s">
        <v>1598</v>
      </c>
      <c r="J188" s="234"/>
      <c r="K188" s="275"/>
    </row>
    <row r="189" spans="2:11" ht="15" customHeight="1">
      <c r="B189" s="254"/>
      <c r="C189" s="239" t="s">
        <v>1599</v>
      </c>
      <c r="D189" s="234"/>
      <c r="E189" s="234"/>
      <c r="F189" s="253" t="s">
        <v>1508</v>
      </c>
      <c r="G189" s="234"/>
      <c r="H189" s="234" t="s">
        <v>1600</v>
      </c>
      <c r="I189" s="234" t="s">
        <v>1542</v>
      </c>
      <c r="J189" s="234"/>
      <c r="K189" s="275"/>
    </row>
    <row r="190" spans="2:11" ht="15" customHeight="1">
      <c r="B190" s="254"/>
      <c r="C190" s="239" t="s">
        <v>1601</v>
      </c>
      <c r="D190" s="234"/>
      <c r="E190" s="234"/>
      <c r="F190" s="253" t="s">
        <v>1508</v>
      </c>
      <c r="G190" s="234"/>
      <c r="H190" s="234" t="s">
        <v>1602</v>
      </c>
      <c r="I190" s="234" t="s">
        <v>1542</v>
      </c>
      <c r="J190" s="234"/>
      <c r="K190" s="275"/>
    </row>
    <row r="191" spans="2:11" ht="15" customHeight="1">
      <c r="B191" s="254"/>
      <c r="C191" s="239" t="s">
        <v>1603</v>
      </c>
      <c r="D191" s="234"/>
      <c r="E191" s="234"/>
      <c r="F191" s="253" t="s">
        <v>1514</v>
      </c>
      <c r="G191" s="234"/>
      <c r="H191" s="234" t="s">
        <v>1604</v>
      </c>
      <c r="I191" s="234" t="s">
        <v>1542</v>
      </c>
      <c r="J191" s="234"/>
      <c r="K191" s="275"/>
    </row>
    <row r="192" spans="2:11" ht="15" customHeight="1">
      <c r="B192" s="281"/>
      <c r="C192" s="289"/>
      <c r="D192" s="263"/>
      <c r="E192" s="263"/>
      <c r="F192" s="263"/>
      <c r="G192" s="263"/>
      <c r="H192" s="263"/>
      <c r="I192" s="263"/>
      <c r="J192" s="263"/>
      <c r="K192" s="282"/>
    </row>
    <row r="193" spans="2:11" ht="18.75" customHeight="1">
      <c r="B193" s="230"/>
      <c r="C193" s="234"/>
      <c r="D193" s="234"/>
      <c r="E193" s="234"/>
      <c r="F193" s="253"/>
      <c r="G193" s="234"/>
      <c r="H193" s="234"/>
      <c r="I193" s="234"/>
      <c r="J193" s="234"/>
      <c r="K193" s="230"/>
    </row>
    <row r="194" spans="2:11" ht="18.75" customHeight="1">
      <c r="B194" s="230"/>
      <c r="C194" s="234"/>
      <c r="D194" s="234"/>
      <c r="E194" s="234"/>
      <c r="F194" s="253"/>
      <c r="G194" s="234"/>
      <c r="H194" s="234"/>
      <c r="I194" s="234"/>
      <c r="J194" s="234"/>
      <c r="K194" s="230"/>
    </row>
    <row r="195" spans="2:11" ht="18.75" customHeight="1">
      <c r="B195" s="240"/>
      <c r="C195" s="240"/>
      <c r="D195" s="240"/>
      <c r="E195" s="240"/>
      <c r="F195" s="240"/>
      <c r="G195" s="240"/>
      <c r="H195" s="240"/>
      <c r="I195" s="240"/>
      <c r="J195" s="240"/>
      <c r="K195" s="240"/>
    </row>
    <row r="196" spans="2:11" ht="13.5">
      <c r="B196" s="222"/>
      <c r="C196" s="223"/>
      <c r="D196" s="223"/>
      <c r="E196" s="223"/>
      <c r="F196" s="223"/>
      <c r="G196" s="223"/>
      <c r="H196" s="223"/>
      <c r="I196" s="223"/>
      <c r="J196" s="223"/>
      <c r="K196" s="224"/>
    </row>
    <row r="197" spans="2:11" ht="21">
      <c r="B197" s="225"/>
      <c r="C197" s="344" t="s">
        <v>1605</v>
      </c>
      <c r="D197" s="344"/>
      <c r="E197" s="344"/>
      <c r="F197" s="344"/>
      <c r="G197" s="344"/>
      <c r="H197" s="344"/>
      <c r="I197" s="344"/>
      <c r="J197" s="344"/>
      <c r="K197" s="226"/>
    </row>
    <row r="198" spans="2:11" ht="25.5" customHeight="1">
      <c r="B198" s="225"/>
      <c r="C198" s="290" t="s">
        <v>1606</v>
      </c>
      <c r="D198" s="290"/>
      <c r="E198" s="290"/>
      <c r="F198" s="290" t="s">
        <v>1607</v>
      </c>
      <c r="G198" s="291"/>
      <c r="H198" s="348" t="s">
        <v>1608</v>
      </c>
      <c r="I198" s="348"/>
      <c r="J198" s="348"/>
      <c r="K198" s="226"/>
    </row>
    <row r="199" spans="2:11" ht="5.25" customHeight="1">
      <c r="B199" s="254"/>
      <c r="C199" s="251"/>
      <c r="D199" s="251"/>
      <c r="E199" s="251"/>
      <c r="F199" s="251"/>
      <c r="G199" s="234"/>
      <c r="H199" s="251"/>
      <c r="I199" s="251"/>
      <c r="J199" s="251"/>
      <c r="K199" s="275"/>
    </row>
    <row r="200" spans="2:11" ht="15" customHeight="1">
      <c r="B200" s="254"/>
      <c r="C200" s="234" t="s">
        <v>1598</v>
      </c>
      <c r="D200" s="234"/>
      <c r="E200" s="234"/>
      <c r="F200" s="253" t="s">
        <v>42</v>
      </c>
      <c r="G200" s="234"/>
      <c r="H200" s="349" t="s">
        <v>1609</v>
      </c>
      <c r="I200" s="349"/>
      <c r="J200" s="349"/>
      <c r="K200" s="275"/>
    </row>
    <row r="201" spans="2:11" ht="15" customHeight="1">
      <c r="B201" s="254"/>
      <c r="C201" s="260"/>
      <c r="D201" s="234"/>
      <c r="E201" s="234"/>
      <c r="F201" s="253" t="s">
        <v>43</v>
      </c>
      <c r="G201" s="234"/>
      <c r="H201" s="349" t="s">
        <v>1610</v>
      </c>
      <c r="I201" s="349"/>
      <c r="J201" s="349"/>
      <c r="K201" s="275"/>
    </row>
    <row r="202" spans="2:11" ht="15" customHeight="1">
      <c r="B202" s="254"/>
      <c r="C202" s="260"/>
      <c r="D202" s="234"/>
      <c r="E202" s="234"/>
      <c r="F202" s="253" t="s">
        <v>46</v>
      </c>
      <c r="G202" s="234"/>
      <c r="H202" s="349" t="s">
        <v>1611</v>
      </c>
      <c r="I202" s="349"/>
      <c r="J202" s="349"/>
      <c r="K202" s="275"/>
    </row>
    <row r="203" spans="2:11" ht="15" customHeight="1">
      <c r="B203" s="254"/>
      <c r="C203" s="234"/>
      <c r="D203" s="234"/>
      <c r="E203" s="234"/>
      <c r="F203" s="253" t="s">
        <v>44</v>
      </c>
      <c r="G203" s="234"/>
      <c r="H203" s="349" t="s">
        <v>1612</v>
      </c>
      <c r="I203" s="349"/>
      <c r="J203" s="349"/>
      <c r="K203" s="275"/>
    </row>
    <row r="204" spans="2:11" ht="15" customHeight="1">
      <c r="B204" s="254"/>
      <c r="C204" s="234"/>
      <c r="D204" s="234"/>
      <c r="E204" s="234"/>
      <c r="F204" s="253" t="s">
        <v>45</v>
      </c>
      <c r="G204" s="234"/>
      <c r="H204" s="349" t="s">
        <v>1613</v>
      </c>
      <c r="I204" s="349"/>
      <c r="J204" s="349"/>
      <c r="K204" s="275"/>
    </row>
    <row r="205" spans="2:11" ht="15" customHeight="1">
      <c r="B205" s="254"/>
      <c r="C205" s="234"/>
      <c r="D205" s="234"/>
      <c r="E205" s="234"/>
      <c r="F205" s="253"/>
      <c r="G205" s="234"/>
      <c r="H205" s="234"/>
      <c r="I205" s="234"/>
      <c r="J205" s="234"/>
      <c r="K205" s="275"/>
    </row>
    <row r="206" spans="2:11" ht="15" customHeight="1">
      <c r="B206" s="254"/>
      <c r="C206" s="234" t="s">
        <v>1554</v>
      </c>
      <c r="D206" s="234"/>
      <c r="E206" s="234"/>
      <c r="F206" s="253" t="s">
        <v>75</v>
      </c>
      <c r="G206" s="234"/>
      <c r="H206" s="349" t="s">
        <v>1614</v>
      </c>
      <c r="I206" s="349"/>
      <c r="J206" s="349"/>
      <c r="K206" s="275"/>
    </row>
    <row r="207" spans="2:11" ht="15" customHeight="1">
      <c r="B207" s="254"/>
      <c r="C207" s="260"/>
      <c r="D207" s="234"/>
      <c r="E207" s="234"/>
      <c r="F207" s="253" t="s">
        <v>1451</v>
      </c>
      <c r="G207" s="234"/>
      <c r="H207" s="349" t="s">
        <v>1452</v>
      </c>
      <c r="I207" s="349"/>
      <c r="J207" s="349"/>
      <c r="K207" s="275"/>
    </row>
    <row r="208" spans="2:11" ht="15" customHeight="1">
      <c r="B208" s="254"/>
      <c r="C208" s="234"/>
      <c r="D208" s="234"/>
      <c r="E208" s="234"/>
      <c r="F208" s="253" t="s">
        <v>1449</v>
      </c>
      <c r="G208" s="234"/>
      <c r="H208" s="349" t="s">
        <v>1615</v>
      </c>
      <c r="I208" s="349"/>
      <c r="J208" s="349"/>
      <c r="K208" s="275"/>
    </row>
    <row r="209" spans="2:11" ht="15" customHeight="1">
      <c r="B209" s="292"/>
      <c r="C209" s="260"/>
      <c r="D209" s="260"/>
      <c r="E209" s="260"/>
      <c r="F209" s="253" t="s">
        <v>1453</v>
      </c>
      <c r="G209" s="239"/>
      <c r="H209" s="350" t="s">
        <v>1454</v>
      </c>
      <c r="I209" s="350"/>
      <c r="J209" s="350"/>
      <c r="K209" s="293"/>
    </row>
    <row r="210" spans="2:11" ht="15" customHeight="1">
      <c r="B210" s="292"/>
      <c r="C210" s="260"/>
      <c r="D210" s="260"/>
      <c r="E210" s="260"/>
      <c r="F210" s="253" t="s">
        <v>1455</v>
      </c>
      <c r="G210" s="239"/>
      <c r="H210" s="350" t="s">
        <v>1431</v>
      </c>
      <c r="I210" s="350"/>
      <c r="J210" s="350"/>
      <c r="K210" s="293"/>
    </row>
    <row r="211" spans="2:11" ht="15" customHeight="1">
      <c r="B211" s="292"/>
      <c r="C211" s="260"/>
      <c r="D211" s="260"/>
      <c r="E211" s="260"/>
      <c r="F211" s="294"/>
      <c r="G211" s="239"/>
      <c r="H211" s="295"/>
      <c r="I211" s="295"/>
      <c r="J211" s="295"/>
      <c r="K211" s="293"/>
    </row>
    <row r="212" spans="2:11" ht="15" customHeight="1">
      <c r="B212" s="292"/>
      <c r="C212" s="234" t="s">
        <v>1578</v>
      </c>
      <c r="D212" s="260"/>
      <c r="E212" s="260"/>
      <c r="F212" s="253">
        <v>1</v>
      </c>
      <c r="G212" s="239"/>
      <c r="H212" s="350" t="s">
        <v>1616</v>
      </c>
      <c r="I212" s="350"/>
      <c r="J212" s="350"/>
      <c r="K212" s="293"/>
    </row>
    <row r="213" spans="2:11" ht="15" customHeight="1">
      <c r="B213" s="292"/>
      <c r="C213" s="260"/>
      <c r="D213" s="260"/>
      <c r="E213" s="260"/>
      <c r="F213" s="253">
        <v>2</v>
      </c>
      <c r="G213" s="239"/>
      <c r="H213" s="350" t="s">
        <v>1617</v>
      </c>
      <c r="I213" s="350"/>
      <c r="J213" s="350"/>
      <c r="K213" s="293"/>
    </row>
    <row r="214" spans="2:11" ht="15" customHeight="1">
      <c r="B214" s="292"/>
      <c r="C214" s="260"/>
      <c r="D214" s="260"/>
      <c r="E214" s="260"/>
      <c r="F214" s="253">
        <v>3</v>
      </c>
      <c r="G214" s="239"/>
      <c r="H214" s="350" t="s">
        <v>1618</v>
      </c>
      <c r="I214" s="350"/>
      <c r="J214" s="350"/>
      <c r="K214" s="293"/>
    </row>
    <row r="215" spans="2:11" ht="15" customHeight="1">
      <c r="B215" s="292"/>
      <c r="C215" s="260"/>
      <c r="D215" s="260"/>
      <c r="E215" s="260"/>
      <c r="F215" s="253">
        <v>4</v>
      </c>
      <c r="G215" s="239"/>
      <c r="H215" s="350" t="s">
        <v>1619</v>
      </c>
      <c r="I215" s="350"/>
      <c r="J215" s="350"/>
      <c r="K215" s="293"/>
    </row>
    <row r="216" spans="2:11" ht="12.75" customHeight="1">
      <c r="B216" s="296"/>
      <c r="C216" s="297"/>
      <c r="D216" s="297"/>
      <c r="E216" s="297"/>
      <c r="F216" s="297"/>
      <c r="G216" s="297"/>
      <c r="H216" s="297"/>
      <c r="I216" s="297"/>
      <c r="J216" s="297"/>
      <c r="K216" s="298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LAPTOP-MHUATH8K\Misaaaa</dc:creator>
  <cp:keywords/>
  <dc:description/>
  <cp:lastModifiedBy>Linhová, Sandra</cp:lastModifiedBy>
  <dcterms:created xsi:type="dcterms:W3CDTF">2018-12-07T09:51:21Z</dcterms:created>
  <dcterms:modified xsi:type="dcterms:W3CDTF">2019-01-23T14:36:28Z</dcterms:modified>
  <cp:category/>
  <cp:version/>
  <cp:contentType/>
  <cp:contentStatus/>
</cp:coreProperties>
</file>