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10 - Parkoviště" sheetId="2" r:id="rId2"/>
    <sheet name="20 - Veřejné osvětlení" sheetId="3" r:id="rId3"/>
    <sheet name="Pokyny pro vyplnění" sheetId="4" r:id="rId4"/>
  </sheets>
  <definedNames>
    <definedName name="_xlnm.Print_Area" localSheetId="0">'Rekapitulace stavby'!$D$4:$AO$33,'Rekapitulace stavby'!$C$39:$AQ$54</definedName>
    <definedName name="_xlnm.Print_Titles" localSheetId="0">'Rekapitulace stavby'!$49:$49</definedName>
    <definedName name="_xlnm._FilterDatabase" localSheetId="1" hidden="1">'10 - Parkoviště'!$C$87:$K$256</definedName>
    <definedName name="_xlnm.Print_Area" localSheetId="1">'10 - Parkoviště'!$C$4:$J$36,'10 - Parkoviště'!$C$42:$J$69,'10 - Parkoviště'!$C$75:$K$256</definedName>
    <definedName name="_xlnm.Print_Titles" localSheetId="1">'10 - Parkoviště'!$87:$87</definedName>
    <definedName name="_xlnm._FilterDatabase" localSheetId="2" hidden="1">'20 - Veřejné osvětlení'!$C$80:$K$311</definedName>
    <definedName name="_xlnm.Print_Area" localSheetId="2">'20 - Veřejné osvětlení'!$C$4:$J$36,'20 - Veřejné osvětlení'!$C$42:$J$62,'20 - Veřejné osvětlení'!$C$68:$K$311</definedName>
    <definedName name="_xlnm.Print_Titles" localSheetId="2">'20 - Veřejné osvětlení'!$80:$80</definedName>
    <definedName name="_xlnm.Print_Area" localSheetId="3">'Pokyny pro vyplnění'!$B$2:$K$69,'Pokyny pro vyplnění'!$B$72:$K$116,'Pokyny pro vyplnění'!$B$119:$K$188,'Pokyny pro vyplnění'!$B$196:$K$216</definedName>
  </definedNames>
  <calcPr/>
</workbook>
</file>

<file path=xl/calcChain.xml><?xml version="1.0" encoding="utf-8"?>
<calcChain xmlns="http://schemas.openxmlformats.org/spreadsheetml/2006/main">
  <c i="1" r="AY53"/>
  <c r="AX53"/>
  <c i="3" r="BI311"/>
  <c r="BH311"/>
  <c r="BG311"/>
  <c r="BF311"/>
  <c r="T311"/>
  <c r="T310"/>
  <c r="T309"/>
  <c r="R311"/>
  <c r="R310"/>
  <c r="R309"/>
  <c r="P311"/>
  <c r="P310"/>
  <c r="P309"/>
  <c r="BK311"/>
  <c r="BK310"/>
  <c r="J310"/>
  <c r="BK309"/>
  <c r="J309"/>
  <c r="J311"/>
  <c r="BE311"/>
  <c r="J61"/>
  <c r="J60"/>
  <c r="BI308"/>
  <c r="BH308"/>
  <c r="BG308"/>
  <c r="BF308"/>
  <c r="T308"/>
  <c r="R308"/>
  <c r="P308"/>
  <c r="BK308"/>
  <c r="J308"/>
  <c r="BE308"/>
  <c r="BI307"/>
  <c r="BH307"/>
  <c r="BG307"/>
  <c r="BF307"/>
  <c r="T307"/>
  <c r="R307"/>
  <c r="P307"/>
  <c r="BK307"/>
  <c r="J307"/>
  <c r="BE307"/>
  <c r="BI306"/>
  <c r="BH306"/>
  <c r="BG306"/>
  <c r="BF306"/>
  <c r="T306"/>
  <c r="R306"/>
  <c r="P306"/>
  <c r="BK306"/>
  <c r="J306"/>
  <c r="BE306"/>
  <c r="BI305"/>
  <c r="BH305"/>
  <c r="BG305"/>
  <c r="BF305"/>
  <c r="T305"/>
  <c r="R305"/>
  <c r="P305"/>
  <c r="BK305"/>
  <c r="J305"/>
  <c r="BE305"/>
  <c r="BI304"/>
  <c r="BH304"/>
  <c r="BG304"/>
  <c r="BF304"/>
  <c r="T304"/>
  <c r="R304"/>
  <c r="P304"/>
  <c r="BK304"/>
  <c r="J304"/>
  <c r="BE304"/>
  <c r="BI303"/>
  <c r="BH303"/>
  <c r="BG303"/>
  <c r="BF303"/>
  <c r="T303"/>
  <c r="R303"/>
  <c r="P303"/>
  <c r="BK303"/>
  <c r="J303"/>
  <c r="BE303"/>
  <c r="BI302"/>
  <c r="BH302"/>
  <c r="BG302"/>
  <c r="BF302"/>
  <c r="T302"/>
  <c r="R302"/>
  <c r="P302"/>
  <c r="BK302"/>
  <c r="J302"/>
  <c r="BE302"/>
  <c r="BI301"/>
  <c r="BH301"/>
  <c r="BG301"/>
  <c r="BF301"/>
  <c r="T301"/>
  <c r="T300"/>
  <c r="R301"/>
  <c r="R300"/>
  <c r="P301"/>
  <c r="P300"/>
  <c r="BK301"/>
  <c r="BK300"/>
  <c r="J300"/>
  <c r="J301"/>
  <c r="BE301"/>
  <c r="J59"/>
  <c r="BI299"/>
  <c r="BH299"/>
  <c r="BG299"/>
  <c r="BF299"/>
  <c r="T299"/>
  <c r="R299"/>
  <c r="P299"/>
  <c r="BK299"/>
  <c r="J299"/>
  <c r="BE299"/>
  <c r="BI296"/>
  <c r="BH296"/>
  <c r="BG296"/>
  <c r="BF296"/>
  <c r="T296"/>
  <c r="R296"/>
  <c r="P296"/>
  <c r="BK296"/>
  <c r="J296"/>
  <c r="BE296"/>
  <c r="BI293"/>
  <c r="BH293"/>
  <c r="BG293"/>
  <c r="BF293"/>
  <c r="T293"/>
  <c r="R293"/>
  <c r="P293"/>
  <c r="BK293"/>
  <c r="J293"/>
  <c r="BE293"/>
  <c r="BI292"/>
  <c r="BH292"/>
  <c r="BG292"/>
  <c r="BF292"/>
  <c r="T292"/>
  <c r="R292"/>
  <c r="P292"/>
  <c r="BK292"/>
  <c r="J292"/>
  <c r="BE292"/>
  <c r="BI291"/>
  <c r="BH291"/>
  <c r="BG291"/>
  <c r="BF291"/>
  <c r="T291"/>
  <c r="R291"/>
  <c r="P291"/>
  <c r="BK291"/>
  <c r="J291"/>
  <c r="BE291"/>
  <c r="BI288"/>
  <c r="BH288"/>
  <c r="BG288"/>
  <c r="BF288"/>
  <c r="T288"/>
  <c r="R288"/>
  <c r="P288"/>
  <c r="BK288"/>
  <c r="J288"/>
  <c r="BE288"/>
  <c r="BI287"/>
  <c r="BH287"/>
  <c r="BG287"/>
  <c r="BF287"/>
  <c r="T287"/>
  <c r="R287"/>
  <c r="P287"/>
  <c r="BK287"/>
  <c r="J287"/>
  <c r="BE287"/>
  <c r="BI286"/>
  <c r="BH286"/>
  <c r="BG286"/>
  <c r="BF286"/>
  <c r="T286"/>
  <c r="R286"/>
  <c r="P286"/>
  <c r="BK286"/>
  <c r="J286"/>
  <c r="BE286"/>
  <c r="BI285"/>
  <c r="BH285"/>
  <c r="BG285"/>
  <c r="BF285"/>
  <c r="T285"/>
  <c r="R285"/>
  <c r="P285"/>
  <c r="BK285"/>
  <c r="J285"/>
  <c r="BE285"/>
  <c r="BI284"/>
  <c r="BH284"/>
  <c r="BG284"/>
  <c r="BF284"/>
  <c r="T284"/>
  <c r="R284"/>
  <c r="P284"/>
  <c r="BK284"/>
  <c r="J284"/>
  <c r="BE284"/>
  <c r="BI283"/>
  <c r="BH283"/>
  <c r="BG283"/>
  <c r="BF283"/>
  <c r="T283"/>
  <c r="R283"/>
  <c r="P283"/>
  <c r="BK283"/>
  <c r="J283"/>
  <c r="BE283"/>
  <c r="BI280"/>
  <c r="BH280"/>
  <c r="BG280"/>
  <c r="BF280"/>
  <c r="T280"/>
  <c r="R280"/>
  <c r="P280"/>
  <c r="BK280"/>
  <c r="J280"/>
  <c r="BE280"/>
  <c r="BI279"/>
  <c r="BH279"/>
  <c r="BG279"/>
  <c r="BF279"/>
  <c r="T279"/>
  <c r="R279"/>
  <c r="P279"/>
  <c r="BK279"/>
  <c r="J279"/>
  <c r="BE279"/>
  <c r="BI278"/>
  <c r="BH278"/>
  <c r="BG278"/>
  <c r="BF278"/>
  <c r="T278"/>
  <c r="R278"/>
  <c r="P278"/>
  <c r="BK278"/>
  <c r="J278"/>
  <c r="BE278"/>
  <c r="BI277"/>
  <c r="BH277"/>
  <c r="BG277"/>
  <c r="BF277"/>
  <c r="T277"/>
  <c r="R277"/>
  <c r="P277"/>
  <c r="BK277"/>
  <c r="J277"/>
  <c r="BE277"/>
  <c r="BI274"/>
  <c r="BH274"/>
  <c r="BG274"/>
  <c r="BF274"/>
  <c r="T274"/>
  <c r="R274"/>
  <c r="P274"/>
  <c r="BK274"/>
  <c r="J274"/>
  <c r="BE274"/>
  <c r="BI273"/>
  <c r="BH273"/>
  <c r="BG273"/>
  <c r="BF273"/>
  <c r="T273"/>
  <c r="R273"/>
  <c r="P273"/>
  <c r="BK273"/>
  <c r="J273"/>
  <c r="BE273"/>
  <c r="BI272"/>
  <c r="BH272"/>
  <c r="BG272"/>
  <c r="BF272"/>
  <c r="T272"/>
  <c r="R272"/>
  <c r="P272"/>
  <c r="BK272"/>
  <c r="J272"/>
  <c r="BE272"/>
  <c r="BI271"/>
  <c r="BH271"/>
  <c r="BG271"/>
  <c r="BF271"/>
  <c r="T271"/>
  <c r="R271"/>
  <c r="P271"/>
  <c r="BK271"/>
  <c r="J271"/>
  <c r="BE271"/>
  <c r="BI270"/>
  <c r="BH270"/>
  <c r="BG270"/>
  <c r="BF270"/>
  <c r="T270"/>
  <c r="R270"/>
  <c r="P270"/>
  <c r="BK270"/>
  <c r="J270"/>
  <c r="BE270"/>
  <c r="BI269"/>
  <c r="BH269"/>
  <c r="BG269"/>
  <c r="BF269"/>
  <c r="T269"/>
  <c r="R269"/>
  <c r="P269"/>
  <c r="BK269"/>
  <c r="J269"/>
  <c r="BE269"/>
  <c r="BI268"/>
  <c r="BH268"/>
  <c r="BG268"/>
  <c r="BF268"/>
  <c r="T268"/>
  <c r="R268"/>
  <c r="P268"/>
  <c r="BK268"/>
  <c r="J268"/>
  <c r="BE268"/>
  <c r="BI267"/>
  <c r="BH267"/>
  <c r="BG267"/>
  <c r="BF267"/>
  <c r="T267"/>
  <c r="R267"/>
  <c r="P267"/>
  <c r="BK267"/>
  <c r="J267"/>
  <c r="BE267"/>
  <c r="BI264"/>
  <c r="BH264"/>
  <c r="BG264"/>
  <c r="BF264"/>
  <c r="T264"/>
  <c r="R264"/>
  <c r="P264"/>
  <c r="BK264"/>
  <c r="J264"/>
  <c r="BE264"/>
  <c r="BI263"/>
  <c r="BH263"/>
  <c r="BG263"/>
  <c r="BF263"/>
  <c r="T263"/>
  <c r="T262"/>
  <c r="R263"/>
  <c r="R262"/>
  <c r="P263"/>
  <c r="P262"/>
  <c r="BK263"/>
  <c r="BK262"/>
  <c r="J262"/>
  <c r="J263"/>
  <c r="BE263"/>
  <c r="J58"/>
  <c r="BI259"/>
  <c r="BH259"/>
  <c r="BG259"/>
  <c r="BF259"/>
  <c r="T259"/>
  <c r="R259"/>
  <c r="P259"/>
  <c r="BK259"/>
  <c r="J259"/>
  <c r="BE259"/>
  <c r="BI256"/>
  <c r="BH256"/>
  <c r="BG256"/>
  <c r="BF256"/>
  <c r="T256"/>
  <c r="R256"/>
  <c r="P256"/>
  <c r="BK256"/>
  <c r="J256"/>
  <c r="BE256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48"/>
  <c r="BH248"/>
  <c r="BG248"/>
  <c r="BF248"/>
  <c r="T248"/>
  <c r="R248"/>
  <c r="P248"/>
  <c r="BK248"/>
  <c r="J248"/>
  <c r="BE248"/>
  <c r="BI245"/>
  <c r="BH245"/>
  <c r="BG245"/>
  <c r="BF245"/>
  <c r="T245"/>
  <c r="R245"/>
  <c r="P245"/>
  <c r="BK245"/>
  <c r="J245"/>
  <c r="BE245"/>
  <c r="BI242"/>
  <c r="BH242"/>
  <c r="BG242"/>
  <c r="BF242"/>
  <c r="T242"/>
  <c r="R242"/>
  <c r="P242"/>
  <c r="BK242"/>
  <c r="J242"/>
  <c r="BE242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7"/>
  <c r="BH237"/>
  <c r="BG237"/>
  <c r="BF237"/>
  <c r="T237"/>
  <c r="R237"/>
  <c r="P237"/>
  <c r="BK237"/>
  <c r="J237"/>
  <c r="BE237"/>
  <c r="BI234"/>
  <c r="BH234"/>
  <c r="BG234"/>
  <c r="BF234"/>
  <c r="T234"/>
  <c r="R234"/>
  <c r="P234"/>
  <c r="BK234"/>
  <c r="J234"/>
  <c r="BE234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7"/>
  <c r="BH227"/>
  <c r="BG227"/>
  <c r="BF227"/>
  <c r="T227"/>
  <c r="R227"/>
  <c r="P227"/>
  <c r="BK227"/>
  <c r="J227"/>
  <c r="BE227"/>
  <c r="BI224"/>
  <c r="BH224"/>
  <c r="BG224"/>
  <c r="BF224"/>
  <c r="T224"/>
  <c r="R224"/>
  <c r="P224"/>
  <c r="BK224"/>
  <c r="J224"/>
  <c r="BE224"/>
  <c r="BI221"/>
  <c r="BH221"/>
  <c r="BG221"/>
  <c r="BF221"/>
  <c r="T221"/>
  <c r="R221"/>
  <c r="P221"/>
  <c r="BK221"/>
  <c r="J221"/>
  <c r="BE221"/>
  <c r="BI218"/>
  <c r="BH218"/>
  <c r="BG218"/>
  <c r="BF218"/>
  <c r="T218"/>
  <c r="R218"/>
  <c r="P218"/>
  <c r="BK218"/>
  <c r="J218"/>
  <c r="BE218"/>
  <c r="BI217"/>
  <c r="BH217"/>
  <c r="BG217"/>
  <c r="BF217"/>
  <c r="T217"/>
  <c r="R217"/>
  <c r="P217"/>
  <c r="BK217"/>
  <c r="J217"/>
  <c r="BE217"/>
  <c r="BI216"/>
  <c r="BH216"/>
  <c r="BG216"/>
  <c r="BF216"/>
  <c r="T216"/>
  <c r="R216"/>
  <c r="P216"/>
  <c r="BK216"/>
  <c r="J216"/>
  <c r="BE216"/>
  <c r="BI215"/>
  <c r="BH215"/>
  <c r="BG215"/>
  <c r="BF215"/>
  <c r="T215"/>
  <c r="R215"/>
  <c r="P215"/>
  <c r="BK215"/>
  <c r="J215"/>
  <c r="BE215"/>
  <c r="BI212"/>
  <c r="BH212"/>
  <c r="BG212"/>
  <c r="BF212"/>
  <c r="T212"/>
  <c r="R212"/>
  <c r="P212"/>
  <c r="BK212"/>
  <c r="J212"/>
  <c r="BE212"/>
  <c r="BI209"/>
  <c r="BH209"/>
  <c r="BG209"/>
  <c r="BF209"/>
  <c r="T209"/>
  <c r="R209"/>
  <c r="P209"/>
  <c r="BK209"/>
  <c r="J209"/>
  <c r="BE209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2"/>
  <c r="BH202"/>
  <c r="BG202"/>
  <c r="BF202"/>
  <c r="T202"/>
  <c r="R202"/>
  <c r="P202"/>
  <c r="BK202"/>
  <c r="J202"/>
  <c r="BE202"/>
  <c r="BI199"/>
  <c r="BH199"/>
  <c r="BG199"/>
  <c r="BF199"/>
  <c r="T199"/>
  <c r="R199"/>
  <c r="P199"/>
  <c r="BK199"/>
  <c r="J199"/>
  <c r="BE199"/>
  <c r="BI196"/>
  <c r="BH196"/>
  <c r="BG196"/>
  <c r="BF196"/>
  <c r="T196"/>
  <c r="R196"/>
  <c r="P196"/>
  <c r="BK196"/>
  <c r="J196"/>
  <c r="BE196"/>
  <c r="BI193"/>
  <c r="BH193"/>
  <c r="BG193"/>
  <c r="BF193"/>
  <c r="T193"/>
  <c r="R193"/>
  <c r="P193"/>
  <c r="BK193"/>
  <c r="J193"/>
  <c r="BE193"/>
  <c r="BI190"/>
  <c r="BH190"/>
  <c r="BG190"/>
  <c r="BF190"/>
  <c r="T190"/>
  <c r="R190"/>
  <c r="P190"/>
  <c r="BK190"/>
  <c r="J190"/>
  <c r="BE190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2"/>
  <c r="BH182"/>
  <c r="BG182"/>
  <c r="BF182"/>
  <c r="T182"/>
  <c r="R182"/>
  <c r="P182"/>
  <c r="BK182"/>
  <c r="J182"/>
  <c r="BE182"/>
  <c r="BI181"/>
  <c r="BH181"/>
  <c r="BG181"/>
  <c r="BF181"/>
  <c r="T181"/>
  <c r="R181"/>
  <c r="P181"/>
  <c r="BK181"/>
  <c r="J181"/>
  <c r="BE181"/>
  <c r="BI178"/>
  <c r="BH178"/>
  <c r="BG178"/>
  <c r="BF178"/>
  <c r="T178"/>
  <c r="R178"/>
  <c r="P178"/>
  <c r="BK178"/>
  <c r="J178"/>
  <c r="BE178"/>
  <c r="BI175"/>
  <c r="BH175"/>
  <c r="BG175"/>
  <c r="BF175"/>
  <c r="T175"/>
  <c r="R175"/>
  <c r="P175"/>
  <c r="BK175"/>
  <c r="J175"/>
  <c r="BE175"/>
  <c r="BI172"/>
  <c r="BH172"/>
  <c r="BG172"/>
  <c r="BF172"/>
  <c r="T172"/>
  <c r="R172"/>
  <c r="P172"/>
  <c r="BK172"/>
  <c r="J172"/>
  <c r="BE172"/>
  <c r="BI169"/>
  <c r="BH169"/>
  <c r="BG169"/>
  <c r="BF169"/>
  <c r="T169"/>
  <c r="R169"/>
  <c r="P169"/>
  <c r="BK169"/>
  <c r="J169"/>
  <c r="BE169"/>
  <c r="BI168"/>
  <c r="BH168"/>
  <c r="BG168"/>
  <c r="BF168"/>
  <c r="T168"/>
  <c r="R168"/>
  <c r="P168"/>
  <c r="BK168"/>
  <c r="J168"/>
  <c r="BE168"/>
  <c r="BI165"/>
  <c r="BH165"/>
  <c r="BG165"/>
  <c r="BF165"/>
  <c r="T165"/>
  <c r="R165"/>
  <c r="P165"/>
  <c r="BK165"/>
  <c r="J165"/>
  <c r="BE165"/>
  <c r="BI162"/>
  <c r="BH162"/>
  <c r="BG162"/>
  <c r="BF162"/>
  <c r="T162"/>
  <c r="R162"/>
  <c r="P162"/>
  <c r="BK162"/>
  <c r="J162"/>
  <c r="BE162"/>
  <c r="BI159"/>
  <c r="BH159"/>
  <c r="BG159"/>
  <c r="BF159"/>
  <c r="T159"/>
  <c r="R159"/>
  <c r="P159"/>
  <c r="BK159"/>
  <c r="J159"/>
  <c r="BE159"/>
  <c r="BI156"/>
  <c r="BH156"/>
  <c r="BG156"/>
  <c r="BF156"/>
  <c r="T156"/>
  <c r="R156"/>
  <c r="P156"/>
  <c r="BK156"/>
  <c r="J156"/>
  <c r="BE156"/>
  <c r="BI153"/>
  <c r="BH153"/>
  <c r="BG153"/>
  <c r="BF153"/>
  <c r="T153"/>
  <c r="R153"/>
  <c r="P153"/>
  <c r="BK153"/>
  <c r="J153"/>
  <c r="BE153"/>
  <c r="BI150"/>
  <c r="BH150"/>
  <c r="BG150"/>
  <c r="BF150"/>
  <c r="T150"/>
  <c r="R150"/>
  <c r="P150"/>
  <c r="BK150"/>
  <c r="J150"/>
  <c r="BE150"/>
  <c r="BI147"/>
  <c r="BH147"/>
  <c r="BG147"/>
  <c r="BF147"/>
  <c r="T147"/>
  <c r="R147"/>
  <c r="P147"/>
  <c r="BK147"/>
  <c r="J147"/>
  <c r="BE147"/>
  <c r="BI144"/>
  <c r="BH144"/>
  <c r="BG144"/>
  <c r="BF144"/>
  <c r="T144"/>
  <c r="R144"/>
  <c r="P144"/>
  <c r="BK144"/>
  <c r="J144"/>
  <c r="BE144"/>
  <c r="BI141"/>
  <c r="BH141"/>
  <c r="BG141"/>
  <c r="BF141"/>
  <c r="T141"/>
  <c r="R141"/>
  <c r="P141"/>
  <c r="BK141"/>
  <c r="J141"/>
  <c r="BE141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3"/>
  <c r="BH133"/>
  <c r="BG133"/>
  <c r="BF133"/>
  <c r="T133"/>
  <c r="R133"/>
  <c r="P133"/>
  <c r="BK133"/>
  <c r="J133"/>
  <c r="BE133"/>
  <c r="BI132"/>
  <c r="BH132"/>
  <c r="BG132"/>
  <c r="BF132"/>
  <c r="T132"/>
  <c r="R132"/>
  <c r="P132"/>
  <c r="BK132"/>
  <c r="J132"/>
  <c r="BE132"/>
  <c r="BI129"/>
  <c r="BH129"/>
  <c r="BG129"/>
  <c r="BF129"/>
  <c r="T129"/>
  <c r="R129"/>
  <c r="P129"/>
  <c r="BK129"/>
  <c r="J129"/>
  <c r="BE129"/>
  <c r="BI128"/>
  <c r="BH128"/>
  <c r="BG128"/>
  <c r="BF128"/>
  <c r="T128"/>
  <c r="R128"/>
  <c r="P128"/>
  <c r="BK128"/>
  <c r="J128"/>
  <c r="BE128"/>
  <c r="BI127"/>
  <c r="BH127"/>
  <c r="BG127"/>
  <c r="BF127"/>
  <c r="T127"/>
  <c r="R127"/>
  <c r="P127"/>
  <c r="BK127"/>
  <c r="J127"/>
  <c r="BE127"/>
  <c r="BI126"/>
  <c r="BH126"/>
  <c r="BG126"/>
  <c r="BF126"/>
  <c r="T126"/>
  <c r="R126"/>
  <c r="P126"/>
  <c r="BK126"/>
  <c r="J126"/>
  <c r="BE126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3"/>
  <c r="BH123"/>
  <c r="BG123"/>
  <c r="BF123"/>
  <c r="T123"/>
  <c r="R123"/>
  <c r="P123"/>
  <c r="BK123"/>
  <c r="J123"/>
  <c r="BE123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20"/>
  <c r="BH120"/>
  <c r="BG120"/>
  <c r="BF120"/>
  <c r="T120"/>
  <c r="R120"/>
  <c r="P120"/>
  <c r="BK120"/>
  <c r="J120"/>
  <c r="BE120"/>
  <c r="BI119"/>
  <c r="BH119"/>
  <c r="BG119"/>
  <c r="BF119"/>
  <c r="T119"/>
  <c r="R119"/>
  <c r="P119"/>
  <c r="BK119"/>
  <c r="J119"/>
  <c r="BE119"/>
  <c r="BI118"/>
  <c r="BH118"/>
  <c r="BG118"/>
  <c r="BF118"/>
  <c r="T118"/>
  <c r="R118"/>
  <c r="P118"/>
  <c r="BK118"/>
  <c r="J118"/>
  <c r="BE118"/>
  <c r="BI117"/>
  <c r="BH117"/>
  <c r="BG117"/>
  <c r="BF117"/>
  <c r="T117"/>
  <c r="R117"/>
  <c r="P117"/>
  <c r="BK117"/>
  <c r="J117"/>
  <c r="BE117"/>
  <c r="BI116"/>
  <c r="BH116"/>
  <c r="BG116"/>
  <c r="BF116"/>
  <c r="T116"/>
  <c r="R116"/>
  <c r="P116"/>
  <c r="BK116"/>
  <c r="J116"/>
  <c r="BE116"/>
  <c r="BI115"/>
  <c r="BH115"/>
  <c r="BG115"/>
  <c r="BF115"/>
  <c r="T115"/>
  <c r="R115"/>
  <c r="P115"/>
  <c r="BK115"/>
  <c r="J115"/>
  <c r="BE115"/>
  <c r="BI114"/>
  <c r="BH114"/>
  <c r="BG114"/>
  <c r="BF114"/>
  <c r="T114"/>
  <c r="R114"/>
  <c r="P114"/>
  <c r="BK114"/>
  <c r="J114"/>
  <c r="BE114"/>
  <c r="BI113"/>
  <c r="BH113"/>
  <c r="BG113"/>
  <c r="BF113"/>
  <c r="T113"/>
  <c r="R113"/>
  <c r="P113"/>
  <c r="BK113"/>
  <c r="J113"/>
  <c r="BE113"/>
  <c r="BI112"/>
  <c r="BH112"/>
  <c r="BG112"/>
  <c r="BF112"/>
  <c r="T112"/>
  <c r="R112"/>
  <c r="P112"/>
  <c r="BK112"/>
  <c r="J112"/>
  <c r="BE112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9"/>
  <c r="BH109"/>
  <c r="BG109"/>
  <c r="BF109"/>
  <c r="T109"/>
  <c r="R109"/>
  <c r="P109"/>
  <c r="BK109"/>
  <c r="J109"/>
  <c r="BE109"/>
  <c r="BI108"/>
  <c r="BH108"/>
  <c r="BG108"/>
  <c r="BF108"/>
  <c r="T108"/>
  <c r="R108"/>
  <c r="P108"/>
  <c r="BK108"/>
  <c r="J108"/>
  <c r="BE108"/>
  <c r="BI107"/>
  <c r="BH107"/>
  <c r="BG107"/>
  <c r="BF107"/>
  <c r="T107"/>
  <c r="R107"/>
  <c r="P107"/>
  <c r="BK107"/>
  <c r="J107"/>
  <c r="BE107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4"/>
  <c r="BH104"/>
  <c r="BG104"/>
  <c r="BF104"/>
  <c r="T104"/>
  <c r="R104"/>
  <c r="P104"/>
  <c r="BK104"/>
  <c r="J104"/>
  <c r="BE104"/>
  <c r="BI103"/>
  <c r="BH103"/>
  <c r="BG103"/>
  <c r="BF103"/>
  <c r="T103"/>
  <c r="R103"/>
  <c r="P103"/>
  <c r="BK103"/>
  <c r="J103"/>
  <c r="BE103"/>
  <c r="BI102"/>
  <c r="BH102"/>
  <c r="BG102"/>
  <c r="BF102"/>
  <c r="T102"/>
  <c r="R102"/>
  <c r="P102"/>
  <c r="BK102"/>
  <c r="J102"/>
  <c r="BE102"/>
  <c r="BI101"/>
  <c r="BH101"/>
  <c r="BG101"/>
  <c r="BF101"/>
  <c r="T101"/>
  <c r="R101"/>
  <c r="P101"/>
  <c r="BK101"/>
  <c r="J101"/>
  <c r="BE101"/>
  <c r="BI100"/>
  <c r="BH100"/>
  <c r="BG100"/>
  <c r="BF100"/>
  <c r="T100"/>
  <c r="R100"/>
  <c r="P100"/>
  <c r="BK100"/>
  <c r="J100"/>
  <c r="BE100"/>
  <c r="BI99"/>
  <c r="BH99"/>
  <c r="BG99"/>
  <c r="BF99"/>
  <c r="T99"/>
  <c r="R99"/>
  <c r="P99"/>
  <c r="BK99"/>
  <c r="J99"/>
  <c r="BE99"/>
  <c r="BI98"/>
  <c r="BH98"/>
  <c r="BG98"/>
  <c r="BF98"/>
  <c r="T98"/>
  <c r="R98"/>
  <c r="P98"/>
  <c r="BK98"/>
  <c r="J98"/>
  <c r="BE98"/>
  <c r="BI97"/>
  <c r="BH97"/>
  <c r="BG97"/>
  <c r="BF97"/>
  <c r="T97"/>
  <c r="R97"/>
  <c r="P97"/>
  <c r="BK97"/>
  <c r="J97"/>
  <c r="BE97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BH91"/>
  <c r="BG91"/>
  <c r="BF91"/>
  <c r="T91"/>
  <c r="R91"/>
  <c r="P91"/>
  <c r="BK91"/>
  <c r="J91"/>
  <c r="BE91"/>
  <c r="BI88"/>
  <c r="BH88"/>
  <c r="BG88"/>
  <c r="BF88"/>
  <c r="T88"/>
  <c r="R88"/>
  <c r="P88"/>
  <c r="BK88"/>
  <c r="J88"/>
  <c r="BE88"/>
  <c r="BI87"/>
  <c r="BH87"/>
  <c r="BG87"/>
  <c r="BF87"/>
  <c r="T87"/>
  <c r="R87"/>
  <c r="P87"/>
  <c r="BK87"/>
  <c r="J87"/>
  <c r="BE87"/>
  <c r="BI84"/>
  <c r="BH84"/>
  <c r="BG84"/>
  <c r="BF84"/>
  <c r="T84"/>
  <c r="R84"/>
  <c r="P84"/>
  <c r="BK84"/>
  <c r="J84"/>
  <c r="BE84"/>
  <c r="BI83"/>
  <c r="F34"/>
  <c i="1" r="BD53"/>
  <c i="3" r="BH83"/>
  <c r="F33"/>
  <c i="1" r="BC53"/>
  <c i="3" r="BG83"/>
  <c r="F32"/>
  <c i="1" r="BB53"/>
  <c i="3" r="BF83"/>
  <c r="J31"/>
  <c i="1" r="AW53"/>
  <c i="3" r="F31"/>
  <c i="1" r="BA53"/>
  <c i="3" r="T83"/>
  <c r="T82"/>
  <c r="T81"/>
  <c r="R83"/>
  <c r="R82"/>
  <c r="R81"/>
  <c r="P83"/>
  <c r="P82"/>
  <c r="P81"/>
  <c i="1" r="AU53"/>
  <c i="3" r="BK83"/>
  <c r="BK82"/>
  <c r="J82"/>
  <c r="BK81"/>
  <c r="J81"/>
  <c r="J56"/>
  <c r="J27"/>
  <c i="1" r="AG53"/>
  <c i="3" r="J83"/>
  <c r="BE83"/>
  <c r="J30"/>
  <c i="1" r="AV53"/>
  <c i="3" r="F30"/>
  <c i="1" r="AZ53"/>
  <c i="3" r="J57"/>
  <c r="F75"/>
  <c r="E73"/>
  <c r="F49"/>
  <c r="E47"/>
  <c r="J36"/>
  <c r="J21"/>
  <c r="E21"/>
  <c r="J77"/>
  <c r="J51"/>
  <c r="J20"/>
  <c r="J18"/>
  <c r="E18"/>
  <c r="F78"/>
  <c r="F52"/>
  <c r="J17"/>
  <c r="J15"/>
  <c r="E15"/>
  <c r="F77"/>
  <c r="F51"/>
  <c r="J14"/>
  <c r="J12"/>
  <c r="J75"/>
  <c r="J49"/>
  <c r="E7"/>
  <c r="E71"/>
  <c r="E45"/>
  <c i="1" r="AY52"/>
  <c r="AX52"/>
  <c i="2" r="BI256"/>
  <c r="BH256"/>
  <c r="BG256"/>
  <c r="BF256"/>
  <c r="T256"/>
  <c r="R256"/>
  <c r="P256"/>
  <c r="BK256"/>
  <c r="J256"/>
  <c r="BE256"/>
  <c r="BI255"/>
  <c r="BH255"/>
  <c r="BG255"/>
  <c r="BF255"/>
  <c r="T255"/>
  <c r="R255"/>
  <c r="P255"/>
  <c r="BK255"/>
  <c r="J255"/>
  <c r="BE255"/>
  <c r="BI254"/>
  <c r="BH254"/>
  <c r="BG254"/>
  <c r="BF254"/>
  <c r="T254"/>
  <c r="R254"/>
  <c r="P254"/>
  <c r="BK254"/>
  <c r="J254"/>
  <c r="BE254"/>
  <c r="BI253"/>
  <c r="BH253"/>
  <c r="BG253"/>
  <c r="BF253"/>
  <c r="T253"/>
  <c r="R253"/>
  <c r="P253"/>
  <c r="BK253"/>
  <c r="J253"/>
  <c r="BE253"/>
  <c r="BI252"/>
  <c r="BH252"/>
  <c r="BG252"/>
  <c r="BF252"/>
  <c r="T252"/>
  <c r="R252"/>
  <c r="P252"/>
  <c r="BK252"/>
  <c r="J252"/>
  <c r="BE252"/>
  <c r="BI251"/>
  <c r="BH251"/>
  <c r="BG251"/>
  <c r="BF251"/>
  <c r="T251"/>
  <c r="R251"/>
  <c r="P251"/>
  <c r="BK251"/>
  <c r="J251"/>
  <c r="BE251"/>
  <c r="BI250"/>
  <c r="BH250"/>
  <c r="BG250"/>
  <c r="BF250"/>
  <c r="T250"/>
  <c r="R250"/>
  <c r="P250"/>
  <c r="BK250"/>
  <c r="J250"/>
  <c r="BE250"/>
  <c r="BI249"/>
  <c r="BH249"/>
  <c r="BG249"/>
  <c r="BF249"/>
  <c r="T249"/>
  <c r="T248"/>
  <c r="T247"/>
  <c r="R249"/>
  <c r="R248"/>
  <c r="R247"/>
  <c r="P249"/>
  <c r="P248"/>
  <c r="P247"/>
  <c r="BK249"/>
  <c r="BK248"/>
  <c r="J248"/>
  <c r="BK247"/>
  <c r="J247"/>
  <c r="J249"/>
  <c r="BE249"/>
  <c r="J68"/>
  <c r="J67"/>
  <c r="BI246"/>
  <c r="BH246"/>
  <c r="BG246"/>
  <c r="BF246"/>
  <c r="T246"/>
  <c r="T245"/>
  <c r="T244"/>
  <c r="R246"/>
  <c r="R245"/>
  <c r="R244"/>
  <c r="P246"/>
  <c r="P245"/>
  <c r="P244"/>
  <c r="BK246"/>
  <c r="BK245"/>
  <c r="J245"/>
  <c r="BK244"/>
  <c r="J244"/>
  <c r="J246"/>
  <c r="BE246"/>
  <c r="J66"/>
  <c r="J65"/>
  <c r="BI243"/>
  <c r="BH243"/>
  <c r="BG243"/>
  <c r="BF243"/>
  <c r="T243"/>
  <c r="T242"/>
  <c r="R243"/>
  <c r="R242"/>
  <c r="P243"/>
  <c r="P242"/>
  <c r="BK243"/>
  <c r="BK242"/>
  <c r="J242"/>
  <c r="J243"/>
  <c r="BE243"/>
  <c r="J64"/>
  <c r="BI241"/>
  <c r="BH241"/>
  <c r="BG241"/>
  <c r="BF241"/>
  <c r="T241"/>
  <c r="R241"/>
  <c r="P241"/>
  <c r="BK241"/>
  <c r="J241"/>
  <c r="BE241"/>
  <c r="BI240"/>
  <c r="BH240"/>
  <c r="BG240"/>
  <c r="BF240"/>
  <c r="T240"/>
  <c r="R240"/>
  <c r="P240"/>
  <c r="BK240"/>
  <c r="J240"/>
  <c r="BE240"/>
  <c r="BI238"/>
  <c r="BH238"/>
  <c r="BG238"/>
  <c r="BF238"/>
  <c r="T238"/>
  <c r="R238"/>
  <c r="P238"/>
  <c r="BK238"/>
  <c r="J238"/>
  <c r="BE238"/>
  <c r="BI237"/>
  <c r="BH237"/>
  <c r="BG237"/>
  <c r="BF237"/>
  <c r="T237"/>
  <c r="T236"/>
  <c r="R237"/>
  <c r="R236"/>
  <c r="P237"/>
  <c r="P236"/>
  <c r="BK237"/>
  <c r="BK236"/>
  <c r="J236"/>
  <c r="J237"/>
  <c r="BE237"/>
  <c r="J63"/>
  <c r="BI235"/>
  <c r="BH235"/>
  <c r="BG235"/>
  <c r="BF235"/>
  <c r="T235"/>
  <c r="R235"/>
  <c r="P235"/>
  <c r="BK235"/>
  <c r="J235"/>
  <c r="BE235"/>
  <c r="BI234"/>
  <c r="BH234"/>
  <c r="BG234"/>
  <c r="BF234"/>
  <c r="T234"/>
  <c r="R234"/>
  <c r="P234"/>
  <c r="BK234"/>
  <c r="J234"/>
  <c r="BE234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30"/>
  <c r="BH230"/>
  <c r="BG230"/>
  <c r="BF230"/>
  <c r="T230"/>
  <c r="R230"/>
  <c r="P230"/>
  <c r="BK230"/>
  <c r="J230"/>
  <c r="BE230"/>
  <c r="BI228"/>
  <c r="BH228"/>
  <c r="BG228"/>
  <c r="BF228"/>
  <c r="T228"/>
  <c r="R228"/>
  <c r="P228"/>
  <c r="BK228"/>
  <c r="J228"/>
  <c r="BE228"/>
  <c r="BI226"/>
  <c r="BH226"/>
  <c r="BG226"/>
  <c r="BF226"/>
  <c r="T226"/>
  <c r="R226"/>
  <c r="P226"/>
  <c r="BK226"/>
  <c r="J226"/>
  <c r="BE226"/>
  <c r="BI224"/>
  <c r="BH224"/>
  <c r="BG224"/>
  <c r="BF224"/>
  <c r="T224"/>
  <c r="R224"/>
  <c r="P224"/>
  <c r="BK224"/>
  <c r="J224"/>
  <c r="BE224"/>
  <c r="BI222"/>
  <c r="BH222"/>
  <c r="BG222"/>
  <c r="BF222"/>
  <c r="T222"/>
  <c r="R222"/>
  <c r="P222"/>
  <c r="BK222"/>
  <c r="J222"/>
  <c r="BE222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R217"/>
  <c r="P217"/>
  <c r="BK217"/>
  <c r="J217"/>
  <c r="BE217"/>
  <c r="BI215"/>
  <c r="BH215"/>
  <c r="BG215"/>
  <c r="BF215"/>
  <c r="T215"/>
  <c r="R215"/>
  <c r="P215"/>
  <c r="BK215"/>
  <c r="J215"/>
  <c r="BE215"/>
  <c r="BI214"/>
  <c r="BH214"/>
  <c r="BG214"/>
  <c r="BF214"/>
  <c r="T214"/>
  <c r="R214"/>
  <c r="P214"/>
  <c r="BK214"/>
  <c r="J214"/>
  <c r="BE214"/>
  <c r="BI213"/>
  <c r="BH213"/>
  <c r="BG213"/>
  <c r="BF213"/>
  <c r="T213"/>
  <c r="R213"/>
  <c r="P213"/>
  <c r="BK213"/>
  <c r="J213"/>
  <c r="BE213"/>
  <c r="BI212"/>
  <c r="BH212"/>
  <c r="BG212"/>
  <c r="BF212"/>
  <c r="T212"/>
  <c r="R212"/>
  <c r="P212"/>
  <c r="BK212"/>
  <c r="J212"/>
  <c r="BE212"/>
  <c r="BI211"/>
  <c r="BH211"/>
  <c r="BG211"/>
  <c r="BF211"/>
  <c r="T211"/>
  <c r="R211"/>
  <c r="P211"/>
  <c r="BK211"/>
  <c r="J211"/>
  <c r="BE211"/>
  <c r="BI210"/>
  <c r="BH210"/>
  <c r="BG210"/>
  <c r="BF210"/>
  <c r="T210"/>
  <c r="R210"/>
  <c r="P210"/>
  <c r="BK210"/>
  <c r="J210"/>
  <c r="BE210"/>
  <c r="BI209"/>
  <c r="BH209"/>
  <c r="BG209"/>
  <c r="BF209"/>
  <c r="T209"/>
  <c r="R209"/>
  <c r="P209"/>
  <c r="BK209"/>
  <c r="J209"/>
  <c r="BE209"/>
  <c r="BI208"/>
  <c r="BH208"/>
  <c r="BG208"/>
  <c r="BF208"/>
  <c r="T208"/>
  <c r="R208"/>
  <c r="P208"/>
  <c r="BK208"/>
  <c r="J208"/>
  <c r="BE208"/>
  <c r="BI207"/>
  <c r="BH207"/>
  <c r="BG207"/>
  <c r="BF207"/>
  <c r="T207"/>
  <c r="R207"/>
  <c r="P207"/>
  <c r="BK207"/>
  <c r="J207"/>
  <c r="BE207"/>
  <c r="BI206"/>
  <c r="BH206"/>
  <c r="BG206"/>
  <c r="BF206"/>
  <c r="T206"/>
  <c r="R206"/>
  <c r="P206"/>
  <c r="BK206"/>
  <c r="J206"/>
  <c r="BE206"/>
  <c r="BI205"/>
  <c r="BH205"/>
  <c r="BG205"/>
  <c r="BF205"/>
  <c r="T205"/>
  <c r="R205"/>
  <c r="P205"/>
  <c r="BK205"/>
  <c r="J205"/>
  <c r="BE205"/>
  <c r="BI204"/>
  <c r="BH204"/>
  <c r="BG204"/>
  <c r="BF204"/>
  <c r="T204"/>
  <c r="R204"/>
  <c r="P204"/>
  <c r="BK204"/>
  <c r="J204"/>
  <c r="BE204"/>
  <c r="BI203"/>
  <c r="BH203"/>
  <c r="BG203"/>
  <c r="BF203"/>
  <c r="T203"/>
  <c r="R203"/>
  <c r="P203"/>
  <c r="BK203"/>
  <c r="J203"/>
  <c r="BE203"/>
  <c r="BI202"/>
  <c r="BH202"/>
  <c r="BG202"/>
  <c r="BF202"/>
  <c r="T202"/>
  <c r="R202"/>
  <c r="P202"/>
  <c r="BK202"/>
  <c r="J202"/>
  <c r="BE202"/>
  <c r="BI201"/>
  <c r="BH201"/>
  <c r="BG201"/>
  <c r="BF201"/>
  <c r="T201"/>
  <c r="R201"/>
  <c r="P201"/>
  <c r="BK201"/>
  <c r="J201"/>
  <c r="BE201"/>
  <c r="BI200"/>
  <c r="BH200"/>
  <c r="BG200"/>
  <c r="BF200"/>
  <c r="T200"/>
  <c r="R200"/>
  <c r="P200"/>
  <c r="BK200"/>
  <c r="J200"/>
  <c r="BE200"/>
  <c r="BI199"/>
  <c r="BH199"/>
  <c r="BG199"/>
  <c r="BF199"/>
  <c r="T199"/>
  <c r="R199"/>
  <c r="P199"/>
  <c r="BK199"/>
  <c r="J199"/>
  <c r="BE199"/>
  <c r="BI198"/>
  <c r="BH198"/>
  <c r="BG198"/>
  <c r="BF198"/>
  <c r="T198"/>
  <c r="T197"/>
  <c r="R198"/>
  <c r="R197"/>
  <c r="P198"/>
  <c r="P197"/>
  <c r="BK198"/>
  <c r="BK197"/>
  <c r="J197"/>
  <c r="J198"/>
  <c r="BE198"/>
  <c r="J62"/>
  <c r="BI196"/>
  <c r="BH196"/>
  <c r="BG196"/>
  <c r="BF196"/>
  <c r="T196"/>
  <c r="R196"/>
  <c r="P196"/>
  <c r="BK196"/>
  <c r="J196"/>
  <c r="BE196"/>
  <c r="BI195"/>
  <c r="BH195"/>
  <c r="BG195"/>
  <c r="BF195"/>
  <c r="T195"/>
  <c r="R195"/>
  <c r="P195"/>
  <c r="BK195"/>
  <c r="J195"/>
  <c r="BE195"/>
  <c r="BI194"/>
  <c r="BH194"/>
  <c r="BG194"/>
  <c r="BF194"/>
  <c r="T194"/>
  <c r="R194"/>
  <c r="P194"/>
  <c r="BK194"/>
  <c r="J194"/>
  <c r="BE194"/>
  <c r="BI193"/>
  <c r="BH193"/>
  <c r="BG193"/>
  <c r="BF193"/>
  <c r="T193"/>
  <c r="R193"/>
  <c r="P193"/>
  <c r="BK193"/>
  <c r="J193"/>
  <c r="BE193"/>
  <c r="BI192"/>
  <c r="BH192"/>
  <c r="BG192"/>
  <c r="BF192"/>
  <c r="T192"/>
  <c r="R192"/>
  <c r="P192"/>
  <c r="BK192"/>
  <c r="J192"/>
  <c r="BE192"/>
  <c r="BI191"/>
  <c r="BH191"/>
  <c r="BG191"/>
  <c r="BF191"/>
  <c r="T191"/>
  <c r="R191"/>
  <c r="P191"/>
  <c r="BK191"/>
  <c r="J191"/>
  <c r="BE191"/>
  <c r="BI190"/>
  <c r="BH190"/>
  <c r="BG190"/>
  <c r="BF190"/>
  <c r="T190"/>
  <c r="R190"/>
  <c r="P190"/>
  <c r="BK190"/>
  <c r="J190"/>
  <c r="BE190"/>
  <c r="BI189"/>
  <c r="BH189"/>
  <c r="BG189"/>
  <c r="BF189"/>
  <c r="T189"/>
  <c r="R189"/>
  <c r="P189"/>
  <c r="BK189"/>
  <c r="J189"/>
  <c r="BE189"/>
  <c r="BI188"/>
  <c r="BH188"/>
  <c r="BG188"/>
  <c r="BF188"/>
  <c r="T188"/>
  <c r="R188"/>
  <c r="P188"/>
  <c r="BK188"/>
  <c r="J188"/>
  <c r="BE188"/>
  <c r="BI187"/>
  <c r="BH187"/>
  <c r="BG187"/>
  <c r="BF187"/>
  <c r="T187"/>
  <c r="R187"/>
  <c r="P187"/>
  <c r="BK187"/>
  <c r="J187"/>
  <c r="BE187"/>
  <c r="BI186"/>
  <c r="BH186"/>
  <c r="BG186"/>
  <c r="BF186"/>
  <c r="T186"/>
  <c r="R186"/>
  <c r="P186"/>
  <c r="BK186"/>
  <c r="J186"/>
  <c r="BE186"/>
  <c r="BI185"/>
  <c r="BH185"/>
  <c r="BG185"/>
  <c r="BF185"/>
  <c r="T185"/>
  <c r="R185"/>
  <c r="P185"/>
  <c r="BK185"/>
  <c r="J185"/>
  <c r="BE185"/>
  <c r="BI184"/>
  <c r="BH184"/>
  <c r="BG184"/>
  <c r="BF184"/>
  <c r="T184"/>
  <c r="R184"/>
  <c r="P184"/>
  <c r="BK184"/>
  <c r="J184"/>
  <c r="BE184"/>
  <c r="BI183"/>
  <c r="BH183"/>
  <c r="BG183"/>
  <c r="BF183"/>
  <c r="T183"/>
  <c r="T182"/>
  <c r="R183"/>
  <c r="R182"/>
  <c r="P183"/>
  <c r="P182"/>
  <c r="BK183"/>
  <c r="BK182"/>
  <c r="J182"/>
  <c r="J183"/>
  <c r="BE183"/>
  <c r="J61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4"/>
  <c r="BH174"/>
  <c r="BG174"/>
  <c r="BF174"/>
  <c r="T174"/>
  <c r="R174"/>
  <c r="P174"/>
  <c r="BK174"/>
  <c r="J174"/>
  <c r="BE174"/>
  <c r="BI170"/>
  <c r="BH170"/>
  <c r="BG170"/>
  <c r="BF170"/>
  <c r="T170"/>
  <c r="R170"/>
  <c r="P170"/>
  <c r="BK170"/>
  <c r="J170"/>
  <c r="BE170"/>
  <c r="BI166"/>
  <c r="BH166"/>
  <c r="BG166"/>
  <c r="BF166"/>
  <c r="T166"/>
  <c r="R166"/>
  <c r="P166"/>
  <c r="BK166"/>
  <c r="J166"/>
  <c r="BE166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T149"/>
  <c r="R150"/>
  <c r="R149"/>
  <c r="P150"/>
  <c r="P149"/>
  <c r="BK150"/>
  <c r="BK149"/>
  <c r="J149"/>
  <c r="J150"/>
  <c r="BE150"/>
  <c r="J60"/>
  <c r="BI147"/>
  <c r="BH147"/>
  <c r="BG147"/>
  <c r="BF147"/>
  <c r="T147"/>
  <c r="T146"/>
  <c r="R147"/>
  <c r="R146"/>
  <c r="P147"/>
  <c r="P146"/>
  <c r="BK147"/>
  <c r="BK146"/>
  <c r="J146"/>
  <c r="J147"/>
  <c r="BE147"/>
  <c r="J59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1"/>
  <c r="BH141"/>
  <c r="BG141"/>
  <c r="BF141"/>
  <c r="T141"/>
  <c r="R141"/>
  <c r="P141"/>
  <c r="BK141"/>
  <c r="J141"/>
  <c r="BE141"/>
  <c r="BI139"/>
  <c r="BH139"/>
  <c r="BG139"/>
  <c r="BF139"/>
  <c r="T139"/>
  <c r="R139"/>
  <c r="P139"/>
  <c r="BK139"/>
  <c r="J139"/>
  <c r="BE139"/>
  <c r="BI138"/>
  <c r="BH138"/>
  <c r="BG138"/>
  <c r="BF138"/>
  <c r="T138"/>
  <c r="R138"/>
  <c r="P138"/>
  <c r="BK138"/>
  <c r="J138"/>
  <c r="BE138"/>
  <c r="BI137"/>
  <c r="BH137"/>
  <c r="BG137"/>
  <c r="BF137"/>
  <c r="T137"/>
  <c r="R137"/>
  <c r="P137"/>
  <c r="BK137"/>
  <c r="J137"/>
  <c r="BE137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3"/>
  <c r="BH133"/>
  <c r="BG133"/>
  <c r="BF133"/>
  <c r="T133"/>
  <c r="R133"/>
  <c r="P133"/>
  <c r="BK133"/>
  <c r="J133"/>
  <c r="BE133"/>
  <c r="BI131"/>
  <c r="BH131"/>
  <c r="BG131"/>
  <c r="BF131"/>
  <c r="T131"/>
  <c r="R131"/>
  <c r="P131"/>
  <c r="BK131"/>
  <c r="J131"/>
  <c r="BE131"/>
  <c r="BI130"/>
  <c r="BH130"/>
  <c r="BG130"/>
  <c r="BF130"/>
  <c r="T130"/>
  <c r="R130"/>
  <c r="P130"/>
  <c r="BK130"/>
  <c r="J130"/>
  <c r="BE130"/>
  <c r="BI125"/>
  <c r="BH125"/>
  <c r="BG125"/>
  <c r="BF125"/>
  <c r="T125"/>
  <c r="R125"/>
  <c r="P125"/>
  <c r="BK125"/>
  <c r="J125"/>
  <c r="BE125"/>
  <c r="BI124"/>
  <c r="BH124"/>
  <c r="BG124"/>
  <c r="BF124"/>
  <c r="T124"/>
  <c r="R124"/>
  <c r="P124"/>
  <c r="BK124"/>
  <c r="J124"/>
  <c r="BE124"/>
  <c r="BI122"/>
  <c r="BH122"/>
  <c r="BG122"/>
  <c r="BF122"/>
  <c r="T122"/>
  <c r="R122"/>
  <c r="P122"/>
  <c r="BK122"/>
  <c r="J122"/>
  <c r="BE122"/>
  <c r="BI121"/>
  <c r="BH121"/>
  <c r="BG121"/>
  <c r="BF121"/>
  <c r="T121"/>
  <c r="R121"/>
  <c r="P121"/>
  <c r="BK121"/>
  <c r="J121"/>
  <c r="BE121"/>
  <c r="BI119"/>
  <c r="BH119"/>
  <c r="BG119"/>
  <c r="BF119"/>
  <c r="T119"/>
  <c r="R119"/>
  <c r="P119"/>
  <c r="BK119"/>
  <c r="J119"/>
  <c r="BE119"/>
  <c r="BI117"/>
  <c r="BH117"/>
  <c r="BG117"/>
  <c r="BF117"/>
  <c r="T117"/>
  <c r="R117"/>
  <c r="P117"/>
  <c r="BK117"/>
  <c r="J117"/>
  <c r="BE117"/>
  <c r="BI115"/>
  <c r="BH115"/>
  <c r="BG115"/>
  <c r="BF115"/>
  <c r="T115"/>
  <c r="R115"/>
  <c r="P115"/>
  <c r="BK115"/>
  <c r="J115"/>
  <c r="BE115"/>
  <c r="BI113"/>
  <c r="BH113"/>
  <c r="BG113"/>
  <c r="BF113"/>
  <c r="T113"/>
  <c r="R113"/>
  <c r="P113"/>
  <c r="BK113"/>
  <c r="J113"/>
  <c r="BE113"/>
  <c r="BI111"/>
  <c r="BH111"/>
  <c r="BG111"/>
  <c r="BF111"/>
  <c r="T111"/>
  <c r="R111"/>
  <c r="P111"/>
  <c r="BK111"/>
  <c r="J111"/>
  <c r="BE111"/>
  <c r="BI110"/>
  <c r="BH110"/>
  <c r="BG110"/>
  <c r="BF110"/>
  <c r="T110"/>
  <c r="R110"/>
  <c r="P110"/>
  <c r="BK110"/>
  <c r="J110"/>
  <c r="BE110"/>
  <c r="BI108"/>
  <c r="BH108"/>
  <c r="BG108"/>
  <c r="BF108"/>
  <c r="T108"/>
  <c r="R108"/>
  <c r="P108"/>
  <c r="BK108"/>
  <c r="J108"/>
  <c r="BE108"/>
  <c r="BI106"/>
  <c r="BH106"/>
  <c r="BG106"/>
  <c r="BF106"/>
  <c r="T106"/>
  <c r="R106"/>
  <c r="P106"/>
  <c r="BK106"/>
  <c r="J106"/>
  <c r="BE106"/>
  <c r="BI105"/>
  <c r="BH105"/>
  <c r="BG105"/>
  <c r="BF105"/>
  <c r="T105"/>
  <c r="R105"/>
  <c r="P105"/>
  <c r="BK105"/>
  <c r="J105"/>
  <c r="BE105"/>
  <c r="BI103"/>
  <c r="BH103"/>
  <c r="BG103"/>
  <c r="BF103"/>
  <c r="T103"/>
  <c r="R103"/>
  <c r="P103"/>
  <c r="BK103"/>
  <c r="J103"/>
  <c r="BE103"/>
  <c r="BI101"/>
  <c r="BH101"/>
  <c r="BG101"/>
  <c r="BF101"/>
  <c r="T101"/>
  <c r="R101"/>
  <c r="P101"/>
  <c r="BK101"/>
  <c r="J101"/>
  <c r="BE101"/>
  <c r="BI98"/>
  <c r="BH98"/>
  <c r="BG98"/>
  <c r="BF98"/>
  <c r="T98"/>
  <c r="R98"/>
  <c r="P98"/>
  <c r="BK98"/>
  <c r="J98"/>
  <c r="BE98"/>
  <c r="BI96"/>
  <c r="BH96"/>
  <c r="BG96"/>
  <c r="BF96"/>
  <c r="T96"/>
  <c r="R96"/>
  <c r="P96"/>
  <c r="BK96"/>
  <c r="J96"/>
  <c r="BE96"/>
  <c r="BI95"/>
  <c r="BH95"/>
  <c r="BG95"/>
  <c r="BF95"/>
  <c r="T95"/>
  <c r="R95"/>
  <c r="P95"/>
  <c r="BK95"/>
  <c r="J95"/>
  <c r="BE95"/>
  <c r="BI94"/>
  <c r="BH94"/>
  <c r="BG94"/>
  <c r="BF94"/>
  <c r="T94"/>
  <c r="R94"/>
  <c r="P94"/>
  <c r="BK94"/>
  <c r="J94"/>
  <c r="BE94"/>
  <c r="BI93"/>
  <c r="BH93"/>
  <c r="BG93"/>
  <c r="BF93"/>
  <c r="T93"/>
  <c r="R93"/>
  <c r="P93"/>
  <c r="BK93"/>
  <c r="J93"/>
  <c r="BE93"/>
  <c r="BI92"/>
  <c r="BH92"/>
  <c r="BG92"/>
  <c r="BF92"/>
  <c r="T92"/>
  <c r="R92"/>
  <c r="P92"/>
  <c r="BK92"/>
  <c r="J92"/>
  <c r="BE92"/>
  <c r="BI91"/>
  <c r="F34"/>
  <c i="1" r="BD52"/>
  <c i="2" r="BH91"/>
  <c r="F33"/>
  <c i="1" r="BC52"/>
  <c i="2" r="BG91"/>
  <c r="F32"/>
  <c i="1" r="BB52"/>
  <c i="2" r="BF91"/>
  <c r="J31"/>
  <c i="1" r="AW52"/>
  <c i="2" r="F31"/>
  <c i="1" r="BA52"/>
  <c i="2" r="T91"/>
  <c r="T90"/>
  <c r="T89"/>
  <c r="T88"/>
  <c r="R91"/>
  <c r="R90"/>
  <c r="R89"/>
  <c r="R88"/>
  <c r="P91"/>
  <c r="P90"/>
  <c r="P89"/>
  <c r="P88"/>
  <c i="1" r="AU52"/>
  <c i="2" r="BK91"/>
  <c r="BK90"/>
  <c r="J90"/>
  <c r="BK89"/>
  <c r="J89"/>
  <c r="BK88"/>
  <c r="J88"/>
  <c r="J56"/>
  <c r="J27"/>
  <c i="1" r="AG52"/>
  <c i="2" r="J91"/>
  <c r="BE91"/>
  <c r="J30"/>
  <c i="1" r="AV52"/>
  <c i="2" r="F30"/>
  <c i="1" r="AZ52"/>
  <c i="2" r="J58"/>
  <c r="J57"/>
  <c r="J84"/>
  <c r="F84"/>
  <c r="F82"/>
  <c r="E80"/>
  <c r="J51"/>
  <c r="F51"/>
  <c r="F49"/>
  <c r="E47"/>
  <c r="J36"/>
  <c r="J18"/>
  <c r="E18"/>
  <c r="F85"/>
  <c r="F52"/>
  <c r="J17"/>
  <c r="J12"/>
  <c r="J82"/>
  <c r="J49"/>
  <c r="E7"/>
  <c r="E78"/>
  <c r="E45"/>
  <c i="1" r="BD51"/>
  <c r="W30"/>
  <c r="BC51"/>
  <c r="W29"/>
  <c r="BB51"/>
  <c r="W28"/>
  <c r="BA51"/>
  <c r="W27"/>
  <c r="AZ51"/>
  <c r="W26"/>
  <c r="AY51"/>
  <c r="AX51"/>
  <c r="AW51"/>
  <c r="AK27"/>
  <c r="AV51"/>
  <c r="AK26"/>
  <c r="AU51"/>
  <c r="AT51"/>
  <c r="AS51"/>
  <c r="AG51"/>
  <c r="AK23"/>
  <c r="AT53"/>
  <c r="AN53"/>
  <c r="AT52"/>
  <c r="AN52"/>
  <c r="AN51"/>
  <c r="L47"/>
  <c r="AM46"/>
  <c r="L46"/>
  <c r="AM44"/>
  <c r="L44"/>
  <c r="L42"/>
  <c r="L41"/>
  <c r="AK32"/>
</calcChain>
</file>

<file path=xl/sharedStrings.xml><?xml version="1.0" encoding="utf-8"?>
<sst xmlns="http://schemas.openxmlformats.org/spreadsheetml/2006/main">
  <si>
    <t>Export VZ</t>
  </si>
  <si>
    <t>List obsahuje:</t>
  </si>
  <si>
    <t>1) Rekapitulace stavby</t>
  </si>
  <si>
    <t>2) Rekapitulace objektů stavby a soupisů prací</t>
  </si>
  <si>
    <t>3.0</t>
  </si>
  <si>
    <t>ZAMOK</t>
  </si>
  <si>
    <t>False</t>
  </si>
  <si>
    <t>{6a53be59-f2cf-47eb-8993-c1e59d69093d}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</si>
  <si>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</si>
  <si>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</si>
  <si>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</si>
  <si>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</si>
  <si>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</si>
  <si>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</si>
  <si>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</si>
  <si>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</si>
  <si>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Y258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</si>
  <si>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položek_x000d_
_x000d_
Podrobnosti k vyplnění naleznete na poslední záložce s Pokyny pro vyplnění</t>
  </si>
  <si>
    <t>Stavba:</t>
  </si>
  <si>
    <t>Parkoviště v ul.Heyrovského, Sokolov</t>
  </si>
  <si>
    <t>KSO:</t>
  </si>
  <si>
    <t/>
  </si>
  <si>
    <t>CC-CZ:</t>
  </si>
  <si>
    <t>Místo:</t>
  </si>
  <si>
    <t>Sokolov</t>
  </si>
  <si>
    <t>Datum:</t>
  </si>
  <si>
    <t>16. 10. 2018</t>
  </si>
  <si>
    <t>Zadavatel:</t>
  </si>
  <si>
    <t>IČ:</t>
  </si>
  <si>
    <t>Město Sokolov</t>
  </si>
  <si>
    <t>DIČ:</t>
  </si>
  <si>
    <t>Uchazeč:</t>
  </si>
  <si>
    <t>Vyplň údaj</t>
  </si>
  <si>
    <t>Projektant:</t>
  </si>
  <si>
    <t>ing.Volný Martin</t>
  </si>
  <si>
    <t>True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</si>
  <si>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</si>
  <si>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</si>
  <si>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</si>
  <si>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</si>
  <si>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</si>
  <si>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</si>
  <si>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</si>
  <si>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</si>
  <si>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</si>
  <si>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</si>
  <si>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</si>
  <si>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</si>
  <si>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</si>
  <si>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</si>
  <si>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</si>
  <si>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</si>
  <si>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</si>
  <si>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Objekt, Soupis prací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</si>
  <si>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</si>
  <si>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</si>
  <si>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</si>
  <si>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</si>
  <si>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</si>
  <si>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</si>
  <si>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</si>
  <si>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</si>
  <si>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</si>
  <si>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</si>
  <si>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</si>
  <si>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</si>
  <si>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</si>
  <si>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</si>
  <si>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</si>
  <si>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</si>
  <si>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</si>
  <si>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</si>
  <si>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</si>
  <si>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</si>
  <si>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</si>
  <si>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</si>
  <si>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10</t>
  </si>
  <si>
    <t>Parkoviště</t>
  </si>
  <si>
    <t>STA</t>
  </si>
  <si>
    <t>1</t>
  </si>
  <si>
    <t>{ada02b11-a0fe-4fe7-86e7-010045a7abb0}</t>
  </si>
  <si>
    <t>2</t>
  </si>
  <si>
    <t>20</t>
  </si>
  <si>
    <t>Veřejné osvětlení</t>
  </si>
  <si>
    <t>{813055ad-7f78-4963-a7d2-0cff399b26c0}</t>
  </si>
  <si>
    <t>1) Krycí list soupisu</t>
  </si>
  <si>
    <t>2) Rekapitulace</t>
  </si>
  <si>
    <t>3) Soupis prací</t>
  </si>
  <si>
    <t>Zpět na list:</t>
  </si>
  <si>
    <t>Rekapitulace stavby</t>
  </si>
  <si>
    <t>KRYCÍ LIST SOUPISU</t>
  </si>
  <si>
    <t>Objekt:</t>
  </si>
  <si>
    <t>10 - Parkoviště</t>
  </si>
  <si>
    <t>REKAPITULACE ČLENĚNÍ SOUPISU PRACÍ</t>
  </si>
  <si>
    <t>Kód dílu - Popis</t>
  </si>
  <si>
    <t>Cena celkem [CZK]</t>
  </si>
  <si>
    <t>Náklady soupisu celkem</t>
  </si>
  <si>
    <t>-1</t>
  </si>
  <si>
    <t>HSV - Práce a dodávky HSV</t>
  </si>
  <si>
    <t xml:space="preserve">    1 - Zemní práce</t>
  </si>
  <si>
    <t xml:space="preserve">    4 - Vodorovné konstrukce</t>
  </si>
  <si>
    <t xml:space="preserve">    5 - Komunikace pozemní</t>
  </si>
  <si>
    <t xml:space="preserve">    8 - Trubní vedení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</si>
  <si>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</si>
  <si>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</si>
  <si>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</si>
  <si>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</si>
  <si>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767 - Konstrukce zámečnické</t>
  </si>
  <si>
    <t>OST - Ostatní</t>
  </si>
  <si>
    <t xml:space="preserve">    VRN - Vedlejší rozpočtové náklady</t>
  </si>
  <si>
    <t>SOUPIS PRACÍ</t>
  </si>
  <si>
    <t>PČ</t>
  </si>
  <si>
    <t>Popis</t>
  </si>
  <si>
    <t>MJ</t>
  </si>
  <si>
    <t>Množství</t>
  </si>
  <si>
    <t>J.cena [CZK]</t>
  </si>
  <si>
    <t>Cenová soustava</t>
  </si>
  <si>
    <t>Poznámka</t>
  </si>
  <si>
    <t>J. Nh [h]</t>
  </si>
  <si>
    <t>Nh celkem [h]</t>
  </si>
  <si>
    <t>J. hmotnost_x000d_
[t]</t>
  </si>
  <si>
    <t>Hmotnost_x000d_
celkem [t]</t>
  </si>
  <si>
    <t>J. suť [t]</t>
  </si>
  <si>
    <t>Suť Celkem [t]</t>
  </si>
  <si>
    <t>HSV</t>
  </si>
  <si>
    <t>Práce a dodávky HSV</t>
  </si>
  <si>
    <t>ROZPOCET</t>
  </si>
  <si>
    <t>Zemní práce</t>
  </si>
  <si>
    <t>K</t>
  </si>
  <si>
    <t>112151312</t>
  </si>
  <si>
    <t>Kácení stromu bez postupného spouštění koruny a kmene D do 0,3 m</t>
  </si>
  <si>
    <t>kus</t>
  </si>
  <si>
    <t>CS ÚRS 2018 01</t>
  </si>
  <si>
    <t>4</t>
  </si>
  <si>
    <t>-1100977517</t>
  </si>
  <si>
    <t>112201112</t>
  </si>
  <si>
    <t>Odstranění pařezů D do 0,3 m v rovině a svahu 1:5 s odklizením do 20 m a zasypáním jámy</t>
  </si>
  <si>
    <t>-648706551</t>
  </si>
  <si>
    <t>3</t>
  </si>
  <si>
    <t>113106123</t>
  </si>
  <si>
    <t>Rozebrání dlažeb ze zámkových dlaždic komunikací pro pěší ručně</t>
  </si>
  <si>
    <t>m2</t>
  </si>
  <si>
    <t>223386558</t>
  </si>
  <si>
    <t>113154225</t>
  </si>
  <si>
    <t>Frézování živičného krytu tl 200 mm pruh š 1 m pl do 1000 m2 bez překážek v trase</t>
  </si>
  <si>
    <t>1027855009</t>
  </si>
  <si>
    <t>5</t>
  </si>
  <si>
    <t>113201112</t>
  </si>
  <si>
    <t>Vytrhání obrub silničních</t>
  </si>
  <si>
    <t>m</t>
  </si>
  <si>
    <t>1955727990</t>
  </si>
  <si>
    <t>6</t>
  </si>
  <si>
    <t>121101101</t>
  </si>
  <si>
    <t>Sejmutí ornice s přemístěním na vzdálenost do 50 m</t>
  </si>
  <si>
    <t>m3</t>
  </si>
  <si>
    <t>-464673287</t>
  </si>
  <si>
    <t>VV</t>
  </si>
  <si>
    <t>(272+231+57+275)*0,1</t>
  </si>
  <si>
    <t>7</t>
  </si>
  <si>
    <t>122201102</t>
  </si>
  <si>
    <t>Odkopávky a prokopávky nezapažené v hornině tř. 3 objem do 1000 m3</t>
  </si>
  <si>
    <t>-909617239</t>
  </si>
  <si>
    <t>229*0,52</t>
  </si>
  <si>
    <t>(298,2+62,4)*0,35</t>
  </si>
  <si>
    <t>8</t>
  </si>
  <si>
    <t>132201101</t>
  </si>
  <si>
    <t>Hloubení rýh š do 600 mm v hornině tř. 3 objemu do 100 m3</t>
  </si>
  <si>
    <t>1464992277</t>
  </si>
  <si>
    <t>20,2*0,6*1,5</t>
  </si>
  <si>
    <t>9</t>
  </si>
  <si>
    <t>161101101</t>
  </si>
  <si>
    <t>Svislé přemístění výkopku z horniny tř. 1 až 4 hl výkopu do 2,5 m</t>
  </si>
  <si>
    <t>-2095826658</t>
  </si>
  <si>
    <t>18,18+245,29</t>
  </si>
  <si>
    <t>162701105</t>
  </si>
  <si>
    <t>Vodorovné přemístění do 10000 m výkopku/sypaniny z horniny tř. 1 až 4</t>
  </si>
  <si>
    <t>-1189343346</t>
  </si>
  <si>
    <t>11</t>
  </si>
  <si>
    <t>171101101</t>
  </si>
  <si>
    <t>Uložení sypaniny z hornin soudržných do násypů zhutněných na 95 % PS</t>
  </si>
  <si>
    <t>1455747454</t>
  </si>
  <si>
    <t>260*0,2</t>
  </si>
  <si>
    <t>12</t>
  </si>
  <si>
    <t>M</t>
  </si>
  <si>
    <t>58331200</t>
  </si>
  <si>
    <t>štěrkopísek netříděný zásypový materiál</t>
  </si>
  <si>
    <t>t</t>
  </si>
  <si>
    <t>350080665</t>
  </si>
  <si>
    <t>52*2 'Přepočtené koeficientem množství</t>
  </si>
  <si>
    <t>13</t>
  </si>
  <si>
    <t>171201201</t>
  </si>
  <si>
    <t>Uložení sypaniny na skládky</t>
  </si>
  <si>
    <t>-779909677</t>
  </si>
  <si>
    <t>14</t>
  </si>
  <si>
    <t>171201211</t>
  </si>
  <si>
    <t>Poplatek za uložení odpadu ze sypaniny na skládce (skládkovné)</t>
  </si>
  <si>
    <t>-1350946691</t>
  </si>
  <si>
    <t>263,47*2 'Přepočtené koeficientem množství</t>
  </si>
  <si>
    <t>174101101</t>
  </si>
  <si>
    <t>Zásyp jam, šachet rýh nebo kolem objektů sypaninou se zhutněním</t>
  </si>
  <si>
    <t>1639363923</t>
  </si>
  <si>
    <t>20,2*0,6*(1,5-0,1-0,4)</t>
  </si>
  <si>
    <t>16</t>
  </si>
  <si>
    <t>-577172414</t>
  </si>
  <si>
    <t>12,12*2 'Přepočtené koeficientem množství</t>
  </si>
  <si>
    <t>17</t>
  </si>
  <si>
    <t>175111101</t>
  </si>
  <si>
    <t>Obsypání potrubí ručně sypaninou bez prohození sítem, uloženou do 3 m</t>
  </si>
  <si>
    <t>1659924706</t>
  </si>
  <si>
    <t>20,2*0,6*0,4</t>
  </si>
  <si>
    <t>18</t>
  </si>
  <si>
    <t>-1948587827</t>
  </si>
  <si>
    <t>4,848*2 'Přepočtené koeficientem množství</t>
  </si>
  <si>
    <t>19</t>
  </si>
  <si>
    <t>181411131</t>
  </si>
  <si>
    <t>Založení parkového trávníku výsevem plochy do 1000 m2 v rovině a ve svahu do 1:5</t>
  </si>
  <si>
    <t>127909832</t>
  </si>
  <si>
    <t>005724100</t>
  </si>
  <si>
    <t>osivo směs travní parková</t>
  </si>
  <si>
    <t>kg</t>
  </si>
  <si>
    <t>-243643884</t>
  </si>
  <si>
    <t>260*0,015 'Přepočtené koeficientem množství</t>
  </si>
  <si>
    <t>181951101</t>
  </si>
  <si>
    <t>Úprava pláně v hornině tř. 1 až 4 bez zhutnění</t>
  </si>
  <si>
    <t>2118405296</t>
  </si>
  <si>
    <t>22</t>
  </si>
  <si>
    <t>181951102</t>
  </si>
  <si>
    <t>Úprava pláně v hornině tř. 1 až 4 se zhutněním</t>
  </si>
  <si>
    <t>2060585112</t>
  </si>
  <si>
    <t>1024,6 "živičný povrch - skladba A</t>
  </si>
  <si>
    <t>229 "živičný povrch - skladba B</t>
  </si>
  <si>
    <t>298,2 "živičný povrch - skladba C</t>
  </si>
  <si>
    <t>62,4 "dlažba s výstupky</t>
  </si>
  <si>
    <t>23</t>
  </si>
  <si>
    <t>182301121</t>
  </si>
  <si>
    <t>Rozprostření ornice pl do 500 m2 ve svahu přes 1:5 tl vrstvy do 100 mm</t>
  </si>
  <si>
    <t>-946649913</t>
  </si>
  <si>
    <t>24</t>
  </si>
  <si>
    <t>103211000</t>
  </si>
  <si>
    <t>zahradní substrát pro výsadbu VL</t>
  </si>
  <si>
    <t>1327454442</t>
  </si>
  <si>
    <t>260*0,1 'Přepočtené koeficientem množství</t>
  </si>
  <si>
    <t>25</t>
  </si>
  <si>
    <t>183101214</t>
  </si>
  <si>
    <t>Jamky pro výsadbu s výměnou 50 % půdy zeminy tř 1 až 4 objem do 0,125 m3 v rovině a svahu do 1:5</t>
  </si>
  <si>
    <t>-417010075</t>
  </si>
  <si>
    <t>26</t>
  </si>
  <si>
    <t>10371500</t>
  </si>
  <si>
    <t>substrát pro trávníky VL</t>
  </si>
  <si>
    <t>-1508470406</t>
  </si>
  <si>
    <t>8*0,0625 'Přepočtené koeficientem množství</t>
  </si>
  <si>
    <t>27</t>
  </si>
  <si>
    <t>184201112</t>
  </si>
  <si>
    <t>Výsadba stromu bez balu do jamky výška kmene do 2,5 m v rovině a svahu do 1:5</t>
  </si>
  <si>
    <t>1489498757</t>
  </si>
  <si>
    <t>28</t>
  </si>
  <si>
    <t>02650405</t>
  </si>
  <si>
    <t>Javor mléč /Acer platanoides/ 250-300cm ZB</t>
  </si>
  <si>
    <t>-1540596595</t>
  </si>
  <si>
    <t>29</t>
  </si>
  <si>
    <t>184215132</t>
  </si>
  <si>
    <t>Ukotvení kmene dřevin třemi kůly D do 0,1 m délky do 2 m</t>
  </si>
  <si>
    <t>-464073079</t>
  </si>
  <si>
    <t>30</t>
  </si>
  <si>
    <t>05217108</t>
  </si>
  <si>
    <t>tyče dřevěné v kůře D 80mm dl 6m</t>
  </si>
  <si>
    <t>1295722977</t>
  </si>
  <si>
    <t>8*2*0,005*3</t>
  </si>
  <si>
    <t>31</t>
  </si>
  <si>
    <t>184215411</t>
  </si>
  <si>
    <t>Zhotovení závlahové mísy dřevin D do 0,5 m v rovině nebo na svahu do 1:5</t>
  </si>
  <si>
    <t>747905306</t>
  </si>
  <si>
    <t>32</t>
  </si>
  <si>
    <t>58331201</t>
  </si>
  <si>
    <t>štěrkopísek netříděný</t>
  </si>
  <si>
    <t>-1952554825</t>
  </si>
  <si>
    <t>8*0,001 'Přepočtené koeficientem množství</t>
  </si>
  <si>
    <t>33</t>
  </si>
  <si>
    <t>184501121</t>
  </si>
  <si>
    <t>Zhotovení obalu z juty v jedné vrstvě v rovině a svahu do 1:5</t>
  </si>
  <si>
    <t>1869719373</t>
  </si>
  <si>
    <t>8*1,5</t>
  </si>
  <si>
    <t>Vodorovné konstrukce</t>
  </si>
  <si>
    <t>34</t>
  </si>
  <si>
    <t>451572111</t>
  </si>
  <si>
    <t>Lože pod potrubí otevřený výkop z kameniva drobného těženého</t>
  </si>
  <si>
    <t>39198681</t>
  </si>
  <si>
    <t>20,2*0,6*0,1</t>
  </si>
  <si>
    <t>Komunikace pozemní</t>
  </si>
  <si>
    <t>35</t>
  </si>
  <si>
    <t>564831112</t>
  </si>
  <si>
    <t>Podklad ze štěrkodrtě ŠD tl 110 mm</t>
  </si>
  <si>
    <t>434243605</t>
  </si>
  <si>
    <t>36</t>
  </si>
  <si>
    <t>564851111</t>
  </si>
  <si>
    <t>Podklad ze štěrkodrtě ŠD tl 150 mm</t>
  </si>
  <si>
    <t>253912574</t>
  </si>
  <si>
    <t>37</t>
  </si>
  <si>
    <t>564861111</t>
  </si>
  <si>
    <t>Podklad ze štěrkodrtě ŠD tl 200 mm</t>
  </si>
  <si>
    <t>-1493123805</t>
  </si>
  <si>
    <t>38</t>
  </si>
  <si>
    <t>565165111</t>
  </si>
  <si>
    <t>Asfaltový beton vrstva podkladní ACP 16 (obalované kamenivo OKS) tl 80 mm š do 3 m</t>
  </si>
  <si>
    <t>-1574961033</t>
  </si>
  <si>
    <t>39</t>
  </si>
  <si>
    <t>567122111</t>
  </si>
  <si>
    <t>Podklad ze směsi stmelené cementem SC C 8/10 (KSC I) tl 120 mm</t>
  </si>
  <si>
    <t>-595920020</t>
  </si>
  <si>
    <t>40</t>
  </si>
  <si>
    <t>573111113</t>
  </si>
  <si>
    <t>Postřik živičný infiltrační s posypem z asfaltu množství 1,5 kg/m2</t>
  </si>
  <si>
    <t>67338481</t>
  </si>
  <si>
    <t>41</t>
  </si>
  <si>
    <t>573211112</t>
  </si>
  <si>
    <t>Postřik živičný spojovací z asfaltu v množství 0,70 kg/m2</t>
  </si>
  <si>
    <t>-256727571</t>
  </si>
  <si>
    <t>1024,6*2 "živičný povrch - skladba A</t>
  </si>
  <si>
    <t>229*2 "živičný povrch - skladba B</t>
  </si>
  <si>
    <t>298,2*2 "živičný povrch - skladba C</t>
  </si>
  <si>
    <t>42</t>
  </si>
  <si>
    <t>577144111</t>
  </si>
  <si>
    <t>Asfaltový beton vrstva obrusná ACO 11 (ABS) tř. I tl 50 mm š do 3 m z nemodifikovaného asfaltu</t>
  </si>
  <si>
    <t>-571156430</t>
  </si>
  <si>
    <t>43</t>
  </si>
  <si>
    <t>577165112</t>
  </si>
  <si>
    <t>Asfaltový beton vrstva ložní ACL 16 (ABH) tl 70 mm š do 3 m z nemodifikovaného asfaltu</t>
  </si>
  <si>
    <t>1360800156</t>
  </si>
  <si>
    <t>44</t>
  </si>
  <si>
    <t>596211110</t>
  </si>
  <si>
    <t>Kladení zámkové dlažby komunikací pro pěší tl 60 mm skupiny A</t>
  </si>
  <si>
    <t>-513235738</t>
  </si>
  <si>
    <t>45</t>
  </si>
  <si>
    <t>592452670</t>
  </si>
  <si>
    <t>dlažba reliéfní 20 x 10 x 6 cm</t>
  </si>
  <si>
    <t>-674142518</t>
  </si>
  <si>
    <t>62,4*1,03 'Přepočtené koeficientem množství</t>
  </si>
  <si>
    <t>Trubní vedení</t>
  </si>
  <si>
    <t>46</t>
  </si>
  <si>
    <t>871-02</t>
  </si>
  <si>
    <t>Bourání uičních vpustí</t>
  </si>
  <si>
    <t>1842616891</t>
  </si>
  <si>
    <t>47</t>
  </si>
  <si>
    <t>871315231</t>
  </si>
  <si>
    <t>Kanalizační potrubí z tvrdého PVC jednovrstvé tuhost třídy SN10 DN 160</t>
  </si>
  <si>
    <t>1433353894</t>
  </si>
  <si>
    <t>48</t>
  </si>
  <si>
    <t>871355231</t>
  </si>
  <si>
    <t>Kanalizační potrubí z tvrdého PVC jednovrstvé tuhost třídy SN10 DN 200</t>
  </si>
  <si>
    <t>979297396</t>
  </si>
  <si>
    <t>49</t>
  </si>
  <si>
    <t>877350420</t>
  </si>
  <si>
    <t>Montáž odboček na kanalizačním potrubí z PP trub korugovaných DN 200</t>
  </si>
  <si>
    <t>569865534</t>
  </si>
  <si>
    <t>50</t>
  </si>
  <si>
    <t>28617360</t>
  </si>
  <si>
    <t>odbočka kanalizace PP korugované DN 200/160, pro KG 45°</t>
  </si>
  <si>
    <t>1460325577</t>
  </si>
  <si>
    <t>51</t>
  </si>
  <si>
    <t>895941311</t>
  </si>
  <si>
    <t>Zřízení vpusti kanalizační uliční z betonových dílců typ UVB-50</t>
  </si>
  <si>
    <t>-1684619692</t>
  </si>
  <si>
    <t>52</t>
  </si>
  <si>
    <t>59223822</t>
  </si>
  <si>
    <t>vpusť betonová uliční dno s výtokem 62,6 x 49,5 x 5 cm</t>
  </si>
  <si>
    <t>1214554989</t>
  </si>
  <si>
    <t>53</t>
  </si>
  <si>
    <t>59223824</t>
  </si>
  <si>
    <t>vpusť betonová uliční /skruž/ 59x50x5 cm</t>
  </si>
  <si>
    <t>-771124101</t>
  </si>
  <si>
    <t>54</t>
  </si>
  <si>
    <t>59223821</t>
  </si>
  <si>
    <t>vpusť betonová uliční prstenec 18x66x10 cm</t>
  </si>
  <si>
    <t>-798904978</t>
  </si>
  <si>
    <t>55</t>
  </si>
  <si>
    <t>895941311-1</t>
  </si>
  <si>
    <t>Osazení sorpční vpusti</t>
  </si>
  <si>
    <t>378989950</t>
  </si>
  <si>
    <t>56</t>
  </si>
  <si>
    <t>592-01</t>
  </si>
  <si>
    <t>Sorpční vpust</t>
  </si>
  <si>
    <t>1512300339</t>
  </si>
  <si>
    <t>57</t>
  </si>
  <si>
    <t>899204112</t>
  </si>
  <si>
    <t>Osazení mříží litinových včetně rámů a košů na bahno pro třídu zatížení D400, E600</t>
  </si>
  <si>
    <t>-877692266</t>
  </si>
  <si>
    <t>58</t>
  </si>
  <si>
    <t>28661938</t>
  </si>
  <si>
    <t>mříž litinová 600/40T, 420X620 D400</t>
  </si>
  <si>
    <t>1046289918</t>
  </si>
  <si>
    <t>59</t>
  </si>
  <si>
    <t>59223874</t>
  </si>
  <si>
    <t>koš vysoký pro uliční vpusti, žárově zinkovaný plech,pro rám 500/300</t>
  </si>
  <si>
    <t>800912622</t>
  </si>
  <si>
    <t>Ostatní konstrukce a práce, bourání</t>
  </si>
  <si>
    <t>60</t>
  </si>
  <si>
    <t>914-1</t>
  </si>
  <si>
    <t>demontáž svislé dopravní značky</t>
  </si>
  <si>
    <t>1344675693</t>
  </si>
  <si>
    <t>61</t>
  </si>
  <si>
    <t>914-2</t>
  </si>
  <si>
    <t>ochrana stávající svislé dopravní značky</t>
  </si>
  <si>
    <t>776372482</t>
  </si>
  <si>
    <t>62</t>
  </si>
  <si>
    <t>914-3</t>
  </si>
  <si>
    <t>posunutí stávající svislé dopravní značky</t>
  </si>
  <si>
    <t>1540168310</t>
  </si>
  <si>
    <t>63</t>
  </si>
  <si>
    <t>914111111</t>
  </si>
  <si>
    <t>Montáž svislé dopravní značky do velikosti 1 m2 objímkami na sloupek nebo konzolu</t>
  </si>
  <si>
    <t>-1154526208</t>
  </si>
  <si>
    <t>64</t>
  </si>
  <si>
    <t>404442570</t>
  </si>
  <si>
    <t>značka svislá - IP12</t>
  </si>
  <si>
    <t>-668598036</t>
  </si>
  <si>
    <t>65</t>
  </si>
  <si>
    <t>404442030</t>
  </si>
  <si>
    <t>značka svislá - IP11b</t>
  </si>
  <si>
    <t>1402462131</t>
  </si>
  <si>
    <t>66</t>
  </si>
  <si>
    <t>404442031.1</t>
  </si>
  <si>
    <t>značka svislá - P4</t>
  </si>
  <si>
    <t>1602221794</t>
  </si>
  <si>
    <t>67</t>
  </si>
  <si>
    <t>404442604</t>
  </si>
  <si>
    <t>značka svislá - B29</t>
  </si>
  <si>
    <t>-1147758358</t>
  </si>
  <si>
    <t>68</t>
  </si>
  <si>
    <t>404442605</t>
  </si>
  <si>
    <t>značka svislá - O1</t>
  </si>
  <si>
    <t>1669549551</t>
  </si>
  <si>
    <t>69</t>
  </si>
  <si>
    <t>404442606</t>
  </si>
  <si>
    <t>značka svislá - C3b</t>
  </si>
  <si>
    <t>-1927713108</t>
  </si>
  <si>
    <t>70</t>
  </si>
  <si>
    <t>404442607</t>
  </si>
  <si>
    <t>značka svislá - E8e</t>
  </si>
  <si>
    <t>-727468745</t>
  </si>
  <si>
    <t>71</t>
  </si>
  <si>
    <t>404442608</t>
  </si>
  <si>
    <t>značka svislá - E8d</t>
  </si>
  <si>
    <t>-123700061</t>
  </si>
  <si>
    <t>72</t>
  </si>
  <si>
    <t>914511112</t>
  </si>
  <si>
    <t>Montáž sloupku dopravních značek délky do 3,5 m s betonovým základem a patkou</t>
  </si>
  <si>
    <t>-1618246265</t>
  </si>
  <si>
    <t>73</t>
  </si>
  <si>
    <t>404452250</t>
  </si>
  <si>
    <t>sloupek Zn 60 - 350</t>
  </si>
  <si>
    <t>348175280</t>
  </si>
  <si>
    <t>74</t>
  </si>
  <si>
    <t>404452400</t>
  </si>
  <si>
    <t>patka hliníková HP 60</t>
  </si>
  <si>
    <t>-1338773820</t>
  </si>
  <si>
    <t>75</t>
  </si>
  <si>
    <t>404452530</t>
  </si>
  <si>
    <t>víčko plastové na sloupek 60</t>
  </si>
  <si>
    <t>-2080283740</t>
  </si>
  <si>
    <t>76</t>
  </si>
  <si>
    <t>404452560</t>
  </si>
  <si>
    <t>upínací svorka na sloupek US 60</t>
  </si>
  <si>
    <t>1781345742</t>
  </si>
  <si>
    <t>77</t>
  </si>
  <si>
    <t>915211111</t>
  </si>
  <si>
    <t>Vodorovné dopravní značení dělící čáry souvislé š 125 mm bílý plast</t>
  </si>
  <si>
    <t>-1638068125</t>
  </si>
  <si>
    <t>80 "V10b</t>
  </si>
  <si>
    <t>78</t>
  </si>
  <si>
    <t>915231111</t>
  </si>
  <si>
    <t>Vodorovné dopravní značení přechody pro chodce, šipky, symboly bílý plast</t>
  </si>
  <si>
    <t>1304470349</t>
  </si>
  <si>
    <t>2 "V10f</t>
  </si>
  <si>
    <t>79</t>
  </si>
  <si>
    <t>915611111</t>
  </si>
  <si>
    <t>Předznačení vodorovného liniového značení</t>
  </si>
  <si>
    <t>487365670</t>
  </si>
  <si>
    <t>80</t>
  </si>
  <si>
    <t>915621111</t>
  </si>
  <si>
    <t>Předznačení vodorovného plošného značení</t>
  </si>
  <si>
    <t>1476173015</t>
  </si>
  <si>
    <t>81</t>
  </si>
  <si>
    <t>916131213</t>
  </si>
  <si>
    <t>Osazení silničního obrubníku betonového stojatého s boční opěrou do lože z betonu prostého</t>
  </si>
  <si>
    <t>676114524</t>
  </si>
  <si>
    <t>267,3+109,4+12</t>
  </si>
  <si>
    <t>82</t>
  </si>
  <si>
    <t>59217023</t>
  </si>
  <si>
    <t>obrubník betonový silniční 100x15x25cm</t>
  </si>
  <si>
    <t>1520610711</t>
  </si>
  <si>
    <t>267,3*1,02 'Přepočtené koeficientem množství</t>
  </si>
  <si>
    <t>83</t>
  </si>
  <si>
    <t>59217029</t>
  </si>
  <si>
    <t>obrubník betonový silniční nájezdový 100x15x15 cm</t>
  </si>
  <si>
    <t>13646252</t>
  </si>
  <si>
    <t>109,4*1,02 'Přepočtené koeficientem množství</t>
  </si>
  <si>
    <t>84</t>
  </si>
  <si>
    <t>59217030</t>
  </si>
  <si>
    <t>obrubník betonový silniční přechodový 100x15x15-25 cm</t>
  </si>
  <si>
    <t>-251169082</t>
  </si>
  <si>
    <t>12*1,02 'Přepočtené koeficientem množství</t>
  </si>
  <si>
    <t>85</t>
  </si>
  <si>
    <t>916331112</t>
  </si>
  <si>
    <t>Osazení zahradního obrubníku betonového do lože z betonu s boční opěrou</t>
  </si>
  <si>
    <t>560434613</t>
  </si>
  <si>
    <t>86</t>
  </si>
  <si>
    <t>59217008</t>
  </si>
  <si>
    <t>obrubník betonový 100x8x20cm</t>
  </si>
  <si>
    <t>1311928702</t>
  </si>
  <si>
    <t>183,5*1,02 'Přepočtené koeficientem množství</t>
  </si>
  <si>
    <t>87</t>
  </si>
  <si>
    <t>919121111</t>
  </si>
  <si>
    <t>Těsnění spár zálivkou za studena pro komůrky š 10 mm hl 20 mm s těsnicím profilem</t>
  </si>
  <si>
    <t>-1246640252</t>
  </si>
  <si>
    <t>88</t>
  </si>
  <si>
    <t>919721222</t>
  </si>
  <si>
    <t>Geomříž pro vyztužení asfaltového povrchu ze skelných vláken s geotextilií pevnost 50 kN/m</t>
  </si>
  <si>
    <t>-1470317705</t>
  </si>
  <si>
    <t>89</t>
  </si>
  <si>
    <t>919735112</t>
  </si>
  <si>
    <t>Řezání stávajícího živičného krytu hl do 100 mm</t>
  </si>
  <si>
    <t>236694387</t>
  </si>
  <si>
    <t>997</t>
  </si>
  <si>
    <t>Přesun sutě</t>
  </si>
  <si>
    <t>90</t>
  </si>
  <si>
    <t>997221551</t>
  </si>
  <si>
    <t>Vodorovná doprava suti ze sypkých materiálů do 1 km</t>
  </si>
  <si>
    <t>186285533</t>
  </si>
  <si>
    <t>91</t>
  </si>
  <si>
    <t>997221559</t>
  </si>
  <si>
    <t>Příplatek ZKD 1 km u vodorovné dopravy suti ze sypkých materiálů</t>
  </si>
  <si>
    <t>1433796181</t>
  </si>
  <si>
    <t>640,135*29 'Přepočtené koeficientem množství</t>
  </si>
  <si>
    <t>92</t>
  </si>
  <si>
    <t>997221815</t>
  </si>
  <si>
    <t>Poplatek za uložení na skládce (skládkovné) stavebního odpadu betonového kód odpadu 170 101</t>
  </si>
  <si>
    <t>1771096606</t>
  </si>
  <si>
    <t>93</t>
  </si>
  <si>
    <t>997221845</t>
  </si>
  <si>
    <t>Poplatek za uložení odpadu z asfaltových povrchů na skládce (skládkovné)</t>
  </si>
  <si>
    <t>1111031277</t>
  </si>
  <si>
    <t>998</t>
  </si>
  <si>
    <t>Přesun hmot</t>
  </si>
  <si>
    <t>94</t>
  </si>
  <si>
    <t>998225111</t>
  </si>
  <si>
    <t>Přesun hmot pro pozemní komunikace s krytem z kamene, monolitickým betonovým nebo živičným</t>
  </si>
  <si>
    <t>-595169960</t>
  </si>
  <si>
    <t>PSV</t>
  </si>
  <si>
    <t>Práce a dodávky PSV</t>
  </si>
  <si>
    <t>767</t>
  </si>
  <si>
    <t>Konstrukce zámečnické</t>
  </si>
  <si>
    <t>95</t>
  </si>
  <si>
    <t>767-1</t>
  </si>
  <si>
    <t>Kontejner na odpad</t>
  </si>
  <si>
    <t>-800108340</t>
  </si>
  <si>
    <t>OST</t>
  </si>
  <si>
    <t>Ostatní</t>
  </si>
  <si>
    <t>VRN</t>
  </si>
  <si>
    <t>Vedlejší rozpočtové náklady</t>
  </si>
  <si>
    <t>96</t>
  </si>
  <si>
    <t>999-VRN-1</t>
  </si>
  <si>
    <t>geodetické práce před výstavbou</t>
  </si>
  <si>
    <t>1591490314</t>
  </si>
  <si>
    <t>97</t>
  </si>
  <si>
    <t>999-VRN-2</t>
  </si>
  <si>
    <t>geodetické práce při provádění stavby</t>
  </si>
  <si>
    <t>-868790773</t>
  </si>
  <si>
    <t>98</t>
  </si>
  <si>
    <t>999-VRN-3</t>
  </si>
  <si>
    <t>Geodetické práce po výstavbě</t>
  </si>
  <si>
    <t>922274683</t>
  </si>
  <si>
    <t>99</t>
  </si>
  <si>
    <t>999-VRN-4</t>
  </si>
  <si>
    <t>Dokumentace skutečného provedení 3 paré</t>
  </si>
  <si>
    <t>1351765656</t>
  </si>
  <si>
    <t>100</t>
  </si>
  <si>
    <t>999-VRN-5</t>
  </si>
  <si>
    <t>Zřízení staveniště, náklady na umístění stavební buňky, WC a oplocení staveniště</t>
  </si>
  <si>
    <t>-1816374089</t>
  </si>
  <si>
    <t>101</t>
  </si>
  <si>
    <t>999-VRN-6</t>
  </si>
  <si>
    <t>Dopravní značení na staveništi, zajištění PDZ po dobu rekonstrukce</t>
  </si>
  <si>
    <t>-1453684470</t>
  </si>
  <si>
    <t>102</t>
  </si>
  <si>
    <t>999-VRN-7</t>
  </si>
  <si>
    <t>Zajištění povolení zvláštního užívání komunikace</t>
  </si>
  <si>
    <t>729516633</t>
  </si>
  <si>
    <t>103</t>
  </si>
  <si>
    <t>999-VRN-8</t>
  </si>
  <si>
    <t>Informační tabule s údaji o stavbě</t>
  </si>
  <si>
    <t>1029352666</t>
  </si>
  <si>
    <t>20 - Veřejné osvětlení</t>
  </si>
  <si>
    <t xml:space="preserve"> </t>
  </si>
  <si>
    <t>POB0001 - MONTÁŽ</t>
  </si>
  <si>
    <t>POB0002 - RVO + NAPOJENÍ</t>
  </si>
  <si>
    <t>POB0003 - DEMONTÁŽ</t>
  </si>
  <si>
    <t>POB0001</t>
  </si>
  <si>
    <t>MONTÁŽ</t>
  </si>
  <si>
    <t>PCCA29A</t>
  </si>
  <si>
    <t>KABEL CYKY-J 4X10 VOLNE ULOZENY</t>
  </si>
  <si>
    <t>1000013230</t>
  </si>
  <si>
    <t xml:space="preserve">KABEL CYKY-J  4X10MM2  750V</t>
  </si>
  <si>
    <t>189*1,05 "Přepočtené koeficientem množství</t>
  </si>
  <si>
    <t>Součet</t>
  </si>
  <si>
    <t>PCCA04A</t>
  </si>
  <si>
    <t>KABEL CYKY-J 3X1,5 VOLNE ULOZENY</t>
  </si>
  <si>
    <t>1000013270</t>
  </si>
  <si>
    <t>KABEL CYKY-J 3X1,5MM2 750V</t>
  </si>
  <si>
    <t>72*1,05 "Přepočtené koeficientem množství</t>
  </si>
  <si>
    <t>PCIA04A</t>
  </si>
  <si>
    <t>UKONC.A ZAP.VODICE 25MM2 SVORK.V ROZVAD.</t>
  </si>
  <si>
    <t>KS</t>
  </si>
  <si>
    <t>PCIA01A</t>
  </si>
  <si>
    <t>UKONC.-ZAP.VOD.DO 2,5MM2 SVORK.V ROZVAD.</t>
  </si>
  <si>
    <t>1000006450.1</t>
  </si>
  <si>
    <t>TRUBKA HDPE 40/33 TR.HOR.C3 06040 50M</t>
  </si>
  <si>
    <t>1000174091</t>
  </si>
  <si>
    <t>TRUBKA HDPE 40/33</t>
  </si>
  <si>
    <t>PELA43A</t>
  </si>
  <si>
    <t>TRUBKA KORUG. PE KORUFLEX 110/94 OHEBNA</t>
  </si>
  <si>
    <t>1000174000</t>
  </si>
  <si>
    <t>TRUBKA KORUG.OHEBNA KORUFL.110 CERNA 50M</t>
  </si>
  <si>
    <t>1002912320</t>
  </si>
  <si>
    <t>STOZAR UZL 10-133/89 - ULICNI BEZPAT.</t>
  </si>
  <si>
    <t>PDMA16A.1</t>
  </si>
  <si>
    <t>OSVETL.STOZAR OCEL.BEZPATICOVY UZL 10</t>
  </si>
  <si>
    <t>1002912420</t>
  </si>
  <si>
    <t>VYLOZNIK UZB 1-1500, KOOPERATIVA</t>
  </si>
  <si>
    <t>PDMA40C</t>
  </si>
  <si>
    <t>VYLOZNIK 1-1500 DO 35KG NA STOZAR</t>
  </si>
  <si>
    <t>DLA61</t>
  </si>
  <si>
    <t>SVITIDLO PHILIPS LED-4S/740 I, DM11, 20W</t>
  </si>
  <si>
    <t>DLA62</t>
  </si>
  <si>
    <t>SVITIDLO PHILIPS LED-4S/740 I, DM11, 38W</t>
  </si>
  <si>
    <t>PDLA62A.1</t>
  </si>
  <si>
    <t>SVITIDLO - MONTAZ NA STOZAR BEZ POJ.</t>
  </si>
  <si>
    <t>746332000</t>
  </si>
  <si>
    <t>SODIKOVA VYBOJKA HPS-T-DAT 70W E27</t>
  </si>
  <si>
    <t>1002912091</t>
  </si>
  <si>
    <t>VYZBROJ STOZAROVA SV-A 6.10.4, BECOV</t>
  </si>
  <si>
    <t>1002912092</t>
  </si>
  <si>
    <t>VYZBROJ STOZAROVA SV-A 9.10.4, BECOV</t>
  </si>
  <si>
    <t>4004324400009</t>
  </si>
  <si>
    <t>PATRONA POJISTK.6A D01/D02 E14 BALS</t>
  </si>
  <si>
    <t>PDNA01A</t>
  </si>
  <si>
    <t>MONTAZ ELEKTROVYZBR.STOZARU PRO 1 OKRUH</t>
  </si>
  <si>
    <t>1000040290</t>
  </si>
  <si>
    <t>SVORKA SP1 - PRIPOJ. NA KONSTR.</t>
  </si>
  <si>
    <t>9876002600</t>
  </si>
  <si>
    <t>VYK&gt; SROUB M10X45, 6-HR.HLAVA, POZ.</t>
  </si>
  <si>
    <t>9876008300</t>
  </si>
  <si>
    <t>VYK&gt; MATICE M10, 6-HRANNA, POZ.</t>
  </si>
  <si>
    <t>9876010400</t>
  </si>
  <si>
    <t>VYK&gt; PODLOZKA PRUZNA 12, POZ.</t>
  </si>
  <si>
    <t>PDQA67A</t>
  </si>
  <si>
    <t>UZEMNENI V ZEMI-DRAT FEZN 10MM</t>
  </si>
  <si>
    <t>1000001220</t>
  </si>
  <si>
    <t>DRAT FEZN PRUM.10MM ZEMNICI(BAL.50KG)</t>
  </si>
  <si>
    <t>KG</t>
  </si>
  <si>
    <t>00029790400</t>
  </si>
  <si>
    <t>SVORKA KRIZ. FEZN ZEMNI SR03</t>
  </si>
  <si>
    <t>9870011550</t>
  </si>
  <si>
    <t>VYK&gt; GUMOASFALT SA 12</t>
  </si>
  <si>
    <t>PECA03A</t>
  </si>
  <si>
    <t>VYKOP JAMY PRO SLOUP VO RUCNE,ZEM.TR.3</t>
  </si>
  <si>
    <t>M3</t>
  </si>
  <si>
    <t>00004645300</t>
  </si>
  <si>
    <t>STOZ.POUZDRO PLAST SP315/1000-1200</t>
  </si>
  <si>
    <t>46010000300</t>
  </si>
  <si>
    <t>POUZDR. ZAKL.PRO STOZAR VO PR.0.3/1.0-1.2M</t>
  </si>
  <si>
    <t>PECA65A</t>
  </si>
  <si>
    <t>ZAKL.BETON C12/15 DO 5M3 BEZ BEDN.A DOPR</t>
  </si>
  <si>
    <t>9870011010</t>
  </si>
  <si>
    <t>VYK&gt; SMES BETONOVA C12/15 XC0 ZAPAD</t>
  </si>
  <si>
    <t>PEDA38A</t>
  </si>
  <si>
    <t>VYKOP KABEL.RYHY 50X120CM RUCNE,ZEM.TR.3</t>
  </si>
  <si>
    <t>PEDA22A</t>
  </si>
  <si>
    <t>VYKOP KABEL.RYHY 35X80 CM RUCNE,ZEM.TR.3</t>
  </si>
  <si>
    <t>PEEA76A</t>
  </si>
  <si>
    <t>VYKOP KABEL.RYHY 10X10 CM RUCNE ZEM.TR.3</t>
  </si>
  <si>
    <t>PEGA33A</t>
  </si>
  <si>
    <t>ZAHOZ KABEL.RYHY 50X100CM RUCNE,ZEM.3</t>
  </si>
  <si>
    <t>PEFA22A</t>
  </si>
  <si>
    <t>ZAHOZ KABEL.RYHY 35X80 CM RUCNE,ZEM.TR.3</t>
  </si>
  <si>
    <t>PEGA86A</t>
  </si>
  <si>
    <t>ZAHOZ KABEL.RYHY 10X10 CM RUCNE,ZEM.TR.3</t>
  </si>
  <si>
    <t>PEJA41A</t>
  </si>
  <si>
    <t>FOLIE VYSTRAZNA Z PVC ,SIRKA 33 CM</t>
  </si>
  <si>
    <t>1000327780</t>
  </si>
  <si>
    <t>FOLIE VYSTR.S BLESKEM330X0,4 CERV.A 125M</t>
  </si>
  <si>
    <t>159*0,008 "Přepočtené koeficientem množství</t>
  </si>
  <si>
    <t>PMEA65A</t>
  </si>
  <si>
    <t>ODSTRAN.VOZOVKY ASFALT. KRYT NAD VYKOPEM</t>
  </si>
  <si>
    <t>M2</t>
  </si>
  <si>
    <t>9870020300</t>
  </si>
  <si>
    <t>VYK&gt; KOTOUC REZACI DIAMANT PR450ASFALT</t>
  </si>
  <si>
    <t>5*0,002 "Přepočtené koeficientem množství</t>
  </si>
  <si>
    <t>PMEA67A</t>
  </si>
  <si>
    <t>ODSTRAN. VOZOVKY ASFALT. KRYT MIMO VYKOP</t>
  </si>
  <si>
    <t>PMEA66A</t>
  </si>
  <si>
    <t>ZRIZENI VOZOVKY ASFALT. KRYT NAD VYKOPEM</t>
  </si>
  <si>
    <t>9870020030</t>
  </si>
  <si>
    <t>VYK&gt; KAMENIVO DRC.HRUBE FR.63-125 TR.B</t>
  </si>
  <si>
    <t>5*217,5 "Přepočtené koeficientem množství</t>
  </si>
  <si>
    <t>9870020090</t>
  </si>
  <si>
    <t>VYK&gt; KAMENIVO DOLOM.DO BETONU FR.0-4VL</t>
  </si>
  <si>
    <t>5*2,43 "Přepočtené koeficientem množství</t>
  </si>
  <si>
    <t>9870020130</t>
  </si>
  <si>
    <t>VYK&gt; STERKOPISEK FR.0-32 TR.C</t>
  </si>
  <si>
    <t>5*200 "Přepočtené koeficientem množství</t>
  </si>
  <si>
    <t>9870020140</t>
  </si>
  <si>
    <t>VYK&gt; STERKODRT FR.0-63 TR.A</t>
  </si>
  <si>
    <t>5*285 "Přepočtené koeficientem množství</t>
  </si>
  <si>
    <t>9870020180</t>
  </si>
  <si>
    <t>VYK&gt; LAK ASFALT.PENETRAL ALP SUD 160KG</t>
  </si>
  <si>
    <t>104</t>
  </si>
  <si>
    <t>5*0,12 "Přepočtené koeficientem množství</t>
  </si>
  <si>
    <t>9870020190</t>
  </si>
  <si>
    <t>VYK&gt; ZALIVKA ASFALTOVA AZ BUBNY</t>
  </si>
  <si>
    <t>106</t>
  </si>
  <si>
    <t>5*4,17 "Přepočtené koeficientem množství</t>
  </si>
  <si>
    <t>9870020320</t>
  </si>
  <si>
    <t>VYK&gt; PODKLAD Z KAMENIVA MECH.ZPEVN.MZK</t>
  </si>
  <si>
    <t>108</t>
  </si>
  <si>
    <t>5*405 "Přepočtené koeficientem množství</t>
  </si>
  <si>
    <t>9870020350</t>
  </si>
  <si>
    <t>VYK&gt; ASFALT.BET.OBRUS.ACO11+ 50/70 TR1</t>
  </si>
  <si>
    <t>110</t>
  </si>
  <si>
    <t>5*95 "Přepočtené koeficientem množství</t>
  </si>
  <si>
    <t>9870020360</t>
  </si>
  <si>
    <t>VYK&gt; ASFALT.BET.PODKL.ACP16S 50/70 TR1</t>
  </si>
  <si>
    <t>112</t>
  </si>
  <si>
    <t>5*116 "Přepočtené koeficientem množství</t>
  </si>
  <si>
    <t>9870020370</t>
  </si>
  <si>
    <t>VYK&gt; ASFALT.BET.LOZNI ACL16S+ 50/70TR1</t>
  </si>
  <si>
    <t>114</t>
  </si>
  <si>
    <t>5*140 "Přepočtené koeficientem množství</t>
  </si>
  <si>
    <t>PMEA68A</t>
  </si>
  <si>
    <t>ZRIZENI VOZOVKY ASFALT. KRYT MIMO VYKOP</t>
  </si>
  <si>
    <t>116</t>
  </si>
  <si>
    <t>118</t>
  </si>
  <si>
    <t>120</t>
  </si>
  <si>
    <t>122</t>
  </si>
  <si>
    <t>124</t>
  </si>
  <si>
    <t>PMEA31A</t>
  </si>
  <si>
    <t>ODSTRAN.CHODNIKU ASFALT.KRYT NAD VYKOPEM</t>
  </si>
  <si>
    <t>126</t>
  </si>
  <si>
    <t>128</t>
  </si>
  <si>
    <t>3,85*0,002 "Přepočtené koeficientem množství</t>
  </si>
  <si>
    <t>PMEA33A</t>
  </si>
  <si>
    <t>ODSTRAN.CHODNIKU ASFALT. KRYT MIMO VYKOP</t>
  </si>
  <si>
    <t>130</t>
  </si>
  <si>
    <t>PMEA32A</t>
  </si>
  <si>
    <t>ZRIZENI CHODNIKU ASFALT.KRYT NAD VYKOPEM</t>
  </si>
  <si>
    <t>132</t>
  </si>
  <si>
    <t>134</t>
  </si>
  <si>
    <t>5,5*362,6 "Přepočtené koeficientem množství</t>
  </si>
  <si>
    <t>136</t>
  </si>
  <si>
    <t>5,5*2,43 "Přepočtené koeficientem množství</t>
  </si>
  <si>
    <t>138</t>
  </si>
  <si>
    <t>5,5*0,12 "Přepočtené koeficientem množství</t>
  </si>
  <si>
    <t>140</t>
  </si>
  <si>
    <t>5,5*4,17 "Přepočtené koeficientem množství</t>
  </si>
  <si>
    <t>9870020340</t>
  </si>
  <si>
    <t>VYK&gt; ASFALT.BET.OBRUS.ACO11 50/70 TR2</t>
  </si>
  <si>
    <t>142</t>
  </si>
  <si>
    <t>5,5*118 "Přepočtené koeficientem množství</t>
  </si>
  <si>
    <t>144</t>
  </si>
  <si>
    <t>5,5*116 "Přepočtené koeficientem množství</t>
  </si>
  <si>
    <t>PMEA34A</t>
  </si>
  <si>
    <t>ZRIZENI CHODNIKU ASFALT.KRYT MIMO VYKOP</t>
  </si>
  <si>
    <t>146</t>
  </si>
  <si>
    <t>9870020020</t>
  </si>
  <si>
    <t>VYK&gt; KAMENIVO DRC.HRUBE FR.4-8 TR.B</t>
  </si>
  <si>
    <t>148</t>
  </si>
  <si>
    <t>5,5*48,09 "Přepočtené koeficientem množství</t>
  </si>
  <si>
    <t>150</t>
  </si>
  <si>
    <t>152</t>
  </si>
  <si>
    <t>PMEA35A</t>
  </si>
  <si>
    <t>ODSTRAN.CHODNIKU ZAMK.DLAZBA NAD VYKOPEM</t>
  </si>
  <si>
    <t>154</t>
  </si>
  <si>
    <t>PMEA38A</t>
  </si>
  <si>
    <t>ODSTRAN.CHODNIKU ZAMK. DLAZBA MIMO VYKOP</t>
  </si>
  <si>
    <t>156</t>
  </si>
  <si>
    <t>PMEA36A</t>
  </si>
  <si>
    <t>ZRIZENI CHODNIK STAV.ZAMK.DLAZ.NAD VYKOP</t>
  </si>
  <si>
    <t>158</t>
  </si>
  <si>
    <t>9870020010</t>
  </si>
  <si>
    <t>VYK&gt; KAMENIVO DRC.DROBNE FR.0-4 TR.A</t>
  </si>
  <si>
    <t>160</t>
  </si>
  <si>
    <t>1*4,22 "Přepočtené koeficientem množství</t>
  </si>
  <si>
    <t>162</t>
  </si>
  <si>
    <t>1*128,12 "Přepočtené koeficientem množství</t>
  </si>
  <si>
    <t>164</t>
  </si>
  <si>
    <t>1*432,81 "Přepočtené koeficientem množství</t>
  </si>
  <si>
    <t>9870020230</t>
  </si>
  <si>
    <t>VYK&gt; ZAMKOVA DLAZBA</t>
  </si>
  <si>
    <t>166</t>
  </si>
  <si>
    <t>1*0,15 "Přepočtené koeficientem množství</t>
  </si>
  <si>
    <t>PMEA39A</t>
  </si>
  <si>
    <t>ZRIZENI CHODNIK STAV.ZAMK.DLAZ.MIMOVYKOP</t>
  </si>
  <si>
    <t>168</t>
  </si>
  <si>
    <t>170</t>
  </si>
  <si>
    <t>172</t>
  </si>
  <si>
    <t>1*80,03 "Přepočtené koeficientem množství</t>
  </si>
  <si>
    <t>174</t>
  </si>
  <si>
    <t>PMEA20A</t>
  </si>
  <si>
    <t>ODSTRANENI OBRUBNIKU CHODNIK</t>
  </si>
  <si>
    <t>176</t>
  </si>
  <si>
    <t>PMEA21A</t>
  </si>
  <si>
    <t>ZRIZENI OBRUBNIKU CHODNIK</t>
  </si>
  <si>
    <t>178</t>
  </si>
  <si>
    <t>9870020210</t>
  </si>
  <si>
    <t>VYK&gt; MALTA CEMENT. PRO DLAZBY Z CEM II</t>
  </si>
  <si>
    <t>180</t>
  </si>
  <si>
    <t>9*0,002 "Přepočtené koeficientem množství</t>
  </si>
  <si>
    <t>9870020220</t>
  </si>
  <si>
    <t>VYK&gt; SMES BETON TR.C12/15 KAMEN DO22MM</t>
  </si>
  <si>
    <t>182</t>
  </si>
  <si>
    <t>9*0,052 "Přepočtené koeficientem množství</t>
  </si>
  <si>
    <t>9870020260</t>
  </si>
  <si>
    <t>VYK&gt; OBRUBNIK CHODNIK ABO 50X10X25CM</t>
  </si>
  <si>
    <t>184</t>
  </si>
  <si>
    <t>9*0,5 "Přepočtené koeficientem množství</t>
  </si>
  <si>
    <t>PMEA59A</t>
  </si>
  <si>
    <t>ODSTRANENI OBRUBNIKU VOZOVKA</t>
  </si>
  <si>
    <t>186</t>
  </si>
  <si>
    <t>PMEA60A</t>
  </si>
  <si>
    <t>ZRIZENI OBRUBNIKU VOZOVKA</t>
  </si>
  <si>
    <t>188</t>
  </si>
  <si>
    <t>190</t>
  </si>
  <si>
    <t>2*0,002 "Přepočtené koeficientem množství</t>
  </si>
  <si>
    <t>192</t>
  </si>
  <si>
    <t>2*0,063 "Přepočtené koeficientem množství</t>
  </si>
  <si>
    <t>9870020270</t>
  </si>
  <si>
    <t>VYK&gt; OBRUBNIK VOZOVKA ABO 100X15X25CM</t>
  </si>
  <si>
    <t>194</t>
  </si>
  <si>
    <t>2*0,25 "Přepočtené koeficientem množství</t>
  </si>
  <si>
    <t>POB0002</t>
  </si>
  <si>
    <t>RVO + NAPOJENÍ</t>
  </si>
  <si>
    <t>196</t>
  </si>
  <si>
    <t>198</t>
  </si>
  <si>
    <t>11*1,05 "Přepočtené koeficientem množství</t>
  </si>
  <si>
    <t>PCIA03A</t>
  </si>
  <si>
    <t>UKONC.-ZAP.VOD.DO 16 MM2 SVORK.V ROZVAD.</t>
  </si>
  <si>
    <t>200</t>
  </si>
  <si>
    <t>PCIA68A</t>
  </si>
  <si>
    <t>UKONC.KAB.DO 4X 25 BEZ TRMENU,BEZ OK</t>
  </si>
  <si>
    <t>202</t>
  </si>
  <si>
    <t>204</t>
  </si>
  <si>
    <t>206</t>
  </si>
  <si>
    <t>208</t>
  </si>
  <si>
    <t>105</t>
  </si>
  <si>
    <t>210</t>
  </si>
  <si>
    <t>212</t>
  </si>
  <si>
    <t>107</t>
  </si>
  <si>
    <t>214</t>
  </si>
  <si>
    <t>4*0,008 "Přepočtené koeficientem množství</t>
  </si>
  <si>
    <t>PECA52A</t>
  </si>
  <si>
    <t>VYKOP JAMY RUCNE,ZEMINA TRIDY 3-4</t>
  </si>
  <si>
    <t>216</t>
  </si>
  <si>
    <t>109</t>
  </si>
  <si>
    <t>PECA60A</t>
  </si>
  <si>
    <t>ZAHOZ JAMY RUCNE, ZEMINA TRIDY 3</t>
  </si>
  <si>
    <t>218</t>
  </si>
  <si>
    <t>PEQA40A</t>
  </si>
  <si>
    <t>PISEK ZASYPOVY FR.0-4</t>
  </si>
  <si>
    <t>220</t>
  </si>
  <si>
    <t>111</t>
  </si>
  <si>
    <t>9870020290</t>
  </si>
  <si>
    <t>VYK&gt; PISEK ZASYPOVY FR.0-4</t>
  </si>
  <si>
    <t>222</t>
  </si>
  <si>
    <t>0,1*1600 "Přepočtené koeficientem množství</t>
  </si>
  <si>
    <t>02506639</t>
  </si>
  <si>
    <t>RVO S1/NKP7P/SHO4</t>
  </si>
  <si>
    <t>224</t>
  </si>
  <si>
    <t>113</t>
  </si>
  <si>
    <t>PFRA15B</t>
  </si>
  <si>
    <t>MONTAZ SKRINE RVO DCK PL. PILIR</t>
  </si>
  <si>
    <t>226</t>
  </si>
  <si>
    <t>PCHA24A</t>
  </si>
  <si>
    <t>PRICHYTKA SONAP TYP 637528-KABEL D14-28</t>
  </si>
  <si>
    <t>228</t>
  </si>
  <si>
    <t>115</t>
  </si>
  <si>
    <t>PCLA75A</t>
  </si>
  <si>
    <t>SPOJKA KAB.SMRST. 1KV SSU1-L PRO CU4X10</t>
  </si>
  <si>
    <t>230</t>
  </si>
  <si>
    <t>1000084870</t>
  </si>
  <si>
    <t xml:space="preserve">SPOJKA PRIMA 1KV  SSU 1-L (6-25)</t>
  </si>
  <si>
    <t>232</t>
  </si>
  <si>
    <t>117</t>
  </si>
  <si>
    <t>1000085220</t>
  </si>
  <si>
    <t>SPOJKA KABEL.LIS.POCIN. CU 10 KU-L</t>
  </si>
  <si>
    <t>234</t>
  </si>
  <si>
    <t>2*4 "Přepočtené koeficientem množství</t>
  </si>
  <si>
    <t>PETA02A</t>
  </si>
  <si>
    <t>VYKOP KAB. SPOJKOVISTE 1KV RUCNE TR.3</t>
  </si>
  <si>
    <t>236</t>
  </si>
  <si>
    <t>119</t>
  </si>
  <si>
    <t>PELA17A</t>
  </si>
  <si>
    <t>VYPODLOZ.,ODDELENI,KRYTI SPOJKY DO 6KV</t>
  </si>
  <si>
    <t>238</t>
  </si>
  <si>
    <t>9870011380</t>
  </si>
  <si>
    <t>VYK&gt; CIHLA CERVENA PALEN.PLNA29/14/6,5</t>
  </si>
  <si>
    <t>240</t>
  </si>
  <si>
    <t>2*7 "Přepočtené koeficientem množství</t>
  </si>
  <si>
    <t>121</t>
  </si>
  <si>
    <t>242</t>
  </si>
  <si>
    <t>2*54 "Přepočtené koeficientem množství</t>
  </si>
  <si>
    <t>PETA26A</t>
  </si>
  <si>
    <t>ZAHOZ KAB. SPOJKOVISTE 1KV RUCNE TR.3</t>
  </si>
  <si>
    <t>244</t>
  </si>
  <si>
    <t>POB0003</t>
  </si>
  <si>
    <t>DEMONTÁŽ</t>
  </si>
  <si>
    <t>123</t>
  </si>
  <si>
    <t>246</t>
  </si>
  <si>
    <t>PEBA17A</t>
  </si>
  <si>
    <t>ODKOP ZEMINY RUCNE, TR.3-4</t>
  </si>
  <si>
    <t>248</t>
  </si>
  <si>
    <t>125</t>
  </si>
  <si>
    <t>PEBA23A</t>
  </si>
  <si>
    <t>NASYP ZEMIN TR.3-4,SLOZENI,ROZPROSTRENI</t>
  </si>
  <si>
    <t>250</t>
  </si>
  <si>
    <t>PDMA03A</t>
  </si>
  <si>
    <t>OSVETL. SLOUP SADOVY OCEL. SV 6-3</t>
  </si>
  <si>
    <t>252</t>
  </si>
  <si>
    <t>127</t>
  </si>
  <si>
    <t>PDLA67A</t>
  </si>
  <si>
    <t>SVITIDLO SITECO ST 50 BEZ POJ.NA SAD.ST.</t>
  </si>
  <si>
    <t>254</t>
  </si>
  <si>
    <t>256</t>
  </si>
  <si>
    <t>129</t>
  </si>
  <si>
    <t>258</t>
  </si>
  <si>
    <t>260</t>
  </si>
  <si>
    <t>131</t>
  </si>
  <si>
    <t>999-1</t>
  </si>
  <si>
    <t>Vedlejší a ostatní náklady</t>
  </si>
  <si>
    <t>-1416175053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</si>
  <si>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</si>
  <si>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</si>
  <si>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</si>
  <si>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</si>
  <si>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</si>
  <si>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</si>
  <si>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</si>
  <si>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</si>
  <si>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</si>
  <si>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</si>
  <si>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</si>
  <si>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</si>
  <si>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</si>
  <si>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</si>
  <si>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</si>
  <si>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</si>
  <si>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</si>
  <si>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</si>
  <si>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</si>
  <si>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</si>
  <si>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</si>
  <si>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</si>
  <si>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</si>
  <si>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</si>
  <si>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</si>
  <si>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</si>
  <si>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</si>
  <si>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</si>
  <si>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</si>
  <si>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</si>
  <si>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</si>
  <si>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</si>
  <si>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</si>
  <si>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</si>
  <si>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</si>
  <si>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</si>
  <si>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</si>
  <si>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</si>
  <si>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</si>
  <si>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</si>
  <si>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</si>
  <si>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</si>
  <si>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</si>
  <si>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</si>
  <si>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</si>
  <si>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</si>
  <si>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</si>
  <si>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</si>
  <si>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</si>
  <si>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</si>
  <si>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</si>
  <si>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</si>
  <si>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</si>
  <si>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musí být všechna tato pole vyplněna nenulovými kladnými číslicemi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</si>
  <si>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</si>
  <si>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</si>
  <si>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</si>
  <si>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</si>
  <si>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je v tomto případě povinen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</si>
  <si>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</si>
  <si>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Není však přípustné, aby obě pole - J.materiál, J.Montáž byly u jedné položky vyplněny nulou.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</si>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</sst>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Trebuchet MS"/>
      <family val="2"/>
    </font>
    <font>
      <sz val="8"/>
      <color rgb="FF969696"/>
      <name val="Trebuchet MS"/>
    </font>
    <font>
      <sz val="9"/>
      <name val="Trebuchet MS"/>
    </font>
    <font>
      <b/>
      <sz val="12"/>
      <name val="Trebuchet MS"/>
    </font>
    <font>
      <sz val="11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sz val="8"/>
      <color rgb="FF003366"/>
      <name val="Trebuchet MS"/>
    </font>
    <font>
      <sz val="8"/>
      <color rgb="FF505050"/>
      <name val="Trebuchet MS"/>
    </font>
    <font>
      <sz val="8"/>
      <color rgb="FFFF0000"/>
      <name val="Trebuchet MS"/>
    </font>
    <font>
      <sz val="8"/>
      <name val="Trebuchet MS"/>
      <family val="0"/>
      <charset val="238"/>
    </font>
    <font>
      <sz val="8"/>
      <color rgb="FFFAE682"/>
      <name val="Trebuchet MS"/>
    </font>
    <font>
      <sz val="10"/>
      <name val="Trebuchet MS"/>
    </font>
    <font>
      <sz val="10"/>
      <color rgb="FF960000"/>
      <name val="Trebuchet MS"/>
    </font>
    <font>
      <u/>
      <sz val="10"/>
      <color theme="10"/>
      <name val="Trebuchet MS"/>
    </font>
    <font>
      <b/>
      <sz val="16"/>
      <name val="Trebuchet MS"/>
    </font>
    <font>
      <sz val="8"/>
      <color rgb="FF3366FF"/>
      <name val="Trebuchet MS"/>
    </font>
    <font>
      <b/>
      <sz val="12"/>
      <color rgb="FF969696"/>
      <name val="Trebuchet MS"/>
    </font>
    <font>
      <sz val="9"/>
      <color rgb="FF969696"/>
      <name val="Trebuchet MS"/>
    </font>
    <font>
      <b/>
      <sz val="8"/>
      <color rgb="FF969696"/>
      <name val="Trebuchet MS"/>
    </font>
    <font>
      <b/>
      <sz val="10"/>
      <name val="Trebuchet MS"/>
    </font>
    <font>
      <b/>
      <sz val="9"/>
      <name val="Trebuchet MS"/>
    </font>
    <font>
      <sz val="12"/>
      <color rgb="FF969696"/>
      <name val="Trebuchet MS"/>
    </font>
    <font>
      <b/>
      <sz val="12"/>
      <color rgb="FF960000"/>
      <name val="Trebuchet MS"/>
    </font>
    <font>
      <sz val="12"/>
      <name val="Trebuchet MS"/>
    </font>
    <font>
      <sz val="18"/>
      <color theme="10"/>
      <name val="Wingdings 2"/>
    </font>
    <font>
      <b/>
      <sz val="11"/>
      <color rgb="FF003366"/>
      <name val="Trebuchet MS"/>
    </font>
    <font>
      <sz val="11"/>
      <color rgb="FF003366"/>
      <name val="Trebuchet MS"/>
    </font>
    <font>
      <b/>
      <sz val="11"/>
      <name val="Trebuchet MS"/>
    </font>
    <font>
      <sz val="11"/>
      <color rgb="FF969696"/>
      <name val="Trebuchet MS"/>
    </font>
    <font>
      <sz val="10"/>
      <color theme="10"/>
      <name val="Trebuchet MS"/>
    </font>
    <font>
      <b/>
      <sz val="12"/>
      <color rgb="FF800000"/>
      <name val="Trebuchet MS"/>
    </font>
    <font>
      <sz val="8"/>
      <color rgb="FF960000"/>
      <name val="Trebuchet MS"/>
    </font>
    <font>
      <b/>
      <sz val="8"/>
      <name val="Trebuchet MS"/>
    </font>
    <font>
      <sz val="7"/>
      <color rgb="FF969696"/>
      <name val="Trebuchet MS"/>
    </font>
    <font>
      <i/>
      <sz val="8"/>
      <color rgb="FF0000FF"/>
      <name val="Trebuchet MS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AE682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7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left style="thin">
        <color rgb="FF000000"/>
      </left>
    </border>
    <border>
      <right style="thin">
        <color rgb="FF000000"/>
      </righ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right style="thin">
        <color rgb="FF000000"/>
      </right>
      <top style="hair">
        <color rgb="FF969696"/>
      </top>
    </border>
    <border>
      <right style="thin">
        <color rgb="FF000000"/>
      </right>
      <top style="hair">
        <color rgb="FF000000"/>
      </top>
      <bottom style="hair">
        <color rgb="FF000000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35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  <protection locked="0"/>
    </xf>
    <xf numFmtId="0" fontId="11" fillId="2" borderId="0" xfId="0" applyFont="1" applyFill="1" applyAlignment="1" applyProtection="1">
      <alignment horizontal="left" vertical="center"/>
    </xf>
    <xf numFmtId="0" fontId="12" fillId="2" borderId="0" xfId="0" applyFont="1" applyFill="1" applyAlignment="1" applyProtection="1">
      <alignment vertical="center"/>
    </xf>
    <xf numFmtId="0" fontId="13" fillId="2" borderId="0" xfId="0" applyFont="1" applyFill="1" applyAlignment="1" applyProtection="1">
      <alignment horizontal="left" vertical="center"/>
    </xf>
    <xf numFmtId="0" fontId="14" fillId="2" borderId="0" xfId="1" applyFont="1" applyFill="1" applyAlignment="1" applyProtection="1">
      <alignment vertical="center"/>
    </xf>
    <xf numFmtId="0" fontId="43" fillId="2" borderId="0" xfId="1" applyFill="1"/>
    <xf numFmtId="0" fontId="0" fillId="2" borderId="0" xfId="0" applyFill="1"/>
    <xf numFmtId="0" fontId="11" fillId="2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 applyProtection="1"/>
    <xf numFmtId="0" fontId="0" fillId="0" borderId="5" xfId="0" applyBorder="1" applyProtection="1"/>
    <xf numFmtId="0" fontId="0" fillId="0" borderId="0" xfId="0" applyBorder="1" applyProtection="1"/>
    <xf numFmtId="0" fontId="15" fillId="0" borderId="0" xfId="0" applyFont="1" applyBorder="1" applyAlignment="1" applyProtection="1">
      <alignment horizontal="left" vertical="center"/>
    </xf>
    <xf numFmtId="0" fontId="0" fillId="0" borderId="6" xfId="0" applyBorder="1" applyProtection="1"/>
    <xf numFmtId="0" fontId="16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top"/>
    </xf>
    <xf numFmtId="0" fontId="2" fillId="0" borderId="0" xfId="0" applyFont="1" applyBorder="1" applyAlignment="1" applyProtection="1">
      <alignment horizontal="left" vertical="center"/>
    </xf>
    <xf numFmtId="0" fontId="19" fillId="0" borderId="0" xfId="0" applyFont="1" applyAlignment="1">
      <alignment horizontal="left" vertical="top" wrapText="1"/>
    </xf>
    <xf numFmtId="0" fontId="3" fillId="0" borderId="0" xfId="0" applyFont="1" applyBorder="1" applyAlignment="1" applyProtection="1">
      <alignment horizontal="left" vertical="top"/>
    </xf>
    <xf numFmtId="0" fontId="3" fillId="0" borderId="0" xfId="0" applyFont="1" applyBorder="1" applyAlignment="1" applyProtection="1">
      <alignment horizontal="left" vertical="top" wrapText="1"/>
    </xf>
    <xf numFmtId="0" fontId="19" fillId="0" borderId="0" xfId="0" applyFont="1" applyAlignment="1">
      <alignment horizontal="left" vertical="center"/>
    </xf>
    <xf numFmtId="0" fontId="18" fillId="0" borderId="0" xfId="0" applyFont="1" applyBorder="1" applyAlignment="1" applyProtection="1">
      <alignment horizontal="left" vertical="center"/>
    </xf>
    <xf numFmtId="0" fontId="2" fillId="3" borderId="0" xfId="0" applyFont="1" applyFill="1" applyBorder="1" applyAlignment="1" applyProtection="1">
      <alignment horizontal="left" vertical="center"/>
      <protection locked="0"/>
    </xf>
    <xf numFmtId="49" fontId="2" fillId="3" borderId="0" xfId="0" applyNumberFormat="1" applyFont="1" applyFill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left" vertical="center" wrapText="1"/>
    </xf>
    <xf numFmtId="0" fontId="0" fillId="0" borderId="7" xfId="0" applyBorder="1" applyProtection="1"/>
    <xf numFmtId="0" fontId="0" fillId="0" borderId="5" xfId="0" applyFont="1" applyBorder="1" applyAlignment="1" applyProtection="1">
      <alignment vertical="center"/>
    </xf>
    <xf numFmtId="0" fontId="0" fillId="0" borderId="0" xfId="0" applyFont="1" applyBorder="1" applyAlignment="1" applyProtection="1">
      <alignment vertical="center"/>
    </xf>
    <xf numFmtId="0" fontId="20" fillId="0" borderId="8" xfId="0" applyFont="1" applyBorder="1" applyAlignment="1" applyProtection="1">
      <alignment horizontal="left" vertical="center"/>
    </xf>
    <xf numFmtId="0" fontId="0" fillId="0" borderId="8" xfId="0" applyFont="1" applyBorder="1" applyAlignment="1" applyProtection="1">
      <alignment vertical="center"/>
    </xf>
    <xf numFmtId="4" fontId="20" fillId="0" borderId="8" xfId="0" applyNumberFormat="1" applyFont="1" applyBorder="1" applyAlignment="1" applyProtection="1">
      <alignment vertical="center"/>
    </xf>
    <xf numFmtId="0" fontId="0" fillId="0" borderId="6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5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left" vertical="center"/>
    </xf>
    <xf numFmtId="164" fontId="1" fillId="0" borderId="0" xfId="0" applyNumberFormat="1" applyFont="1" applyBorder="1" applyAlignment="1" applyProtection="1">
      <alignment horizontal="center" vertical="center"/>
    </xf>
    <xf numFmtId="4" fontId="19" fillId="0" borderId="0" xfId="0" applyNumberFormat="1" applyFont="1" applyBorder="1" applyAlignment="1" applyProtection="1">
      <alignment vertical="center"/>
    </xf>
    <xf numFmtId="0" fontId="1" fillId="0" borderId="6" xfId="0" applyFont="1" applyBorder="1" applyAlignment="1" applyProtection="1">
      <alignment vertical="center"/>
    </xf>
    <xf numFmtId="0" fontId="0" fillId="4" borderId="0" xfId="0" applyFont="1" applyFill="1" applyBorder="1" applyAlignment="1" applyProtection="1">
      <alignment vertical="center"/>
    </xf>
    <xf numFmtId="0" fontId="3" fillId="4" borderId="9" xfId="0" applyFont="1" applyFill="1" applyBorder="1" applyAlignment="1" applyProtection="1">
      <alignment horizontal="left" vertical="center"/>
    </xf>
    <xf numFmtId="0" fontId="0" fillId="4" borderId="10" xfId="0" applyFont="1" applyFill="1" applyBorder="1" applyAlignment="1" applyProtection="1">
      <alignment vertical="center"/>
    </xf>
    <xf numFmtId="0" fontId="3" fillId="4" borderId="10" xfId="0" applyFont="1" applyFill="1" applyBorder="1" applyAlignment="1" applyProtection="1">
      <alignment horizontal="center" vertical="center"/>
    </xf>
    <xf numFmtId="0" fontId="3" fillId="4" borderId="10" xfId="0" applyFont="1" applyFill="1" applyBorder="1" applyAlignment="1" applyProtection="1">
      <alignment horizontal="left" vertical="center"/>
    </xf>
    <xf numFmtId="4" fontId="3" fillId="4" borderId="10" xfId="0" applyNumberFormat="1" applyFont="1" applyFill="1" applyBorder="1" applyAlignment="1" applyProtection="1">
      <alignment vertical="center"/>
    </xf>
    <xf numFmtId="0" fontId="0" fillId="4" borderId="11" xfId="0" applyFont="1" applyFill="1" applyBorder="1" applyAlignment="1" applyProtection="1">
      <alignment vertical="center"/>
    </xf>
    <xf numFmtId="0" fontId="0" fillId="4" borderId="6" xfId="0" applyFont="1" applyFill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5" xfId="0" applyFont="1" applyBorder="1" applyAlignment="1">
      <alignment vertical="center"/>
    </xf>
    <xf numFmtId="0" fontId="15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18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5" xfId="0" applyFont="1" applyBorder="1" applyAlignment="1">
      <alignment vertical="center"/>
    </xf>
    <xf numFmtId="0" fontId="3" fillId="0" borderId="5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5" xfId="0" applyFont="1" applyBorder="1" applyAlignment="1">
      <alignment vertical="center"/>
    </xf>
    <xf numFmtId="0" fontId="21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2" fillId="0" borderId="15" xfId="0" applyFont="1" applyBorder="1" applyAlignment="1">
      <alignment horizontal="center" vertical="center"/>
    </xf>
    <xf numFmtId="0" fontId="22" fillId="0" borderId="16" xfId="0" applyFont="1" applyBorder="1" applyAlignment="1">
      <alignment horizontal="left" vertical="center"/>
    </xf>
    <xf numFmtId="0" fontId="0" fillId="0" borderId="16" xfId="0" applyFont="1" applyBorder="1" applyAlignment="1">
      <alignment vertical="center"/>
    </xf>
    <xf numFmtId="0" fontId="0" fillId="0" borderId="17" xfId="0" applyFont="1" applyBorder="1" applyAlignment="1">
      <alignment vertical="center"/>
    </xf>
    <xf numFmtId="0" fontId="1" fillId="0" borderId="18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1" fillId="0" borderId="18" xfId="0" applyFont="1" applyBorder="1" applyAlignment="1" applyProtection="1">
      <alignment horizontal="left" vertical="center"/>
    </xf>
    <xf numFmtId="0" fontId="0" fillId="0" borderId="19" xfId="0" applyFont="1" applyBorder="1" applyAlignment="1" applyProtection="1">
      <alignment vertical="center"/>
    </xf>
    <xf numFmtId="0" fontId="2" fillId="5" borderId="9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left" vertical="center"/>
    </xf>
    <xf numFmtId="0" fontId="0" fillId="5" borderId="10" xfId="0" applyFont="1" applyFill="1" applyBorder="1" applyAlignment="1" applyProtection="1">
      <alignment vertical="center"/>
    </xf>
    <xf numFmtId="0" fontId="2" fillId="5" borderId="10" xfId="0" applyFont="1" applyFill="1" applyBorder="1" applyAlignment="1" applyProtection="1">
      <alignment horizontal="center" vertical="center"/>
    </xf>
    <xf numFmtId="0" fontId="2" fillId="5" borderId="10" xfId="0" applyFont="1" applyFill="1" applyBorder="1" applyAlignment="1" applyProtection="1">
      <alignment horizontal="right" vertical="center"/>
    </xf>
    <xf numFmtId="0" fontId="2" fillId="5" borderId="11" xfId="0" applyFont="1" applyFill="1" applyBorder="1" applyAlignment="1" applyProtection="1">
      <alignment horizontal="center" vertical="center"/>
    </xf>
    <xf numFmtId="0" fontId="18" fillId="0" borderId="20" xfId="0" applyFont="1" applyBorder="1" applyAlignment="1" applyProtection="1">
      <alignment horizontal="center" vertical="center" wrapText="1"/>
    </xf>
    <xf numFmtId="0" fontId="18" fillId="0" borderId="21" xfId="0" applyFont="1" applyBorder="1" applyAlignment="1" applyProtection="1">
      <alignment horizontal="center" vertical="center" wrapText="1"/>
    </xf>
    <xf numFmtId="0" fontId="18" fillId="0" borderId="22" xfId="0" applyFont="1" applyBorder="1" applyAlignment="1" applyProtection="1">
      <alignment horizontal="center" vertical="center" wrapText="1"/>
    </xf>
    <xf numFmtId="0" fontId="0" fillId="0" borderId="15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0" fillId="0" borderId="17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4" fontId="22" fillId="0" borderId="18" xfId="0" applyNumberFormat="1" applyFont="1" applyBorder="1" applyAlignment="1" applyProtection="1">
      <alignment vertical="center"/>
    </xf>
    <xf numFmtId="4" fontId="22" fillId="0" borderId="0" xfId="0" applyNumberFormat="1" applyFont="1" applyBorder="1" applyAlignment="1" applyProtection="1">
      <alignment vertical="center"/>
    </xf>
    <xf numFmtId="166" fontId="22" fillId="0" borderId="0" xfId="0" applyNumberFormat="1" applyFont="1" applyBorder="1" applyAlignment="1" applyProtection="1">
      <alignment vertical="center"/>
    </xf>
    <xf numFmtId="4" fontId="22" fillId="0" borderId="19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4" fillId="0" borderId="5" xfId="0" applyFont="1" applyBorder="1" applyAlignment="1" applyProtection="1">
      <alignment vertical="center"/>
    </xf>
    <xf numFmtId="0" fontId="26" fillId="0" borderId="0" xfId="0" applyFont="1" applyAlignment="1" applyProtection="1">
      <alignment vertical="center"/>
    </xf>
    <xf numFmtId="0" fontId="26" fillId="0" borderId="0" xfId="0" applyFont="1" applyAlignment="1" applyProtection="1">
      <alignment horizontal="left" vertical="center" wrapText="1"/>
    </xf>
    <xf numFmtId="0" fontId="27" fillId="0" borderId="0" xfId="0" applyFont="1" applyAlignment="1" applyProtection="1">
      <alignment vertical="center"/>
    </xf>
    <xf numFmtId="4" fontId="27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horizontal="center" vertical="center"/>
    </xf>
    <xf numFmtId="0" fontId="4" fillId="0" borderId="5" xfId="0" applyFont="1" applyBorder="1" applyAlignment="1">
      <alignment vertical="center"/>
    </xf>
    <xf numFmtId="4" fontId="29" fillId="0" borderId="18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9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4" fontId="29" fillId="0" borderId="23" xfId="0" applyNumberFormat="1" applyFont="1" applyBorder="1" applyAlignment="1" applyProtection="1">
      <alignment vertical="center"/>
    </xf>
    <xf numFmtId="4" fontId="29" fillId="0" borderId="24" xfId="0" applyNumberFormat="1" applyFont="1" applyBorder="1" applyAlignment="1" applyProtection="1">
      <alignment vertical="center"/>
    </xf>
    <xf numFmtId="166" fontId="29" fillId="0" borderId="24" xfId="0" applyNumberFormat="1" applyFont="1" applyBorder="1" applyAlignment="1" applyProtection="1">
      <alignment vertical="center"/>
    </xf>
    <xf numFmtId="4" fontId="29" fillId="0" borderId="25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12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30" fillId="2" borderId="0" xfId="1" applyFont="1" applyFill="1" applyAlignment="1">
      <alignment vertical="center"/>
    </xf>
    <xf numFmtId="0" fontId="12" fillId="2" borderId="0" xfId="0" applyFont="1" applyFill="1" applyAlignment="1" applyProtection="1">
      <alignment vertical="center"/>
      <protection locked="0"/>
    </xf>
    <xf numFmtId="0" fontId="0" fillId="0" borderId="3" xfId="0" applyBorder="1" applyProtection="1">
      <protection locked="0"/>
    </xf>
    <xf numFmtId="0" fontId="0" fillId="0" borderId="0" xfId="0" applyBorder="1" applyProtection="1">
      <protection locked="0"/>
    </xf>
    <xf numFmtId="0" fontId="18" fillId="0" borderId="0" xfId="0" applyFont="1" applyBorder="1" applyAlignment="1" applyProtection="1">
      <alignment horizontal="left" vertical="center" wrapText="1"/>
    </xf>
    <xf numFmtId="0" fontId="0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left" vertical="center" wrapText="1"/>
    </xf>
    <xf numFmtId="0" fontId="18" fillId="0" borderId="0" xfId="0" applyFont="1" applyBorder="1" applyAlignment="1" applyProtection="1">
      <alignment horizontal="left" vertical="center"/>
      <protection locked="0"/>
    </xf>
    <xf numFmtId="165" fontId="2" fillId="0" borderId="0" xfId="0" applyNumberFormat="1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</xf>
    <xf numFmtId="0" fontId="0" fillId="0" borderId="0" xfId="0" applyFont="1" applyBorder="1" applyAlignment="1" applyProtection="1">
      <alignment vertical="center" wrapText="1"/>
      <protection locked="0"/>
    </xf>
    <xf numFmtId="0" fontId="0" fillId="0" borderId="6" xfId="0" applyFont="1" applyBorder="1" applyAlignment="1" applyProtection="1">
      <alignment vertical="center" wrapText="1"/>
    </xf>
    <xf numFmtId="0" fontId="0" fillId="0" borderId="16" xfId="0" applyFont="1" applyBorder="1" applyAlignment="1" applyProtection="1">
      <alignment vertical="center"/>
      <protection locked="0"/>
    </xf>
    <xf numFmtId="0" fontId="0" fillId="0" borderId="26" xfId="0" applyFont="1" applyBorder="1" applyAlignment="1" applyProtection="1">
      <alignment vertical="center"/>
    </xf>
    <xf numFmtId="0" fontId="20" fillId="0" borderId="0" xfId="0" applyFont="1" applyBorder="1" applyAlignment="1" applyProtection="1">
      <alignment horizontal="left" vertical="center"/>
    </xf>
    <xf numFmtId="4" fontId="23" fillId="0" borderId="0" xfId="0" applyNumberFormat="1" applyFont="1" applyBorder="1" applyAlignment="1" applyProtection="1">
      <alignment vertical="center"/>
    </xf>
    <xf numFmtId="0" fontId="1" fillId="0" borderId="0" xfId="0" applyFont="1" applyBorder="1" applyAlignment="1" applyProtection="1">
      <alignment horizontal="right" vertical="center"/>
      <protection locked="0"/>
    </xf>
    <xf numFmtId="4" fontId="1" fillId="0" borderId="0" xfId="0" applyNumberFormat="1" applyFont="1" applyBorder="1" applyAlignment="1" applyProtection="1">
      <alignment vertical="center"/>
    </xf>
    <xf numFmtId="164" fontId="1" fillId="0" borderId="0" xfId="0" applyNumberFormat="1" applyFont="1" applyBorder="1" applyAlignment="1" applyProtection="1">
      <alignment horizontal="right" vertical="center"/>
      <protection locked="0"/>
    </xf>
    <xf numFmtId="0" fontId="0" fillId="5" borderId="0" xfId="0" applyFont="1" applyFill="1" applyBorder="1" applyAlignment="1" applyProtection="1">
      <alignment vertical="center"/>
    </xf>
    <xf numFmtId="0" fontId="3" fillId="5" borderId="9" xfId="0" applyFont="1" applyFill="1" applyBorder="1" applyAlignment="1" applyProtection="1">
      <alignment horizontal="left" vertical="center"/>
    </xf>
    <xf numFmtId="0" fontId="3" fillId="5" borderId="10" xfId="0" applyFont="1" applyFill="1" applyBorder="1" applyAlignment="1" applyProtection="1">
      <alignment horizontal="right" vertical="center"/>
    </xf>
    <xf numFmtId="0" fontId="3" fillId="5" borderId="10" xfId="0" applyFont="1" applyFill="1" applyBorder="1" applyAlignment="1" applyProtection="1">
      <alignment horizontal="center" vertical="center"/>
    </xf>
    <xf numFmtId="0" fontId="0" fillId="5" borderId="10" xfId="0" applyFont="1" applyFill="1" applyBorder="1" applyAlignment="1" applyProtection="1">
      <alignment vertical="center"/>
      <protection locked="0"/>
    </xf>
    <xf numFmtId="4" fontId="3" fillId="5" borderId="10" xfId="0" applyNumberFormat="1" applyFont="1" applyFill="1" applyBorder="1" applyAlignment="1" applyProtection="1">
      <alignment vertical="center"/>
    </xf>
    <xf numFmtId="0" fontId="0" fillId="5" borderId="27" xfId="0" applyFont="1" applyFill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0" fillId="0" borderId="4" xfId="0" applyFont="1" applyBorder="1" applyAlignment="1">
      <alignment vertical="center"/>
    </xf>
    <xf numFmtId="0" fontId="0" fillId="0" borderId="0" xfId="0" applyFont="1" applyBorder="1" applyAlignment="1" applyProtection="1">
      <alignment horizontal="left" vertical="center"/>
    </xf>
    <xf numFmtId="0" fontId="2" fillId="5" borderId="0" xfId="0" applyFont="1" applyFill="1" applyBorder="1" applyAlignment="1" applyProtection="1">
      <alignment horizontal="left" vertical="center"/>
    </xf>
    <xf numFmtId="0" fontId="0" fillId="5" borderId="0" xfId="0" applyFont="1" applyFill="1" applyBorder="1" applyAlignment="1" applyProtection="1">
      <alignment vertical="center"/>
      <protection locked="0"/>
    </xf>
    <xf numFmtId="0" fontId="2" fillId="5" borderId="0" xfId="0" applyFont="1" applyFill="1" applyBorder="1" applyAlignment="1" applyProtection="1">
      <alignment horizontal="right" vertical="center"/>
    </xf>
    <xf numFmtId="0" fontId="0" fillId="5" borderId="6" xfId="0" applyFont="1" applyFill="1" applyBorder="1" applyAlignment="1" applyProtection="1">
      <alignment vertical="center"/>
    </xf>
    <xf numFmtId="0" fontId="31" fillId="0" borderId="0" xfId="0" applyFont="1" applyBorder="1" applyAlignment="1" applyProtection="1">
      <alignment horizontal="left" vertical="center"/>
    </xf>
    <xf numFmtId="0" fontId="5" fillId="0" borderId="5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horizontal="left" vertical="center"/>
    </xf>
    <xf numFmtId="0" fontId="5" fillId="0" borderId="24" xfId="0" applyFont="1" applyBorder="1" applyAlignment="1" applyProtection="1">
      <alignment vertical="center"/>
    </xf>
    <xf numFmtId="0" fontId="5" fillId="0" borderId="24" xfId="0" applyFont="1" applyBorder="1" applyAlignment="1" applyProtection="1">
      <alignment vertical="center"/>
      <protection locked="0"/>
    </xf>
    <xf numFmtId="4" fontId="5" fillId="0" borderId="24" xfId="0" applyNumberFormat="1" applyFont="1" applyBorder="1" applyAlignment="1" applyProtection="1">
      <alignment vertical="center"/>
    </xf>
    <xf numFmtId="0" fontId="5" fillId="0" borderId="6" xfId="0" applyFont="1" applyBorder="1" applyAlignment="1" applyProtection="1">
      <alignment vertical="center"/>
    </xf>
    <xf numFmtId="0" fontId="6" fillId="0" borderId="5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horizontal="left" vertical="center"/>
    </xf>
    <xf numFmtId="0" fontId="6" fillId="0" borderId="24" xfId="0" applyFont="1" applyBorder="1" applyAlignment="1" applyProtection="1">
      <alignment vertical="center"/>
    </xf>
    <xf numFmtId="0" fontId="6" fillId="0" borderId="24" xfId="0" applyFont="1" applyBorder="1" applyAlignment="1" applyProtection="1">
      <alignment vertical="center"/>
      <protection locked="0"/>
    </xf>
    <xf numFmtId="4" fontId="6" fillId="0" borderId="24" xfId="0" applyNumberFormat="1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 wrapText="1"/>
    </xf>
    <xf numFmtId="0" fontId="2" fillId="0" borderId="0" xfId="0" applyFont="1" applyAlignment="1" applyProtection="1">
      <alignment horizontal="left" vertical="center"/>
    </xf>
    <xf numFmtId="0" fontId="18" fillId="0" borderId="0" xfId="0" applyFont="1" applyAlignment="1" applyProtection="1">
      <alignment horizontal="left" vertical="center"/>
      <protection locked="0"/>
    </xf>
    <xf numFmtId="0" fontId="0" fillId="0" borderId="5" xfId="0" applyFont="1" applyBorder="1" applyAlignment="1" applyProtection="1">
      <alignment horizontal="center" vertical="center" wrapText="1"/>
    </xf>
    <xf numFmtId="0" fontId="2" fillId="5" borderId="20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</xf>
    <xf numFmtId="0" fontId="2" fillId="5" borderId="21" xfId="0" applyFont="1" applyFill="1" applyBorder="1" applyAlignment="1" applyProtection="1">
      <alignment horizontal="center" vertical="center" wrapText="1"/>
      <protection locked="0"/>
    </xf>
    <xf numFmtId="0" fontId="2" fillId="5" borderId="22" xfId="0" applyFont="1" applyFill="1" applyBorder="1" applyAlignment="1" applyProtection="1">
      <alignment horizontal="center" vertical="center" wrapText="1"/>
    </xf>
    <xf numFmtId="0" fontId="0" fillId="0" borderId="5" xfId="0" applyFont="1" applyBorder="1" applyAlignment="1">
      <alignment horizontal="center" vertical="center" wrapText="1"/>
    </xf>
    <xf numFmtId="4" fontId="23" fillId="0" borderId="0" xfId="0" applyNumberFormat="1" applyFont="1" applyAlignment="1" applyProtection="1"/>
    <xf numFmtId="166" fontId="32" fillId="0" borderId="16" xfId="0" applyNumberFormat="1" applyFont="1" applyBorder="1" applyAlignment="1" applyProtection="1"/>
    <xf numFmtId="166" fontId="32" fillId="0" borderId="17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7" fillId="0" borderId="5" xfId="0" applyFont="1" applyBorder="1" applyAlignment="1" applyProtection="1"/>
    <xf numFmtId="0" fontId="7" fillId="0" borderId="0" xfId="0" applyFont="1" applyAlignment="1" applyProtection="1"/>
    <xf numFmtId="0" fontId="7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7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7" fillId="0" borderId="5" xfId="0" applyFont="1" applyBorder="1" applyAlignment="1"/>
    <xf numFmtId="0" fontId="7" fillId="0" borderId="18" xfId="0" applyFont="1" applyBorder="1" applyAlignment="1" applyProtection="1"/>
    <xf numFmtId="0" fontId="7" fillId="0" borderId="0" xfId="0" applyFont="1" applyBorder="1" applyAlignment="1" applyProtection="1"/>
    <xf numFmtId="166" fontId="7" fillId="0" borderId="0" xfId="0" applyNumberFormat="1" applyFont="1" applyBorder="1" applyAlignment="1" applyProtection="1"/>
    <xf numFmtId="166" fontId="7" fillId="0" borderId="19" xfId="0" applyNumberFormat="1" applyFont="1" applyBorder="1" applyAlignment="1" applyProtection="1"/>
    <xf numFmtId="0" fontId="7" fillId="0" borderId="0" xfId="0" applyFont="1" applyAlignment="1">
      <alignment horizontal="left"/>
    </xf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6" fillId="0" borderId="0" xfId="0" applyFont="1" applyAlignment="1" applyProtection="1">
      <alignment horizontal="left"/>
    </xf>
    <xf numFmtId="4" fontId="6" fillId="0" borderId="0" xfId="0" applyNumberFormat="1" applyFont="1" applyAlignment="1" applyProtection="1"/>
    <xf numFmtId="0" fontId="0" fillId="0" borderId="28" xfId="0" applyFont="1" applyBorder="1" applyAlignment="1" applyProtection="1">
      <alignment horizontal="center" vertical="center"/>
    </xf>
    <xf numFmtId="49" fontId="0" fillId="0" borderId="28" xfId="0" applyNumberFormat="1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left" vertical="center" wrapText="1"/>
    </xf>
    <xf numFmtId="0" fontId="0" fillId="0" borderId="28" xfId="0" applyFont="1" applyBorder="1" applyAlignment="1" applyProtection="1">
      <alignment horizontal="center" vertical="center" wrapText="1"/>
    </xf>
    <xf numFmtId="167" fontId="0" fillId="0" borderId="28" xfId="0" applyNumberFormat="1" applyFont="1" applyBorder="1" applyAlignment="1" applyProtection="1">
      <alignment vertical="center"/>
    </xf>
    <xf numFmtId="4" fontId="0" fillId="3" borderId="28" xfId="0" applyNumberFormat="1" applyFont="1" applyFill="1" applyBorder="1" applyAlignment="1" applyProtection="1">
      <alignment vertical="center"/>
      <protection locked="0"/>
    </xf>
    <xf numFmtId="4" fontId="0" fillId="0" borderId="28" xfId="0" applyNumberFormat="1" applyFont="1" applyBorder="1" applyAlignment="1" applyProtection="1">
      <alignment vertical="center"/>
    </xf>
    <xf numFmtId="0" fontId="1" fillId="3" borderId="28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9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8" fillId="0" borderId="5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5" xfId="0" applyFont="1" applyBorder="1" applyAlignment="1">
      <alignment vertical="center"/>
    </xf>
    <xf numFmtId="0" fontId="8" fillId="0" borderId="18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9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35" fillId="0" borderId="28" xfId="0" applyFont="1" applyBorder="1" applyAlignment="1" applyProtection="1">
      <alignment horizontal="center" vertical="center"/>
    </xf>
    <xf numFmtId="49" fontId="35" fillId="0" borderId="28" xfId="0" applyNumberFormat="1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left" vertical="center" wrapText="1"/>
    </xf>
    <xf numFmtId="0" fontId="35" fillId="0" borderId="28" xfId="0" applyFont="1" applyBorder="1" applyAlignment="1" applyProtection="1">
      <alignment horizontal="center" vertical="center" wrapText="1"/>
    </xf>
    <xf numFmtId="167" fontId="35" fillId="0" borderId="28" xfId="0" applyNumberFormat="1" applyFont="1" applyBorder="1" applyAlignment="1" applyProtection="1">
      <alignment vertical="center"/>
    </xf>
    <xf numFmtId="4" fontId="35" fillId="3" borderId="28" xfId="0" applyNumberFormat="1" applyFont="1" applyFill="1" applyBorder="1" applyAlignment="1" applyProtection="1">
      <alignment vertical="center"/>
      <protection locked="0"/>
    </xf>
    <xf numFmtId="4" fontId="35" fillId="0" borderId="28" xfId="0" applyNumberFormat="1" applyFont="1" applyBorder="1" applyAlignment="1" applyProtection="1">
      <alignment vertical="center"/>
    </xf>
    <xf numFmtId="0" fontId="35" fillId="0" borderId="5" xfId="0" applyFont="1" applyBorder="1" applyAlignment="1">
      <alignment vertical="center"/>
    </xf>
    <xf numFmtId="0" fontId="35" fillId="3" borderId="28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1" fillId="0" borderId="24" xfId="0" applyFont="1" applyBorder="1" applyAlignment="1" applyProtection="1">
      <alignment horizontal="center" vertical="center"/>
    </xf>
    <xf numFmtId="0" fontId="0" fillId="0" borderId="24" xfId="0" applyFont="1" applyBorder="1" applyAlignment="1" applyProtection="1">
      <alignment vertical="center"/>
    </xf>
    <xf numFmtId="166" fontId="1" fillId="0" borderId="24" xfId="0" applyNumberFormat="1" applyFont="1" applyBorder="1" applyAlignment="1" applyProtection="1">
      <alignment vertical="center"/>
    </xf>
    <xf numFmtId="166" fontId="1" fillId="0" borderId="25" xfId="0" applyNumberFormat="1" applyFont="1" applyBorder="1" applyAlignment="1" applyProtection="1">
      <alignment vertical="center"/>
    </xf>
    <xf numFmtId="0" fontId="9" fillId="0" borderId="5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5" xfId="0" applyFont="1" applyBorder="1" applyAlignment="1">
      <alignment vertical="center"/>
    </xf>
    <xf numFmtId="0" fontId="9" fillId="0" borderId="18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9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vertical="top"/>
      <protection locked="0"/>
    </xf>
    <xf numFmtId="0" fontId="36" fillId="0" borderId="29" xfId="0" applyFont="1" applyBorder="1" applyAlignment="1">
      <alignment vertical="center" wrapText="1"/>
      <protection locked="0"/>
    </xf>
    <xf numFmtId="0" fontId="36" fillId="0" borderId="30" xfId="0" applyFont="1" applyBorder="1" applyAlignment="1">
      <alignment vertical="center" wrapText="1"/>
      <protection locked="0"/>
    </xf>
    <xf numFmtId="0" fontId="36" fillId="0" borderId="31" xfId="0" applyFont="1" applyBorder="1" applyAlignment="1">
      <alignment vertical="center" wrapText="1"/>
      <protection locked="0"/>
    </xf>
    <xf numFmtId="0" fontId="36" fillId="0" borderId="32" xfId="0" applyFont="1" applyBorder="1" applyAlignment="1">
      <alignment horizontal="center" vertical="center" wrapText="1"/>
      <protection locked="0"/>
    </xf>
    <xf numFmtId="0" fontId="37" fillId="0" borderId="1" xfId="0" applyFont="1" applyBorder="1" applyAlignment="1">
      <alignment horizontal="center" vertical="center" wrapText="1"/>
      <protection locked="0"/>
    </xf>
    <xf numFmtId="0" fontId="36" fillId="0" borderId="33" xfId="0" applyFont="1" applyBorder="1" applyAlignment="1">
      <alignment horizontal="center" vertical="center" wrapText="1"/>
      <protection locked="0"/>
    </xf>
    <xf numFmtId="0" fontId="36" fillId="0" borderId="32" xfId="0" applyFont="1" applyBorder="1" applyAlignment="1">
      <alignment vertical="center" wrapText="1"/>
      <protection locked="0"/>
    </xf>
    <xf numFmtId="0" fontId="38" fillId="0" borderId="34" xfId="0" applyFont="1" applyBorder="1" applyAlignment="1">
      <alignment horizontal="left" wrapText="1"/>
      <protection locked="0"/>
    </xf>
    <xf numFmtId="0" fontId="36" fillId="0" borderId="33" xfId="0" applyFont="1" applyBorder="1" applyAlignment="1">
      <alignment vertical="center" wrapText="1"/>
      <protection locked="0"/>
    </xf>
    <xf numFmtId="0" fontId="38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 wrapText="1"/>
      <protection locked="0"/>
    </xf>
    <xf numFmtId="0" fontId="39" fillId="0" borderId="1" xfId="0" applyFont="1" applyBorder="1" applyAlignment="1">
      <alignment vertical="center"/>
      <protection locked="0"/>
    </xf>
    <xf numFmtId="0" fontId="39" fillId="0" borderId="1" xfId="0" applyFont="1" applyBorder="1" applyAlignment="1">
      <alignment horizontal="left" vertical="center"/>
      <protection locked="0"/>
    </xf>
    <xf numFmtId="49" fontId="39" fillId="0" borderId="1" xfId="0" applyNumberFormat="1" applyFont="1" applyBorder="1" applyAlignment="1">
      <alignment horizontal="left" vertical="center" wrapText="1"/>
      <protection locked="0"/>
    </xf>
    <xf numFmtId="49" fontId="39" fillId="0" borderId="1" xfId="0" applyNumberFormat="1" applyFont="1" applyBorder="1" applyAlignment="1">
      <alignment vertical="center" wrapText="1"/>
      <protection locked="0"/>
    </xf>
    <xf numFmtId="0" fontId="36" fillId="0" borderId="35" xfId="0" applyFont="1" applyBorder="1" applyAlignment="1">
      <alignment vertical="center" wrapText="1"/>
      <protection locked="0"/>
    </xf>
    <xf numFmtId="0" fontId="40" fillId="0" borderId="34" xfId="0" applyFont="1" applyBorder="1" applyAlignment="1">
      <alignment vertical="center" wrapText="1"/>
      <protection locked="0"/>
    </xf>
    <xf numFmtId="0" fontId="36" fillId="0" borderId="36" xfId="0" applyFont="1" applyBorder="1" applyAlignment="1">
      <alignment vertical="center" wrapText="1"/>
      <protection locked="0"/>
    </xf>
    <xf numFmtId="0" fontId="36" fillId="0" borderId="1" xfId="0" applyFont="1" applyBorder="1" applyAlignment="1">
      <alignment vertical="top"/>
      <protection locked="0"/>
    </xf>
    <xf numFmtId="0" fontId="36" fillId="0" borderId="0" xfId="0" applyFont="1" applyAlignment="1">
      <alignment vertical="top"/>
      <protection locked="0"/>
    </xf>
    <xf numFmtId="0" fontId="36" fillId="0" borderId="29" xfId="0" applyFont="1" applyBorder="1" applyAlignment="1">
      <alignment horizontal="left" vertical="center"/>
      <protection locked="0"/>
    </xf>
    <xf numFmtId="0" fontId="36" fillId="0" borderId="30" xfId="0" applyFont="1" applyBorder="1" applyAlignment="1">
      <alignment horizontal="left" vertical="center"/>
      <protection locked="0"/>
    </xf>
    <xf numFmtId="0" fontId="36" fillId="0" borderId="31" xfId="0" applyFont="1" applyBorder="1" applyAlignment="1">
      <alignment horizontal="left" vertical="center"/>
      <protection locked="0"/>
    </xf>
    <xf numFmtId="0" fontId="36" fillId="0" borderId="32" xfId="0" applyFont="1" applyBorder="1" applyAlignment="1">
      <alignment horizontal="left" vertical="center"/>
      <protection locked="0"/>
    </xf>
    <xf numFmtId="0" fontId="37" fillId="0" borderId="1" xfId="0" applyFont="1" applyBorder="1" applyAlignment="1">
      <alignment horizontal="center" vertical="center"/>
      <protection locked="0"/>
    </xf>
    <xf numFmtId="0" fontId="36" fillId="0" borderId="33" xfId="0" applyFont="1" applyBorder="1" applyAlignment="1">
      <alignment horizontal="left" vertical="center"/>
      <protection locked="0"/>
    </xf>
    <xf numFmtId="0" fontId="38" fillId="0" borderId="1" xfId="0" applyFont="1" applyBorder="1" applyAlignment="1">
      <alignment horizontal="left" vertical="center"/>
      <protection locked="0"/>
    </xf>
    <xf numFmtId="0" fontId="41" fillId="0" borderId="0" xfId="0" applyFont="1" applyAlignment="1">
      <alignment horizontal="left" vertical="center"/>
      <protection locked="0"/>
    </xf>
    <xf numFmtId="0" fontId="38" fillId="0" borderId="34" xfId="0" applyFont="1" applyBorder="1" applyAlignment="1">
      <alignment horizontal="left" vertical="center"/>
      <protection locked="0"/>
    </xf>
    <xf numFmtId="0" fontId="38" fillId="0" borderId="34" xfId="0" applyFont="1" applyBorder="1" applyAlignment="1">
      <alignment horizontal="center" vertical="center"/>
      <protection locked="0"/>
    </xf>
    <xf numFmtId="0" fontId="41" fillId="0" borderId="34" xfId="0" applyFont="1" applyBorder="1" applyAlignment="1">
      <alignment horizontal="left" vertical="center"/>
      <protection locked="0"/>
    </xf>
    <xf numFmtId="0" fontId="42" fillId="0" borderId="1" xfId="0" applyFont="1" applyBorder="1" applyAlignment="1">
      <alignment horizontal="left" vertical="center"/>
      <protection locked="0"/>
    </xf>
    <xf numFmtId="0" fontId="39" fillId="0" borderId="0" xfId="0" applyFont="1" applyAlignment="1">
      <alignment horizontal="left" vertical="center"/>
      <protection locked="0"/>
    </xf>
    <xf numFmtId="0" fontId="39" fillId="0" borderId="1" xfId="0" applyFont="1" applyBorder="1" applyAlignment="1">
      <alignment horizontal="center" vertical="center"/>
      <protection locked="0"/>
    </xf>
    <xf numFmtId="0" fontId="39" fillId="0" borderId="32" xfId="0" applyFont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left" vertical="center"/>
      <protection locked="0"/>
    </xf>
    <xf numFmtId="0" fontId="39" fillId="0" borderId="1" xfId="0" applyFont="1" applyFill="1" applyBorder="1" applyAlignment="1">
      <alignment horizontal="center" vertical="center"/>
      <protection locked="0"/>
    </xf>
    <xf numFmtId="0" fontId="36" fillId="0" borderId="35" xfId="0" applyFont="1" applyBorder="1" applyAlignment="1">
      <alignment horizontal="left" vertical="center"/>
      <protection locked="0"/>
    </xf>
    <xf numFmtId="0" fontId="40" fillId="0" borderId="34" xfId="0" applyFont="1" applyBorder="1" applyAlignment="1">
      <alignment horizontal="left" vertical="center"/>
      <protection locked="0"/>
    </xf>
    <xf numFmtId="0" fontId="36" fillId="0" borderId="36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/>
      <protection locked="0"/>
    </xf>
    <xf numFmtId="0" fontId="40" fillId="0" borderId="1" xfId="0" applyFont="1" applyBorder="1" applyAlignment="1">
      <alignment horizontal="left" vertical="center"/>
      <protection locked="0"/>
    </xf>
    <xf numFmtId="0" fontId="41" fillId="0" borderId="1" xfId="0" applyFont="1" applyBorder="1" applyAlignment="1">
      <alignment horizontal="left" vertical="center"/>
      <protection locked="0"/>
    </xf>
    <xf numFmtId="0" fontId="39" fillId="0" borderId="34" xfId="0" applyFont="1" applyBorder="1" applyAlignment="1">
      <alignment horizontal="left" vertical="center"/>
      <protection locked="0"/>
    </xf>
    <xf numFmtId="0" fontId="36" fillId="0" borderId="1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center" vertical="center" wrapText="1"/>
      <protection locked="0"/>
    </xf>
    <xf numFmtId="0" fontId="36" fillId="0" borderId="29" xfId="0" applyFont="1" applyBorder="1" applyAlignment="1">
      <alignment horizontal="left" vertical="center" wrapText="1"/>
      <protection locked="0"/>
    </xf>
    <xf numFmtId="0" fontId="36" fillId="0" borderId="30" xfId="0" applyFont="1" applyBorder="1" applyAlignment="1">
      <alignment horizontal="left" vertical="center" wrapText="1"/>
      <protection locked="0"/>
    </xf>
    <xf numFmtId="0" fontId="36" fillId="0" borderId="31" xfId="0" applyFont="1" applyBorder="1" applyAlignment="1">
      <alignment horizontal="left" vertical="center" wrapText="1"/>
      <protection locked="0"/>
    </xf>
    <xf numFmtId="0" fontId="36" fillId="0" borderId="32" xfId="0" applyFont="1" applyBorder="1" applyAlignment="1">
      <alignment horizontal="left" vertical="center" wrapText="1"/>
      <protection locked="0"/>
    </xf>
    <xf numFmtId="0" fontId="36" fillId="0" borderId="33" xfId="0" applyFont="1" applyBorder="1" applyAlignment="1">
      <alignment horizontal="left" vertical="center" wrapText="1"/>
      <protection locked="0"/>
    </xf>
    <xf numFmtId="0" fontId="41" fillId="0" borderId="32" xfId="0" applyFont="1" applyBorder="1" applyAlignment="1">
      <alignment horizontal="left" vertical="center" wrapText="1"/>
      <protection locked="0"/>
    </xf>
    <xf numFmtId="0" fontId="41" fillId="0" borderId="33" xfId="0" applyFont="1" applyBorder="1" applyAlignment="1">
      <alignment horizontal="left" vertical="center" wrapText="1"/>
      <protection locked="0"/>
    </xf>
    <xf numFmtId="0" fontId="39" fillId="0" borderId="32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 wrapText="1"/>
      <protection locked="0"/>
    </xf>
    <xf numFmtId="0" fontId="39" fillId="0" borderId="33" xfId="0" applyFont="1" applyBorder="1" applyAlignment="1">
      <alignment horizontal="left" vertical="center"/>
      <protection locked="0"/>
    </xf>
    <xf numFmtId="0" fontId="39" fillId="0" borderId="35" xfId="0" applyFont="1" applyBorder="1" applyAlignment="1">
      <alignment horizontal="left" vertical="center" wrapText="1"/>
      <protection locked="0"/>
    </xf>
    <xf numFmtId="0" fontId="39" fillId="0" borderId="34" xfId="0" applyFont="1" applyBorder="1" applyAlignment="1">
      <alignment horizontal="left" vertical="center" wrapText="1"/>
      <protection locked="0"/>
    </xf>
    <xf numFmtId="0" fontId="39" fillId="0" borderId="36" xfId="0" applyFont="1" applyBorder="1" applyAlignment="1">
      <alignment horizontal="left" vertical="center" wrapText="1"/>
      <protection locked="0"/>
    </xf>
    <xf numFmtId="0" fontId="39" fillId="0" borderId="1" xfId="0" applyFont="1" applyBorder="1" applyAlignment="1">
      <alignment horizontal="left" vertical="top"/>
      <protection locked="0"/>
    </xf>
    <xf numFmtId="0" fontId="39" fillId="0" borderId="1" xfId="0" applyFont="1" applyBorder="1" applyAlignment="1">
      <alignment horizontal="center" vertical="top"/>
      <protection locked="0"/>
    </xf>
    <xf numFmtId="0" fontId="39" fillId="0" borderId="35" xfId="0" applyFont="1" applyBorder="1" applyAlignment="1">
      <alignment horizontal="left" vertical="center"/>
      <protection locked="0"/>
    </xf>
    <xf numFmtId="0" fontId="39" fillId="0" borderId="36" xfId="0" applyFont="1" applyBorder="1" applyAlignment="1">
      <alignment horizontal="left" vertical="center"/>
      <protection locked="0"/>
    </xf>
    <xf numFmtId="0" fontId="41" fillId="0" borderId="0" xfId="0" applyFont="1" applyAlignment="1">
      <alignment vertical="center"/>
      <protection locked="0"/>
    </xf>
    <xf numFmtId="0" fontId="38" fillId="0" borderId="1" xfId="0" applyFont="1" applyBorder="1" applyAlignment="1">
      <alignment vertical="center"/>
      <protection locked="0"/>
    </xf>
    <xf numFmtId="0" fontId="41" fillId="0" borderId="34" xfId="0" applyFont="1" applyBorder="1" applyAlignment="1">
      <alignment vertical="center"/>
      <protection locked="0"/>
    </xf>
    <xf numFmtId="0" fontId="38" fillId="0" borderId="34" xfId="0" applyFont="1" applyBorder="1" applyAlignment="1">
      <alignment vertical="center"/>
      <protection locked="0"/>
    </xf>
    <xf numFmtId="0" fontId="0" fillId="0" borderId="1" xfId="0" applyBorder="1" applyAlignment="1">
      <alignment vertical="top"/>
      <protection locked="0"/>
    </xf>
    <xf numFmtId="49" fontId="39" fillId="0" borderId="1" xfId="0" applyNumberFormat="1" applyFont="1" applyBorder="1" applyAlignment="1">
      <alignment horizontal="left" vertical="center"/>
      <protection locked="0"/>
    </xf>
    <xf numFmtId="0" fontId="0" fillId="0" borderId="34" xfId="0" applyBorder="1" applyAlignment="1">
      <alignment vertical="top"/>
      <protection locked="0"/>
    </xf>
    <xf numFmtId="0" fontId="38" fillId="0" borderId="34" xfId="0" applyFont="1" applyBorder="1" applyAlignment="1">
      <alignment horizontal="left"/>
      <protection locked="0"/>
    </xf>
    <xf numFmtId="0" fontId="41" fillId="0" borderId="34" xfId="0" applyFont="1" applyBorder="1" applyAlignment="1">
      <protection locked="0"/>
    </xf>
    <xf numFmtId="0" fontId="36" fillId="0" borderId="32" xfId="0" applyFont="1" applyBorder="1" applyAlignment="1">
      <alignment vertical="top"/>
      <protection locked="0"/>
    </xf>
    <xf numFmtId="0" fontId="36" fillId="0" borderId="33" xfId="0" applyFont="1" applyBorder="1" applyAlignment="1">
      <alignment vertical="top"/>
      <protection locked="0"/>
    </xf>
    <xf numFmtId="0" fontId="36" fillId="0" borderId="1" xfId="0" applyFont="1" applyBorder="1" applyAlignment="1">
      <alignment horizontal="center" vertical="center"/>
      <protection locked="0"/>
    </xf>
    <xf numFmtId="0" fontId="36" fillId="0" borderId="1" xfId="0" applyFont="1" applyBorder="1" applyAlignment="1">
      <alignment horizontal="left" vertical="top"/>
      <protection locked="0"/>
    </xf>
    <xf numFmtId="0" fontId="36" fillId="0" borderId="35" xfId="0" applyFont="1" applyBorder="1" applyAlignment="1">
      <alignment vertical="top"/>
      <protection locked="0"/>
    </xf>
    <xf numFmtId="0" fontId="36" fillId="0" borderId="34" xfId="0" applyFont="1" applyBorder="1" applyAlignment="1">
      <alignment vertical="top"/>
      <protection locked="0"/>
    </xf>
    <xf numFmtId="0" fontId="36" fillId="0" borderId="36" xfId="0" applyFont="1" applyBorder="1" applyAlignment="1">
      <alignment vertical="top"/>
      <protection locked="0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styles" Target="styles.xml" /><Relationship Id="rId6" Type="http://schemas.openxmlformats.org/officeDocument/2006/relationships/theme" Target="theme/theme1.xml" /><Relationship Id="rId7" Type="http://schemas.openxmlformats.org/officeDocument/2006/relationships/calcChain" Target="calcChain.xml" /><Relationship Id="rId8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71145" cy="271145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76860" cy="27686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_rels/sheet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1.67" hidden="1" customWidth="1"/>
    <col min="51" max="51" width="21.67" hidden="1" customWidth="1"/>
    <col min="52" max="52" width="21.67" hidden="1" customWidth="1"/>
    <col min="53" max="53" width="19.17" hidden="1" customWidth="1"/>
    <col min="54" max="54" width="25" hidden="1" customWidth="1"/>
    <col min="55" max="55" width="19.1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 ht="21.36" customHeight="1">
      <c r="A1" s="14" t="s">
        <v>0</v>
      </c>
      <c r="B1" s="15"/>
      <c r="C1" s="15"/>
      <c r="D1" s="16" t="s">
        <v>1</v>
      </c>
      <c r="E1" s="15"/>
      <c r="F1" s="15"/>
      <c r="G1" s="15"/>
      <c r="H1" s="15"/>
      <c r="I1" s="15"/>
      <c r="J1" s="15"/>
      <c r="K1" s="17" t="s">
        <v>2</v>
      </c>
      <c r="L1" s="17"/>
      <c r="M1" s="17"/>
      <c r="N1" s="17"/>
      <c r="O1" s="17"/>
      <c r="P1" s="17"/>
      <c r="Q1" s="17"/>
      <c r="R1" s="17"/>
      <c r="S1" s="17"/>
      <c r="T1" s="15"/>
      <c r="U1" s="15"/>
      <c r="V1" s="15"/>
      <c r="W1" s="17" t="s">
        <v>3</v>
      </c>
      <c r="X1" s="17"/>
      <c r="Y1" s="17"/>
      <c r="Z1" s="17"/>
      <c r="AA1" s="17"/>
      <c r="AB1" s="17"/>
      <c r="AC1" s="17"/>
      <c r="AD1" s="17"/>
      <c r="AE1" s="17"/>
      <c r="AF1" s="17"/>
      <c r="AG1" s="17"/>
      <c r="AH1" s="17"/>
      <c r="AI1" s="18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20" t="s">
        <v>4</v>
      </c>
      <c r="BB1" s="20" t="s">
        <v>5</v>
      </c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  <c r="BT1" s="21" t="s">
        <v>6</v>
      </c>
      <c r="BU1" s="21" t="s">
        <v>6</v>
      </c>
      <c r="BV1" s="21" t="s">
        <v>7</v>
      </c>
    </row>
    <row r="2" ht="36.96" customHeight="1">
      <c r="AR2"/>
      <c r="BS2" s="22" t="s">
        <v>8</v>
      </c>
      <c r="BT2" s="22" t="s">
        <v>9</v>
      </c>
    </row>
    <row r="3" ht="6.96" customHeight="1">
      <c r="B3" s="23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  <c r="U3" s="24"/>
      <c r="V3" s="24"/>
      <c r="W3" s="24"/>
      <c r="X3" s="24"/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  <c r="AN3" s="24"/>
      <c r="AO3" s="24"/>
      <c r="AP3" s="24"/>
      <c r="AQ3" s="25"/>
      <c r="BS3" s="22" t="s">
        <v>8</v>
      </c>
      <c r="BT3" s="22" t="s">
        <v>10</v>
      </c>
    </row>
    <row r="4" ht="36.96" customHeight="1">
      <c r="B4" s="26"/>
      <c r="C4" s="27"/>
      <c r="D4" s="28" t="s">
        <v>11</v>
      </c>
      <c r="E4" s="27"/>
      <c r="F4" s="27"/>
      <c r="G4" s="27"/>
      <c r="H4" s="27"/>
      <c r="I4" s="27"/>
      <c r="J4" s="27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9"/>
      <c r="AS4" s="30" t="s">
        <v>12</v>
      </c>
      <c r="BE4" s="31" t="s">
        <v>13</v>
      </c>
      <c r="BS4" s="22" t="s">
        <v>14</v>
      </c>
    </row>
    <row r="5" ht="14.4" customHeight="1">
      <c r="B5" s="26"/>
      <c r="C5" s="27"/>
      <c r="D5" s="32" t="s">
        <v>15</v>
      </c>
      <c r="E5" s="27"/>
      <c r="F5" s="27"/>
      <c r="G5" s="27"/>
      <c r="H5" s="27"/>
      <c r="I5" s="27"/>
      <c r="J5" s="27"/>
      <c r="K5" s="33" t="s">
        <v>16</v>
      </c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9"/>
      <c r="BE5" s="34" t="s">
        <v>17</v>
      </c>
      <c r="BS5" s="22" t="s">
        <v>8</v>
      </c>
    </row>
    <row r="6" ht="36.96" customHeight="1">
      <c r="B6" s="26"/>
      <c r="C6" s="27"/>
      <c r="D6" s="35" t="s">
        <v>18</v>
      </c>
      <c r="E6" s="27"/>
      <c r="F6" s="27"/>
      <c r="G6" s="27"/>
      <c r="H6" s="27"/>
      <c r="I6" s="27"/>
      <c r="J6" s="27"/>
      <c r="K6" s="36" t="s">
        <v>19</v>
      </c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9"/>
      <c r="BE6" s="37"/>
      <c r="BS6" s="22" t="s">
        <v>8</v>
      </c>
    </row>
    <row r="7" ht="14.4" customHeight="1">
      <c r="B7" s="26"/>
      <c r="C7" s="27"/>
      <c r="D7" s="38" t="s">
        <v>20</v>
      </c>
      <c r="E7" s="27"/>
      <c r="F7" s="27"/>
      <c r="G7" s="27"/>
      <c r="H7" s="27"/>
      <c r="I7" s="27"/>
      <c r="J7" s="27"/>
      <c r="K7" s="33" t="s">
        <v>21</v>
      </c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38" t="s">
        <v>22</v>
      </c>
      <c r="AL7" s="27"/>
      <c r="AM7" s="27"/>
      <c r="AN7" s="33" t="s">
        <v>21</v>
      </c>
      <c r="AO7" s="27"/>
      <c r="AP7" s="27"/>
      <c r="AQ7" s="29"/>
      <c r="BE7" s="37"/>
      <c r="BS7" s="22" t="s">
        <v>8</v>
      </c>
    </row>
    <row r="8" ht="14.4" customHeight="1">
      <c r="B8" s="26"/>
      <c r="C8" s="27"/>
      <c r="D8" s="38" t="s">
        <v>23</v>
      </c>
      <c r="E8" s="27"/>
      <c r="F8" s="27"/>
      <c r="G8" s="27"/>
      <c r="H8" s="27"/>
      <c r="I8" s="27"/>
      <c r="J8" s="27"/>
      <c r="K8" s="33" t="s">
        <v>24</v>
      </c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38" t="s">
        <v>25</v>
      </c>
      <c r="AL8" s="27"/>
      <c r="AM8" s="27"/>
      <c r="AN8" s="39" t="s">
        <v>26</v>
      </c>
      <c r="AO8" s="27"/>
      <c r="AP8" s="27"/>
      <c r="AQ8" s="29"/>
      <c r="BE8" s="37"/>
      <c r="BS8" s="22" t="s">
        <v>8</v>
      </c>
    </row>
    <row r="9" ht="14.4" customHeight="1">
      <c r="B9" s="26"/>
      <c r="C9" s="27"/>
      <c r="D9" s="27"/>
      <c r="E9" s="27"/>
      <c r="F9" s="27"/>
      <c r="G9" s="27"/>
      <c r="H9" s="27"/>
      <c r="I9" s="27"/>
      <c r="J9" s="27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9"/>
      <c r="BE9" s="37"/>
      <c r="BS9" s="22" t="s">
        <v>8</v>
      </c>
    </row>
    <row r="10" ht="14.4" customHeight="1">
      <c r="B10" s="26"/>
      <c r="C10" s="27"/>
      <c r="D10" s="38" t="s">
        <v>27</v>
      </c>
      <c r="E10" s="27"/>
      <c r="F10" s="27"/>
      <c r="G10" s="27"/>
      <c r="H10" s="27"/>
      <c r="I10" s="27"/>
      <c r="J10" s="27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38" t="s">
        <v>28</v>
      </c>
      <c r="AL10" s="27"/>
      <c r="AM10" s="27"/>
      <c r="AN10" s="33" t="s">
        <v>21</v>
      </c>
      <c r="AO10" s="27"/>
      <c r="AP10" s="27"/>
      <c r="AQ10" s="29"/>
      <c r="BE10" s="37"/>
      <c r="BS10" s="22" t="s">
        <v>8</v>
      </c>
    </row>
    <row r="11" ht="18.48" customHeight="1">
      <c r="B11" s="26"/>
      <c r="C11" s="27"/>
      <c r="D11" s="27"/>
      <c r="E11" s="33" t="s">
        <v>29</v>
      </c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38" t="s">
        <v>30</v>
      </c>
      <c r="AL11" s="27"/>
      <c r="AM11" s="27"/>
      <c r="AN11" s="33" t="s">
        <v>21</v>
      </c>
      <c r="AO11" s="27"/>
      <c r="AP11" s="27"/>
      <c r="AQ11" s="29"/>
      <c r="BE11" s="37"/>
      <c r="BS11" s="22" t="s">
        <v>8</v>
      </c>
    </row>
    <row r="12" ht="6.96" customHeight="1">
      <c r="B12" s="26"/>
      <c r="C12" s="27"/>
      <c r="D12" s="27"/>
      <c r="E12" s="27"/>
      <c r="F12" s="27"/>
      <c r="G12" s="27"/>
      <c r="H12" s="27"/>
      <c r="I12" s="27"/>
      <c r="J12" s="27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9"/>
      <c r="BE12" s="37"/>
      <c r="BS12" s="22" t="s">
        <v>8</v>
      </c>
    </row>
    <row r="13" ht="14.4" customHeight="1">
      <c r="B13" s="26"/>
      <c r="C13" s="27"/>
      <c r="D13" s="38" t="s">
        <v>31</v>
      </c>
      <c r="E13" s="27"/>
      <c r="F13" s="27"/>
      <c r="G13" s="27"/>
      <c r="H13" s="27"/>
      <c r="I13" s="27"/>
      <c r="J13" s="27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38" t="s">
        <v>28</v>
      </c>
      <c r="AL13" s="27"/>
      <c r="AM13" s="27"/>
      <c r="AN13" s="40" t="s">
        <v>32</v>
      </c>
      <c r="AO13" s="27"/>
      <c r="AP13" s="27"/>
      <c r="AQ13" s="29"/>
      <c r="BE13" s="37"/>
      <c r="BS13" s="22" t="s">
        <v>8</v>
      </c>
    </row>
    <row r="14">
      <c r="B14" s="26"/>
      <c r="C14" s="27"/>
      <c r="D14" s="27"/>
      <c r="E14" s="40" t="s">
        <v>32</v>
      </c>
      <c r="F14" s="41"/>
      <c r="G14" s="41"/>
      <c r="H14" s="41"/>
      <c r="I14" s="41"/>
      <c r="J14" s="41"/>
      <c r="K14" s="41"/>
      <c r="L14" s="41"/>
      <c r="M14" s="41"/>
      <c r="N14" s="41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/>
      <c r="AD14" s="41"/>
      <c r="AE14" s="41"/>
      <c r="AF14" s="41"/>
      <c r="AG14" s="41"/>
      <c r="AH14" s="41"/>
      <c r="AI14" s="41"/>
      <c r="AJ14" s="41"/>
      <c r="AK14" s="38" t="s">
        <v>30</v>
      </c>
      <c r="AL14" s="27"/>
      <c r="AM14" s="27"/>
      <c r="AN14" s="40" t="s">
        <v>32</v>
      </c>
      <c r="AO14" s="27"/>
      <c r="AP14" s="27"/>
      <c r="AQ14" s="29"/>
      <c r="BE14" s="37"/>
      <c r="BS14" s="22" t="s">
        <v>8</v>
      </c>
    </row>
    <row r="15" ht="6.96" customHeight="1">
      <c r="B15" s="26"/>
      <c r="C15" s="27"/>
      <c r="D15" s="27"/>
      <c r="E15" s="27"/>
      <c r="F15" s="27"/>
      <c r="G15" s="27"/>
      <c r="H15" s="27"/>
      <c r="I15" s="27"/>
      <c r="J15" s="27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9"/>
      <c r="BE15" s="37"/>
      <c r="BS15" s="22" t="s">
        <v>6</v>
      </c>
    </row>
    <row r="16" ht="14.4" customHeight="1">
      <c r="B16" s="26"/>
      <c r="C16" s="27"/>
      <c r="D16" s="38" t="s">
        <v>33</v>
      </c>
      <c r="E16" s="27"/>
      <c r="F16" s="27"/>
      <c r="G16" s="27"/>
      <c r="H16" s="27"/>
      <c r="I16" s="27"/>
      <c r="J16" s="27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38" t="s">
        <v>28</v>
      </c>
      <c r="AL16" s="27"/>
      <c r="AM16" s="27"/>
      <c r="AN16" s="33" t="s">
        <v>21</v>
      </c>
      <c r="AO16" s="27"/>
      <c r="AP16" s="27"/>
      <c r="AQ16" s="29"/>
      <c r="BE16" s="37"/>
      <c r="BS16" s="22" t="s">
        <v>6</v>
      </c>
    </row>
    <row r="17" ht="18.48" customHeight="1">
      <c r="B17" s="26"/>
      <c r="C17" s="27"/>
      <c r="D17" s="27"/>
      <c r="E17" s="33" t="s">
        <v>34</v>
      </c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38" t="s">
        <v>30</v>
      </c>
      <c r="AL17" s="27"/>
      <c r="AM17" s="27"/>
      <c r="AN17" s="33" t="s">
        <v>21</v>
      </c>
      <c r="AO17" s="27"/>
      <c r="AP17" s="27"/>
      <c r="AQ17" s="29"/>
      <c r="BE17" s="37"/>
      <c r="BS17" s="22" t="s">
        <v>35</v>
      </c>
    </row>
    <row r="18" ht="6.96" customHeight="1">
      <c r="B18" s="26"/>
      <c r="C18" s="27"/>
      <c r="D18" s="27"/>
      <c r="E18" s="27"/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9"/>
      <c r="BE18" s="37"/>
      <c r="BS18" s="22" t="s">
        <v>8</v>
      </c>
    </row>
    <row r="19" ht="14.4" customHeight="1">
      <c r="B19" s="26"/>
      <c r="C19" s="27"/>
      <c r="D19" s="38" t="s">
        <v>36</v>
      </c>
      <c r="E19" s="27"/>
      <c r="F19" s="27"/>
      <c r="G19" s="27"/>
      <c r="H19" s="27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9"/>
      <c r="BE19" s="37"/>
      <c r="BS19" s="22" t="s">
        <v>8</v>
      </c>
    </row>
    <row r="20" ht="16.5" customHeight="1">
      <c r="B20" s="26"/>
      <c r="C20" s="27"/>
      <c r="D20" s="27"/>
      <c r="E20" s="42" t="s">
        <v>21</v>
      </c>
      <c r="F20" s="42"/>
      <c r="G20" s="42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2"/>
      <c r="S20" s="42"/>
      <c r="T20" s="42"/>
      <c r="U20" s="42"/>
      <c r="V20" s="42"/>
      <c r="W20" s="42"/>
      <c r="X20" s="42"/>
      <c r="Y20" s="42"/>
      <c r="Z20" s="42"/>
      <c r="AA20" s="42"/>
      <c r="AB20" s="42"/>
      <c r="AC20" s="42"/>
      <c r="AD20" s="42"/>
      <c r="AE20" s="42"/>
      <c r="AF20" s="42"/>
      <c r="AG20" s="42"/>
      <c r="AH20" s="42"/>
      <c r="AI20" s="42"/>
      <c r="AJ20" s="42"/>
      <c r="AK20" s="42"/>
      <c r="AL20" s="42"/>
      <c r="AM20" s="42"/>
      <c r="AN20" s="42"/>
      <c r="AO20" s="27"/>
      <c r="AP20" s="27"/>
      <c r="AQ20" s="29"/>
      <c r="BE20" s="37"/>
      <c r="BS20" s="22" t="s">
        <v>35</v>
      </c>
    </row>
    <row r="21" ht="6.96" customHeight="1">
      <c r="B21" s="26"/>
      <c r="C21" s="27"/>
      <c r="D21" s="27"/>
      <c r="E21" s="27"/>
      <c r="F21" s="27"/>
      <c r="G21" s="27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9"/>
      <c r="BE21" s="37"/>
    </row>
    <row r="22" ht="6.96" customHeight="1">
      <c r="B22" s="26"/>
      <c r="C22" s="27"/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43"/>
      <c r="P22" s="43"/>
      <c r="Q22" s="43"/>
      <c r="R22" s="43"/>
      <c r="S22" s="43"/>
      <c r="T22" s="43"/>
      <c r="U22" s="43"/>
      <c r="V22" s="43"/>
      <c r="W22" s="43"/>
      <c r="X22" s="43"/>
      <c r="Y22" s="43"/>
      <c r="Z22" s="43"/>
      <c r="AA22" s="43"/>
      <c r="AB22" s="43"/>
      <c r="AC22" s="43"/>
      <c r="AD22" s="43"/>
      <c r="AE22" s="43"/>
      <c r="AF22" s="43"/>
      <c r="AG22" s="43"/>
      <c r="AH22" s="43"/>
      <c r="AI22" s="43"/>
      <c r="AJ22" s="43"/>
      <c r="AK22" s="43"/>
      <c r="AL22" s="43"/>
      <c r="AM22" s="43"/>
      <c r="AN22" s="43"/>
      <c r="AO22" s="43"/>
      <c r="AP22" s="27"/>
      <c r="AQ22" s="29"/>
      <c r="BE22" s="37"/>
    </row>
    <row r="23" s="1" customFormat="1" ht="25.92" customHeight="1">
      <c r="B23" s="44"/>
      <c r="C23" s="45"/>
      <c r="D23" s="46" t="s">
        <v>37</v>
      </c>
      <c r="E23" s="47"/>
      <c r="F23" s="47"/>
      <c r="G23" s="47"/>
      <c r="H23" s="47"/>
      <c r="I23" s="47"/>
      <c r="J23" s="47"/>
      <c r="K23" s="47"/>
      <c r="L23" s="47"/>
      <c r="M23" s="47"/>
      <c r="N23" s="47"/>
      <c r="O23" s="47"/>
      <c r="P23" s="47"/>
      <c r="Q23" s="47"/>
      <c r="R23" s="47"/>
      <c r="S23" s="47"/>
      <c r="T23" s="47"/>
      <c r="U23" s="47"/>
      <c r="V23" s="47"/>
      <c r="W23" s="47"/>
      <c r="X23" s="47"/>
      <c r="Y23" s="47"/>
      <c r="Z23" s="47"/>
      <c r="AA23" s="47"/>
      <c r="AB23" s="47"/>
      <c r="AC23" s="47"/>
      <c r="AD23" s="47"/>
      <c r="AE23" s="47"/>
      <c r="AF23" s="47"/>
      <c r="AG23" s="47"/>
      <c r="AH23" s="47"/>
      <c r="AI23" s="47"/>
      <c r="AJ23" s="47"/>
      <c r="AK23" s="48">
        <f>ROUND(AG51,2)</f>
        <v>0</v>
      </c>
      <c r="AL23" s="47"/>
      <c r="AM23" s="47"/>
      <c r="AN23" s="47"/>
      <c r="AO23" s="47"/>
      <c r="AP23" s="45"/>
      <c r="AQ23" s="49"/>
      <c r="BE23" s="37"/>
    </row>
    <row r="24" s="1" customFormat="1" ht="6.96" customHeight="1">
      <c r="B24" s="44"/>
      <c r="C24" s="45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  <c r="Q24" s="45"/>
      <c r="R24" s="45"/>
      <c r="S24" s="45"/>
      <c r="T24" s="45"/>
      <c r="U24" s="45"/>
      <c r="V24" s="45"/>
      <c r="W24" s="45"/>
      <c r="X24" s="45"/>
      <c r="Y24" s="45"/>
      <c r="Z24" s="45"/>
      <c r="AA24" s="45"/>
      <c r="AB24" s="45"/>
      <c r="AC24" s="45"/>
      <c r="AD24" s="45"/>
      <c r="AE24" s="45"/>
      <c r="AF24" s="45"/>
      <c r="AG24" s="45"/>
      <c r="AH24" s="45"/>
      <c r="AI24" s="45"/>
      <c r="AJ24" s="45"/>
      <c r="AK24" s="45"/>
      <c r="AL24" s="45"/>
      <c r="AM24" s="45"/>
      <c r="AN24" s="45"/>
      <c r="AO24" s="45"/>
      <c r="AP24" s="45"/>
      <c r="AQ24" s="49"/>
      <c r="BE24" s="37"/>
    </row>
    <row r="25" s="1" customFormat="1">
      <c r="B25" s="44"/>
      <c r="C25" s="45"/>
      <c r="D25" s="45"/>
      <c r="E25" s="45"/>
      <c r="F25" s="45"/>
      <c r="G25" s="45"/>
      <c r="H25" s="45"/>
      <c r="I25" s="45"/>
      <c r="J25" s="45"/>
      <c r="K25" s="45"/>
      <c r="L25" s="50" t="s">
        <v>38</v>
      </c>
      <c r="M25" s="50"/>
      <c r="N25" s="50"/>
      <c r="O25" s="50"/>
      <c r="P25" s="45"/>
      <c r="Q25" s="45"/>
      <c r="R25" s="45"/>
      <c r="S25" s="45"/>
      <c r="T25" s="45"/>
      <c r="U25" s="45"/>
      <c r="V25" s="45"/>
      <c r="W25" s="50" t="s">
        <v>39</v>
      </c>
      <c r="X25" s="50"/>
      <c r="Y25" s="50"/>
      <c r="Z25" s="50"/>
      <c r="AA25" s="50"/>
      <c r="AB25" s="50"/>
      <c r="AC25" s="50"/>
      <c r="AD25" s="50"/>
      <c r="AE25" s="50"/>
      <c r="AF25" s="45"/>
      <c r="AG25" s="45"/>
      <c r="AH25" s="45"/>
      <c r="AI25" s="45"/>
      <c r="AJ25" s="45"/>
      <c r="AK25" s="50" t="s">
        <v>40</v>
      </c>
      <c r="AL25" s="50"/>
      <c r="AM25" s="50"/>
      <c r="AN25" s="50"/>
      <c r="AO25" s="50"/>
      <c r="AP25" s="45"/>
      <c r="AQ25" s="49"/>
      <c r="BE25" s="37"/>
    </row>
    <row r="26" s="2" customFormat="1" ht="14.4" customHeight="1">
      <c r="B26" s="51"/>
      <c r="C26" s="52"/>
      <c r="D26" s="53" t="s">
        <v>41</v>
      </c>
      <c r="E26" s="52"/>
      <c r="F26" s="53" t="s">
        <v>42</v>
      </c>
      <c r="G26" s="52"/>
      <c r="H26" s="52"/>
      <c r="I26" s="52"/>
      <c r="J26" s="52"/>
      <c r="K26" s="52"/>
      <c r="L26" s="54">
        <v>0.20999999999999999</v>
      </c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5">
        <f>ROUND(AZ51,2)</f>
        <v>0</v>
      </c>
      <c r="X26" s="52"/>
      <c r="Y26" s="52"/>
      <c r="Z26" s="52"/>
      <c r="AA26" s="52"/>
      <c r="AB26" s="52"/>
      <c r="AC26" s="52"/>
      <c r="AD26" s="52"/>
      <c r="AE26" s="52"/>
      <c r="AF26" s="52"/>
      <c r="AG26" s="52"/>
      <c r="AH26" s="52"/>
      <c r="AI26" s="52"/>
      <c r="AJ26" s="52"/>
      <c r="AK26" s="55">
        <f>ROUND(AV51,2)</f>
        <v>0</v>
      </c>
      <c r="AL26" s="52"/>
      <c r="AM26" s="52"/>
      <c r="AN26" s="52"/>
      <c r="AO26" s="52"/>
      <c r="AP26" s="52"/>
      <c r="AQ26" s="56"/>
      <c r="BE26" s="37"/>
    </row>
    <row r="27" s="2" customFormat="1" ht="14.4" customHeight="1">
      <c r="B27" s="51"/>
      <c r="C27" s="52"/>
      <c r="D27" s="52"/>
      <c r="E27" s="52"/>
      <c r="F27" s="53" t="s">
        <v>43</v>
      </c>
      <c r="G27" s="52"/>
      <c r="H27" s="52"/>
      <c r="I27" s="52"/>
      <c r="J27" s="52"/>
      <c r="K27" s="52"/>
      <c r="L27" s="54">
        <v>0.14999999999999999</v>
      </c>
      <c r="M27" s="52"/>
      <c r="N27" s="52"/>
      <c r="O27" s="52"/>
      <c r="P27" s="52"/>
      <c r="Q27" s="52"/>
      <c r="R27" s="52"/>
      <c r="S27" s="52"/>
      <c r="T27" s="52"/>
      <c r="U27" s="52"/>
      <c r="V27" s="52"/>
      <c r="W27" s="55">
        <f>ROUND(BA51,2)</f>
        <v>0</v>
      </c>
      <c r="X27" s="52"/>
      <c r="Y27" s="52"/>
      <c r="Z27" s="52"/>
      <c r="AA27" s="52"/>
      <c r="AB27" s="52"/>
      <c r="AC27" s="52"/>
      <c r="AD27" s="52"/>
      <c r="AE27" s="52"/>
      <c r="AF27" s="52"/>
      <c r="AG27" s="52"/>
      <c r="AH27" s="52"/>
      <c r="AI27" s="52"/>
      <c r="AJ27" s="52"/>
      <c r="AK27" s="55">
        <f>ROUND(AW51,2)</f>
        <v>0</v>
      </c>
      <c r="AL27" s="52"/>
      <c r="AM27" s="52"/>
      <c r="AN27" s="52"/>
      <c r="AO27" s="52"/>
      <c r="AP27" s="52"/>
      <c r="AQ27" s="56"/>
      <c r="BE27" s="37"/>
    </row>
    <row r="28" hidden="1" s="2" customFormat="1" ht="14.4" customHeight="1">
      <c r="B28" s="51"/>
      <c r="C28" s="52"/>
      <c r="D28" s="52"/>
      <c r="E28" s="52"/>
      <c r="F28" s="53" t="s">
        <v>44</v>
      </c>
      <c r="G28" s="52"/>
      <c r="H28" s="52"/>
      <c r="I28" s="52"/>
      <c r="J28" s="52"/>
      <c r="K28" s="52"/>
      <c r="L28" s="54">
        <v>0.20999999999999999</v>
      </c>
      <c r="M28" s="52"/>
      <c r="N28" s="52"/>
      <c r="O28" s="52"/>
      <c r="P28" s="52"/>
      <c r="Q28" s="52"/>
      <c r="R28" s="52"/>
      <c r="S28" s="52"/>
      <c r="T28" s="52"/>
      <c r="U28" s="52"/>
      <c r="V28" s="52"/>
      <c r="W28" s="55">
        <f>ROUND(BB51,2)</f>
        <v>0</v>
      </c>
      <c r="X28" s="52"/>
      <c r="Y28" s="52"/>
      <c r="Z28" s="52"/>
      <c r="AA28" s="52"/>
      <c r="AB28" s="52"/>
      <c r="AC28" s="52"/>
      <c r="AD28" s="52"/>
      <c r="AE28" s="52"/>
      <c r="AF28" s="52"/>
      <c r="AG28" s="52"/>
      <c r="AH28" s="52"/>
      <c r="AI28" s="52"/>
      <c r="AJ28" s="52"/>
      <c r="AK28" s="55">
        <v>0</v>
      </c>
      <c r="AL28" s="52"/>
      <c r="AM28" s="52"/>
      <c r="AN28" s="52"/>
      <c r="AO28" s="52"/>
      <c r="AP28" s="52"/>
      <c r="AQ28" s="56"/>
      <c r="BE28" s="37"/>
    </row>
    <row r="29" hidden="1" s="2" customFormat="1" ht="14.4" customHeight="1">
      <c r="B29" s="51"/>
      <c r="C29" s="52"/>
      <c r="D29" s="52"/>
      <c r="E29" s="52"/>
      <c r="F29" s="53" t="s">
        <v>45</v>
      </c>
      <c r="G29" s="52"/>
      <c r="H29" s="52"/>
      <c r="I29" s="52"/>
      <c r="J29" s="52"/>
      <c r="K29" s="52"/>
      <c r="L29" s="54">
        <v>0.14999999999999999</v>
      </c>
      <c r="M29" s="52"/>
      <c r="N29" s="52"/>
      <c r="O29" s="52"/>
      <c r="P29" s="52"/>
      <c r="Q29" s="52"/>
      <c r="R29" s="52"/>
      <c r="S29" s="52"/>
      <c r="T29" s="52"/>
      <c r="U29" s="52"/>
      <c r="V29" s="52"/>
      <c r="W29" s="55">
        <f>ROUND(BC51,2)</f>
        <v>0</v>
      </c>
      <c r="X29" s="52"/>
      <c r="Y29" s="52"/>
      <c r="Z29" s="52"/>
      <c r="AA29" s="52"/>
      <c r="AB29" s="52"/>
      <c r="AC29" s="52"/>
      <c r="AD29" s="52"/>
      <c r="AE29" s="52"/>
      <c r="AF29" s="52"/>
      <c r="AG29" s="52"/>
      <c r="AH29" s="52"/>
      <c r="AI29" s="52"/>
      <c r="AJ29" s="52"/>
      <c r="AK29" s="55">
        <v>0</v>
      </c>
      <c r="AL29" s="52"/>
      <c r="AM29" s="52"/>
      <c r="AN29" s="52"/>
      <c r="AO29" s="52"/>
      <c r="AP29" s="52"/>
      <c r="AQ29" s="56"/>
      <c r="BE29" s="37"/>
    </row>
    <row r="30" hidden="1" s="2" customFormat="1" ht="14.4" customHeight="1">
      <c r="B30" s="51"/>
      <c r="C30" s="52"/>
      <c r="D30" s="52"/>
      <c r="E30" s="52"/>
      <c r="F30" s="53" t="s">
        <v>46</v>
      </c>
      <c r="G30" s="52"/>
      <c r="H30" s="52"/>
      <c r="I30" s="52"/>
      <c r="J30" s="52"/>
      <c r="K30" s="52"/>
      <c r="L30" s="54">
        <v>0</v>
      </c>
      <c r="M30" s="52"/>
      <c r="N30" s="52"/>
      <c r="O30" s="52"/>
      <c r="P30" s="52"/>
      <c r="Q30" s="52"/>
      <c r="R30" s="52"/>
      <c r="S30" s="52"/>
      <c r="T30" s="52"/>
      <c r="U30" s="52"/>
      <c r="V30" s="52"/>
      <c r="W30" s="55">
        <f>ROUND(BD51,2)</f>
        <v>0</v>
      </c>
      <c r="X30" s="52"/>
      <c r="Y30" s="52"/>
      <c r="Z30" s="52"/>
      <c r="AA30" s="52"/>
      <c r="AB30" s="52"/>
      <c r="AC30" s="52"/>
      <c r="AD30" s="52"/>
      <c r="AE30" s="52"/>
      <c r="AF30" s="52"/>
      <c r="AG30" s="52"/>
      <c r="AH30" s="52"/>
      <c r="AI30" s="52"/>
      <c r="AJ30" s="52"/>
      <c r="AK30" s="55">
        <v>0</v>
      </c>
      <c r="AL30" s="52"/>
      <c r="AM30" s="52"/>
      <c r="AN30" s="52"/>
      <c r="AO30" s="52"/>
      <c r="AP30" s="52"/>
      <c r="AQ30" s="56"/>
      <c r="BE30" s="37"/>
    </row>
    <row r="31" s="1" customFormat="1" ht="6.96" customHeight="1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  <c r="AA31" s="45"/>
      <c r="AB31" s="45"/>
      <c r="AC31" s="45"/>
      <c r="AD31" s="45"/>
      <c r="AE31" s="45"/>
      <c r="AF31" s="45"/>
      <c r="AG31" s="45"/>
      <c r="AH31" s="45"/>
      <c r="AI31" s="45"/>
      <c r="AJ31" s="45"/>
      <c r="AK31" s="45"/>
      <c r="AL31" s="45"/>
      <c r="AM31" s="45"/>
      <c r="AN31" s="45"/>
      <c r="AO31" s="45"/>
      <c r="AP31" s="45"/>
      <c r="AQ31" s="49"/>
      <c r="BE31" s="37"/>
    </row>
    <row r="32" s="1" customFormat="1" ht="25.92" customHeight="1">
      <c r="B32" s="44"/>
      <c r="C32" s="57"/>
      <c r="D32" s="58" t="s">
        <v>47</v>
      </c>
      <c r="E32" s="59"/>
      <c r="F32" s="59"/>
      <c r="G32" s="59"/>
      <c r="H32" s="59"/>
      <c r="I32" s="59"/>
      <c r="J32" s="59"/>
      <c r="K32" s="59"/>
      <c r="L32" s="59"/>
      <c r="M32" s="59"/>
      <c r="N32" s="59"/>
      <c r="O32" s="59"/>
      <c r="P32" s="59"/>
      <c r="Q32" s="59"/>
      <c r="R32" s="59"/>
      <c r="S32" s="59"/>
      <c r="T32" s="60" t="s">
        <v>48</v>
      </c>
      <c r="U32" s="59"/>
      <c r="V32" s="59"/>
      <c r="W32" s="59"/>
      <c r="X32" s="61" t="s">
        <v>49</v>
      </c>
      <c r="Y32" s="59"/>
      <c r="Z32" s="59"/>
      <c r="AA32" s="59"/>
      <c r="AB32" s="59"/>
      <c r="AC32" s="59"/>
      <c r="AD32" s="59"/>
      <c r="AE32" s="59"/>
      <c r="AF32" s="59"/>
      <c r="AG32" s="59"/>
      <c r="AH32" s="59"/>
      <c r="AI32" s="59"/>
      <c r="AJ32" s="59"/>
      <c r="AK32" s="62">
        <f>SUM(AK23:AK30)</f>
        <v>0</v>
      </c>
      <c r="AL32" s="59"/>
      <c r="AM32" s="59"/>
      <c r="AN32" s="59"/>
      <c r="AO32" s="63"/>
      <c r="AP32" s="57"/>
      <c r="AQ32" s="64"/>
      <c r="BE32" s="37"/>
    </row>
    <row r="33" s="1" customFormat="1" ht="6.96" customHeight="1">
      <c r="B33" s="44"/>
      <c r="C33" s="45"/>
      <c r="D33" s="45"/>
      <c r="E33" s="45"/>
      <c r="F33" s="45"/>
      <c r="G33" s="45"/>
      <c r="H33" s="45"/>
      <c r="I33" s="45"/>
      <c r="J33" s="45"/>
      <c r="K33" s="45"/>
      <c r="L33" s="45"/>
      <c r="M33" s="45"/>
      <c r="N33" s="45"/>
      <c r="O33" s="45"/>
      <c r="P33" s="45"/>
      <c r="Q33" s="45"/>
      <c r="R33" s="45"/>
      <c r="S33" s="45"/>
      <c r="T33" s="45"/>
      <c r="U33" s="45"/>
      <c r="V33" s="45"/>
      <c r="W33" s="45"/>
      <c r="X33" s="45"/>
      <c r="Y33" s="45"/>
      <c r="Z33" s="45"/>
      <c r="AA33" s="45"/>
      <c r="AB33" s="45"/>
      <c r="AC33" s="45"/>
      <c r="AD33" s="45"/>
      <c r="AE33" s="45"/>
      <c r="AF33" s="45"/>
      <c r="AG33" s="45"/>
      <c r="AH33" s="45"/>
      <c r="AI33" s="45"/>
      <c r="AJ33" s="45"/>
      <c r="AK33" s="45"/>
      <c r="AL33" s="45"/>
      <c r="AM33" s="45"/>
      <c r="AN33" s="45"/>
      <c r="AO33" s="45"/>
      <c r="AP33" s="45"/>
      <c r="AQ33" s="49"/>
    </row>
    <row r="34" s="1" customFormat="1" ht="6.96" customHeight="1">
      <c r="B34" s="65"/>
      <c r="C34" s="66"/>
      <c r="D34" s="66"/>
      <c r="E34" s="66"/>
      <c r="F34" s="66"/>
      <c r="G34" s="66"/>
      <c r="H34" s="66"/>
      <c r="I34" s="66"/>
      <c r="J34" s="66"/>
      <c r="K34" s="66"/>
      <c r="L34" s="66"/>
      <c r="M34" s="66"/>
      <c r="N34" s="66"/>
      <c r="O34" s="66"/>
      <c r="P34" s="66"/>
      <c r="Q34" s="66"/>
      <c r="R34" s="66"/>
      <c r="S34" s="66"/>
      <c r="T34" s="66"/>
      <c r="U34" s="66"/>
      <c r="V34" s="66"/>
      <c r="W34" s="66"/>
      <c r="X34" s="66"/>
      <c r="Y34" s="66"/>
      <c r="Z34" s="66"/>
      <c r="AA34" s="66"/>
      <c r="AB34" s="66"/>
      <c r="AC34" s="66"/>
      <c r="AD34" s="66"/>
      <c r="AE34" s="66"/>
      <c r="AF34" s="66"/>
      <c r="AG34" s="66"/>
      <c r="AH34" s="66"/>
      <c r="AI34" s="66"/>
      <c r="AJ34" s="66"/>
      <c r="AK34" s="66"/>
      <c r="AL34" s="66"/>
      <c r="AM34" s="66"/>
      <c r="AN34" s="66"/>
      <c r="AO34" s="66"/>
      <c r="AP34" s="66"/>
      <c r="AQ34" s="67"/>
    </row>
    <row r="38" s="1" customFormat="1" ht="6.96" customHeight="1">
      <c r="B38" s="68"/>
      <c r="C38" s="69"/>
      <c r="D38" s="69"/>
      <c r="E38" s="69"/>
      <c r="F38" s="69"/>
      <c r="G38" s="69"/>
      <c r="H38" s="69"/>
      <c r="I38" s="69"/>
      <c r="J38" s="69"/>
      <c r="K38" s="69"/>
      <c r="L38" s="69"/>
      <c r="M38" s="69"/>
      <c r="N38" s="69"/>
      <c r="O38" s="69"/>
      <c r="P38" s="69"/>
      <c r="Q38" s="69"/>
      <c r="R38" s="69"/>
      <c r="S38" s="69"/>
      <c r="T38" s="69"/>
      <c r="U38" s="69"/>
      <c r="V38" s="69"/>
      <c r="W38" s="69"/>
      <c r="X38" s="69"/>
      <c r="Y38" s="69"/>
      <c r="Z38" s="69"/>
      <c r="AA38" s="69"/>
      <c r="AB38" s="69"/>
      <c r="AC38" s="69"/>
      <c r="AD38" s="69"/>
      <c r="AE38" s="69"/>
      <c r="AF38" s="69"/>
      <c r="AG38" s="69"/>
      <c r="AH38" s="69"/>
      <c r="AI38" s="69"/>
      <c r="AJ38" s="69"/>
      <c r="AK38" s="69"/>
      <c r="AL38" s="69"/>
      <c r="AM38" s="69"/>
      <c r="AN38" s="69"/>
      <c r="AO38" s="69"/>
      <c r="AP38" s="69"/>
      <c r="AQ38" s="69"/>
      <c r="AR38" s="70"/>
    </row>
    <row r="39" s="1" customFormat="1" ht="36.96" customHeight="1">
      <c r="B39" s="44"/>
      <c r="C39" s="71" t="s">
        <v>50</v>
      </c>
      <c r="D39" s="72"/>
      <c r="E39" s="72"/>
      <c r="F39" s="72"/>
      <c r="G39" s="72"/>
      <c r="H39" s="72"/>
      <c r="I39" s="72"/>
      <c r="J39" s="72"/>
      <c r="K39" s="72"/>
      <c r="L39" s="72"/>
      <c r="M39" s="72"/>
      <c r="N39" s="72"/>
      <c r="O39" s="72"/>
      <c r="P39" s="72"/>
      <c r="Q39" s="72"/>
      <c r="R39" s="72"/>
      <c r="S39" s="72"/>
      <c r="T39" s="72"/>
      <c r="U39" s="72"/>
      <c r="V39" s="72"/>
      <c r="W39" s="72"/>
      <c r="X39" s="72"/>
      <c r="Y39" s="72"/>
      <c r="Z39" s="72"/>
      <c r="AA39" s="72"/>
      <c r="AB39" s="72"/>
      <c r="AC39" s="72"/>
      <c r="AD39" s="72"/>
      <c r="AE39" s="72"/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0"/>
    </row>
    <row r="40" s="1" customFormat="1" ht="6.96" customHeight="1">
      <c r="B40" s="44"/>
      <c r="C40" s="72"/>
      <c r="D40" s="72"/>
      <c r="E40" s="72"/>
      <c r="F40" s="72"/>
      <c r="G40" s="72"/>
      <c r="H40" s="72"/>
      <c r="I40" s="72"/>
      <c r="J40" s="72"/>
      <c r="K40" s="72"/>
      <c r="L40" s="72"/>
      <c r="M40" s="72"/>
      <c r="N40" s="72"/>
      <c r="O40" s="72"/>
      <c r="P40" s="72"/>
      <c r="Q40" s="72"/>
      <c r="R40" s="72"/>
      <c r="S40" s="72"/>
      <c r="T40" s="72"/>
      <c r="U40" s="72"/>
      <c r="V40" s="72"/>
      <c r="W40" s="72"/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0"/>
    </row>
    <row r="41" s="3" customFormat="1" ht="14.4" customHeight="1">
      <c r="B41" s="73"/>
      <c r="C41" s="74" t="s">
        <v>15</v>
      </c>
      <c r="D41" s="75"/>
      <c r="E41" s="75"/>
      <c r="F41" s="75"/>
      <c r="G41" s="75"/>
      <c r="H41" s="75"/>
      <c r="I41" s="75"/>
      <c r="J41" s="75"/>
      <c r="K41" s="75"/>
      <c r="L41" s="75" t="str">
        <f>K5</f>
        <v>Y258</v>
      </c>
      <c r="M41" s="75"/>
      <c r="N41" s="75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  <c r="AA41" s="75"/>
      <c r="AB41" s="75"/>
      <c r="AC41" s="75"/>
      <c r="AD41" s="75"/>
      <c r="AE41" s="75"/>
      <c r="AF41" s="75"/>
      <c r="AG41" s="75"/>
      <c r="AH41" s="75"/>
      <c r="AI41" s="75"/>
      <c r="AJ41" s="75"/>
      <c r="AK41" s="75"/>
      <c r="AL41" s="75"/>
      <c r="AM41" s="75"/>
      <c r="AN41" s="75"/>
      <c r="AO41" s="75"/>
      <c r="AP41" s="75"/>
      <c r="AQ41" s="75"/>
      <c r="AR41" s="76"/>
    </row>
    <row r="42" s="4" customFormat="1" ht="36.96" customHeight="1">
      <c r="B42" s="77"/>
      <c r="C42" s="78" t="s">
        <v>18</v>
      </c>
      <c r="D42" s="79"/>
      <c r="E42" s="79"/>
      <c r="F42" s="79"/>
      <c r="G42" s="79"/>
      <c r="H42" s="79"/>
      <c r="I42" s="79"/>
      <c r="J42" s="79"/>
      <c r="K42" s="79"/>
      <c r="L42" s="80" t="str">
        <f>K6</f>
        <v>Parkoviště v ul.Heyrovského, Sokolov</v>
      </c>
      <c r="M42" s="79"/>
      <c r="N42" s="79"/>
      <c r="O42" s="79"/>
      <c r="P42" s="79"/>
      <c r="Q42" s="79"/>
      <c r="R42" s="79"/>
      <c r="S42" s="79"/>
      <c r="T42" s="79"/>
      <c r="U42" s="79"/>
      <c r="V42" s="79"/>
      <c r="W42" s="79"/>
      <c r="X42" s="79"/>
      <c r="Y42" s="79"/>
      <c r="Z42" s="79"/>
      <c r="AA42" s="79"/>
      <c r="AB42" s="79"/>
      <c r="AC42" s="79"/>
      <c r="AD42" s="79"/>
      <c r="AE42" s="79"/>
      <c r="AF42" s="79"/>
      <c r="AG42" s="79"/>
      <c r="AH42" s="79"/>
      <c r="AI42" s="79"/>
      <c r="AJ42" s="79"/>
      <c r="AK42" s="79"/>
      <c r="AL42" s="79"/>
      <c r="AM42" s="79"/>
      <c r="AN42" s="79"/>
      <c r="AO42" s="79"/>
      <c r="AP42" s="79"/>
      <c r="AQ42" s="79"/>
      <c r="AR42" s="81"/>
    </row>
    <row r="43" s="1" customFormat="1" ht="6.96" customHeight="1">
      <c r="B43" s="44"/>
      <c r="C43" s="72"/>
      <c r="D43" s="72"/>
      <c r="E43" s="72"/>
      <c r="F43" s="72"/>
      <c r="G43" s="72"/>
      <c r="H43" s="72"/>
      <c r="I43" s="72"/>
      <c r="J43" s="72"/>
      <c r="K43" s="72"/>
      <c r="L43" s="72"/>
      <c r="M43" s="72"/>
      <c r="N43" s="72"/>
      <c r="O43" s="72"/>
      <c r="P43" s="72"/>
      <c r="Q43" s="72"/>
      <c r="R43" s="72"/>
      <c r="S43" s="72"/>
      <c r="T43" s="72"/>
      <c r="U43" s="72"/>
      <c r="V43" s="72"/>
      <c r="W43" s="72"/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0"/>
    </row>
    <row r="44" s="1" customFormat="1">
      <c r="B44" s="44"/>
      <c r="C44" s="74" t="s">
        <v>23</v>
      </c>
      <c r="D44" s="72"/>
      <c r="E44" s="72"/>
      <c r="F44" s="72"/>
      <c r="G44" s="72"/>
      <c r="H44" s="72"/>
      <c r="I44" s="72"/>
      <c r="J44" s="72"/>
      <c r="K44" s="72"/>
      <c r="L44" s="82" t="str">
        <f>IF(K8="","",K8)</f>
        <v>Sokolov</v>
      </c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4" t="s">
        <v>25</v>
      </c>
      <c r="AJ44" s="72"/>
      <c r="AK44" s="72"/>
      <c r="AL44" s="72"/>
      <c r="AM44" s="83" t="str">
        <f>IF(AN8= "","",AN8)</f>
        <v>16. 10. 2018</v>
      </c>
      <c r="AN44" s="83"/>
      <c r="AO44" s="72"/>
      <c r="AP44" s="72"/>
      <c r="AQ44" s="72"/>
      <c r="AR44" s="70"/>
    </row>
    <row r="45" s="1" customFormat="1" ht="6.96" customHeight="1">
      <c r="B45" s="44"/>
      <c r="C45" s="72"/>
      <c r="D45" s="72"/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0"/>
    </row>
    <row r="46" s="1" customFormat="1">
      <c r="B46" s="44"/>
      <c r="C46" s="74" t="s">
        <v>27</v>
      </c>
      <c r="D46" s="72"/>
      <c r="E46" s="72"/>
      <c r="F46" s="72"/>
      <c r="G46" s="72"/>
      <c r="H46" s="72"/>
      <c r="I46" s="72"/>
      <c r="J46" s="72"/>
      <c r="K46" s="72"/>
      <c r="L46" s="75" t="str">
        <f>IF(E11= "","",E11)</f>
        <v>Město Sokolov</v>
      </c>
      <c r="M46" s="72"/>
      <c r="N46" s="72"/>
      <c r="O46" s="72"/>
      <c r="P46" s="72"/>
      <c r="Q46" s="72"/>
      <c r="R46" s="72"/>
      <c r="S46" s="72"/>
      <c r="T46" s="72"/>
      <c r="U46" s="72"/>
      <c r="V46" s="72"/>
      <c r="W46" s="72"/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4" t="s">
        <v>33</v>
      </c>
      <c r="AJ46" s="72"/>
      <c r="AK46" s="72"/>
      <c r="AL46" s="72"/>
      <c r="AM46" s="75" t="str">
        <f>IF(E17="","",E17)</f>
        <v>ing.Volný Martin</v>
      </c>
      <c r="AN46" s="75"/>
      <c r="AO46" s="75"/>
      <c r="AP46" s="75"/>
      <c r="AQ46" s="72"/>
      <c r="AR46" s="70"/>
      <c r="AS46" s="84" t="s">
        <v>51</v>
      </c>
      <c r="AT46" s="85"/>
      <c r="AU46" s="86"/>
      <c r="AV46" s="86"/>
      <c r="AW46" s="86"/>
      <c r="AX46" s="86"/>
      <c r="AY46" s="86"/>
      <c r="AZ46" s="86"/>
      <c r="BA46" s="86"/>
      <c r="BB46" s="86"/>
      <c r="BC46" s="86"/>
      <c r="BD46" s="87"/>
    </row>
    <row r="47" s="1" customFormat="1">
      <c r="B47" s="44"/>
      <c r="C47" s="74" t="s">
        <v>31</v>
      </c>
      <c r="D47" s="72"/>
      <c r="E47" s="72"/>
      <c r="F47" s="72"/>
      <c r="G47" s="72"/>
      <c r="H47" s="72"/>
      <c r="I47" s="72"/>
      <c r="J47" s="72"/>
      <c r="K47" s="72"/>
      <c r="L47" s="75" t="str">
        <f>IF(E14= "Vyplň údaj","",E14)</f>
        <v/>
      </c>
      <c r="M47" s="72"/>
      <c r="N47" s="72"/>
      <c r="O47" s="72"/>
      <c r="P47" s="72"/>
      <c r="Q47" s="72"/>
      <c r="R47" s="72"/>
      <c r="S47" s="72"/>
      <c r="T47" s="72"/>
      <c r="U47" s="72"/>
      <c r="V47" s="72"/>
      <c r="W47" s="72"/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0"/>
      <c r="AS47" s="88"/>
      <c r="AT47" s="89"/>
      <c r="AU47" s="90"/>
      <c r="AV47" s="90"/>
      <c r="AW47" s="90"/>
      <c r="AX47" s="90"/>
      <c r="AY47" s="90"/>
      <c r="AZ47" s="90"/>
      <c r="BA47" s="90"/>
      <c r="BB47" s="90"/>
      <c r="BC47" s="90"/>
      <c r="BD47" s="91"/>
    </row>
    <row r="48" s="1" customFormat="1" ht="10.8" customHeight="1">
      <c r="B48" s="44"/>
      <c r="C48" s="72"/>
      <c r="D48" s="72"/>
      <c r="E48" s="72"/>
      <c r="F48" s="72"/>
      <c r="G48" s="72"/>
      <c r="H48" s="72"/>
      <c r="I48" s="72"/>
      <c r="J48" s="72"/>
      <c r="K48" s="72"/>
      <c r="L48" s="72"/>
      <c r="M48" s="72"/>
      <c r="N48" s="72"/>
      <c r="O48" s="72"/>
      <c r="P48" s="72"/>
      <c r="Q48" s="72"/>
      <c r="R48" s="72"/>
      <c r="S48" s="72"/>
      <c r="T48" s="72"/>
      <c r="U48" s="72"/>
      <c r="V48" s="72"/>
      <c r="W48" s="72"/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0"/>
      <c r="AS48" s="92"/>
      <c r="AT48" s="53"/>
      <c r="AU48" s="45"/>
      <c r="AV48" s="45"/>
      <c r="AW48" s="45"/>
      <c r="AX48" s="45"/>
      <c r="AY48" s="45"/>
      <c r="AZ48" s="45"/>
      <c r="BA48" s="45"/>
      <c r="BB48" s="45"/>
      <c r="BC48" s="45"/>
      <c r="BD48" s="93"/>
    </row>
    <row r="49" s="1" customFormat="1" ht="29.28" customHeight="1">
      <c r="B49" s="44"/>
      <c r="C49" s="94" t="s">
        <v>52</v>
      </c>
      <c r="D49" s="95"/>
      <c r="E49" s="95"/>
      <c r="F49" s="95"/>
      <c r="G49" s="95"/>
      <c r="H49" s="96"/>
      <c r="I49" s="97" t="s">
        <v>53</v>
      </c>
      <c r="J49" s="95"/>
      <c r="K49" s="95"/>
      <c r="L49" s="95"/>
      <c r="M49" s="95"/>
      <c r="N49" s="95"/>
      <c r="O49" s="95"/>
      <c r="P49" s="95"/>
      <c r="Q49" s="95"/>
      <c r="R49" s="95"/>
      <c r="S49" s="95"/>
      <c r="T49" s="95"/>
      <c r="U49" s="95"/>
      <c r="V49" s="95"/>
      <c r="W49" s="95"/>
      <c r="X49" s="95"/>
      <c r="Y49" s="95"/>
      <c r="Z49" s="95"/>
      <c r="AA49" s="95"/>
      <c r="AB49" s="95"/>
      <c r="AC49" s="95"/>
      <c r="AD49" s="95"/>
      <c r="AE49" s="95"/>
      <c r="AF49" s="95"/>
      <c r="AG49" s="98" t="s">
        <v>54</v>
      </c>
      <c r="AH49" s="95"/>
      <c r="AI49" s="95"/>
      <c r="AJ49" s="95"/>
      <c r="AK49" s="95"/>
      <c r="AL49" s="95"/>
      <c r="AM49" s="95"/>
      <c r="AN49" s="97" t="s">
        <v>55</v>
      </c>
      <c r="AO49" s="95"/>
      <c r="AP49" s="95"/>
      <c r="AQ49" s="99" t="s">
        <v>56</v>
      </c>
      <c r="AR49" s="70"/>
      <c r="AS49" s="100" t="s">
        <v>57</v>
      </c>
      <c r="AT49" s="101" t="s">
        <v>58</v>
      </c>
      <c r="AU49" s="101" t="s">
        <v>59</v>
      </c>
      <c r="AV49" s="101" t="s">
        <v>60</v>
      </c>
      <c r="AW49" s="101" t="s">
        <v>61</v>
      </c>
      <c r="AX49" s="101" t="s">
        <v>62</v>
      </c>
      <c r="AY49" s="101" t="s">
        <v>63</v>
      </c>
      <c r="AZ49" s="101" t="s">
        <v>64</v>
      </c>
      <c r="BA49" s="101" t="s">
        <v>65</v>
      </c>
      <c r="BB49" s="101" t="s">
        <v>66</v>
      </c>
      <c r="BC49" s="101" t="s">
        <v>67</v>
      </c>
      <c r="BD49" s="102" t="s">
        <v>68</v>
      </c>
    </row>
    <row r="50" s="1" customFormat="1" ht="10.8" customHeight="1">
      <c r="B50" s="44"/>
      <c r="C50" s="72"/>
      <c r="D50" s="72"/>
      <c r="E50" s="72"/>
      <c r="F50" s="72"/>
      <c r="G50" s="72"/>
      <c r="H50" s="72"/>
      <c r="I50" s="72"/>
      <c r="J50" s="72"/>
      <c r="K50" s="72"/>
      <c r="L50" s="72"/>
      <c r="M50" s="72"/>
      <c r="N50" s="72"/>
      <c r="O50" s="72"/>
      <c r="P50" s="72"/>
      <c r="Q50" s="72"/>
      <c r="R50" s="72"/>
      <c r="S50" s="72"/>
      <c r="T50" s="72"/>
      <c r="U50" s="72"/>
      <c r="V50" s="72"/>
      <c r="W50" s="72"/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0"/>
      <c r="AS50" s="103"/>
      <c r="AT50" s="104"/>
      <c r="AU50" s="104"/>
      <c r="AV50" s="104"/>
      <c r="AW50" s="104"/>
      <c r="AX50" s="104"/>
      <c r="AY50" s="104"/>
      <c r="AZ50" s="104"/>
      <c r="BA50" s="104"/>
      <c r="BB50" s="104"/>
      <c r="BC50" s="104"/>
      <c r="BD50" s="105"/>
    </row>
    <row r="51" s="4" customFormat="1" ht="32.4" customHeight="1">
      <c r="B51" s="77"/>
      <c r="C51" s="106" t="s">
        <v>69</v>
      </c>
      <c r="D51" s="107"/>
      <c r="E51" s="107"/>
      <c r="F51" s="107"/>
      <c r="G51" s="107"/>
      <c r="H51" s="107"/>
      <c r="I51" s="107"/>
      <c r="J51" s="107"/>
      <c r="K51" s="107"/>
      <c r="L51" s="107"/>
      <c r="M51" s="107"/>
      <c r="N51" s="107"/>
      <c r="O51" s="107"/>
      <c r="P51" s="107"/>
      <c r="Q51" s="107"/>
      <c r="R51" s="107"/>
      <c r="S51" s="107"/>
      <c r="T51" s="107"/>
      <c r="U51" s="107"/>
      <c r="V51" s="107"/>
      <c r="W51" s="107"/>
      <c r="X51" s="107"/>
      <c r="Y51" s="107"/>
      <c r="Z51" s="107"/>
      <c r="AA51" s="107"/>
      <c r="AB51" s="107"/>
      <c r="AC51" s="107"/>
      <c r="AD51" s="107"/>
      <c r="AE51" s="107"/>
      <c r="AF51" s="107"/>
      <c r="AG51" s="108">
        <f>ROUND(SUM(AG52:AG53),2)</f>
        <v>0</v>
      </c>
      <c r="AH51" s="108"/>
      <c r="AI51" s="108"/>
      <c r="AJ51" s="108"/>
      <c r="AK51" s="108"/>
      <c r="AL51" s="108"/>
      <c r="AM51" s="108"/>
      <c r="AN51" s="109">
        <f>SUM(AG51,AT51)</f>
        <v>0</v>
      </c>
      <c r="AO51" s="109"/>
      <c r="AP51" s="109"/>
      <c r="AQ51" s="110" t="s">
        <v>21</v>
      </c>
      <c r="AR51" s="81"/>
      <c r="AS51" s="111">
        <f>ROUND(SUM(AS52:AS53),2)</f>
        <v>0</v>
      </c>
      <c r="AT51" s="112">
        <f>ROUND(SUM(AV51:AW51),2)</f>
        <v>0</v>
      </c>
      <c r="AU51" s="113">
        <f>ROUND(SUM(AU52:AU53),5)</f>
        <v>0</v>
      </c>
      <c r="AV51" s="112">
        <f>ROUND(AZ51*L26,2)</f>
        <v>0</v>
      </c>
      <c r="AW51" s="112">
        <f>ROUND(BA51*L27,2)</f>
        <v>0</v>
      </c>
      <c r="AX51" s="112">
        <f>ROUND(BB51*L26,2)</f>
        <v>0</v>
      </c>
      <c r="AY51" s="112">
        <f>ROUND(BC51*L27,2)</f>
        <v>0</v>
      </c>
      <c r="AZ51" s="112">
        <f>ROUND(SUM(AZ52:AZ53),2)</f>
        <v>0</v>
      </c>
      <c r="BA51" s="112">
        <f>ROUND(SUM(BA52:BA53),2)</f>
        <v>0</v>
      </c>
      <c r="BB51" s="112">
        <f>ROUND(SUM(BB52:BB53),2)</f>
        <v>0</v>
      </c>
      <c r="BC51" s="112">
        <f>ROUND(SUM(BC52:BC53),2)</f>
        <v>0</v>
      </c>
      <c r="BD51" s="114">
        <f>ROUND(SUM(BD52:BD53),2)</f>
        <v>0</v>
      </c>
      <c r="BS51" s="115" t="s">
        <v>70</v>
      </c>
      <c r="BT51" s="115" t="s">
        <v>71</v>
      </c>
      <c r="BU51" s="116" t="s">
        <v>72</v>
      </c>
      <c r="BV51" s="115" t="s">
        <v>73</v>
      </c>
      <c r="BW51" s="115" t="s">
        <v>7</v>
      </c>
      <c r="BX51" s="115" t="s">
        <v>74</v>
      </c>
      <c r="CL51" s="115" t="s">
        <v>21</v>
      </c>
    </row>
    <row r="52" s="5" customFormat="1" ht="16.5" customHeight="1">
      <c r="A52" s="117" t="s">
        <v>75</v>
      </c>
      <c r="B52" s="118"/>
      <c r="C52" s="119"/>
      <c r="D52" s="120" t="s">
        <v>76</v>
      </c>
      <c r="E52" s="120"/>
      <c r="F52" s="120"/>
      <c r="G52" s="120"/>
      <c r="H52" s="120"/>
      <c r="I52" s="121"/>
      <c r="J52" s="120" t="s">
        <v>77</v>
      </c>
      <c r="K52" s="120"/>
      <c r="L52" s="120"/>
      <c r="M52" s="120"/>
      <c r="N52" s="120"/>
      <c r="O52" s="120"/>
      <c r="P52" s="120"/>
      <c r="Q52" s="120"/>
      <c r="R52" s="120"/>
      <c r="S52" s="120"/>
      <c r="T52" s="120"/>
      <c r="U52" s="120"/>
      <c r="V52" s="120"/>
      <c r="W52" s="120"/>
      <c r="X52" s="120"/>
      <c r="Y52" s="120"/>
      <c r="Z52" s="120"/>
      <c r="AA52" s="120"/>
      <c r="AB52" s="120"/>
      <c r="AC52" s="120"/>
      <c r="AD52" s="120"/>
      <c r="AE52" s="120"/>
      <c r="AF52" s="120"/>
      <c r="AG52" s="122">
        <f>'10 - Parkoviště'!J27</f>
        <v>0</v>
      </c>
      <c r="AH52" s="121"/>
      <c r="AI52" s="121"/>
      <c r="AJ52" s="121"/>
      <c r="AK52" s="121"/>
      <c r="AL52" s="121"/>
      <c r="AM52" s="121"/>
      <c r="AN52" s="122">
        <f>SUM(AG52,AT52)</f>
        <v>0</v>
      </c>
      <c r="AO52" s="121"/>
      <c r="AP52" s="121"/>
      <c r="AQ52" s="123" t="s">
        <v>78</v>
      </c>
      <c r="AR52" s="124"/>
      <c r="AS52" s="125">
        <v>0</v>
      </c>
      <c r="AT52" s="126">
        <f>ROUND(SUM(AV52:AW52),2)</f>
        <v>0</v>
      </c>
      <c r="AU52" s="127">
        <f>'10 - Parkoviště'!P88</f>
        <v>0</v>
      </c>
      <c r="AV52" s="126">
        <f>'10 - Parkoviště'!J30</f>
        <v>0</v>
      </c>
      <c r="AW52" s="126">
        <f>'10 - Parkoviště'!J31</f>
        <v>0</v>
      </c>
      <c r="AX52" s="126">
        <f>'10 - Parkoviště'!J32</f>
        <v>0</v>
      </c>
      <c r="AY52" s="126">
        <f>'10 - Parkoviště'!J33</f>
        <v>0</v>
      </c>
      <c r="AZ52" s="126">
        <f>'10 - Parkoviště'!F30</f>
        <v>0</v>
      </c>
      <c r="BA52" s="126">
        <f>'10 - Parkoviště'!F31</f>
        <v>0</v>
      </c>
      <c r="BB52" s="126">
        <f>'10 - Parkoviště'!F32</f>
        <v>0</v>
      </c>
      <c r="BC52" s="126">
        <f>'10 - Parkoviště'!F33</f>
        <v>0</v>
      </c>
      <c r="BD52" s="128">
        <f>'10 - Parkoviště'!F34</f>
        <v>0</v>
      </c>
      <c r="BT52" s="129" t="s">
        <v>79</v>
      </c>
      <c r="BV52" s="129" t="s">
        <v>73</v>
      </c>
      <c r="BW52" s="129" t="s">
        <v>80</v>
      </c>
      <c r="BX52" s="129" t="s">
        <v>7</v>
      </c>
      <c r="CL52" s="129" t="s">
        <v>21</v>
      </c>
      <c r="CM52" s="129" t="s">
        <v>81</v>
      </c>
    </row>
    <row r="53" s="5" customFormat="1" ht="16.5" customHeight="1">
      <c r="A53" s="117" t="s">
        <v>75</v>
      </c>
      <c r="B53" s="118"/>
      <c r="C53" s="119"/>
      <c r="D53" s="120" t="s">
        <v>82</v>
      </c>
      <c r="E53" s="120"/>
      <c r="F53" s="120"/>
      <c r="G53" s="120"/>
      <c r="H53" s="120"/>
      <c r="I53" s="121"/>
      <c r="J53" s="120" t="s">
        <v>83</v>
      </c>
      <c r="K53" s="120"/>
      <c r="L53" s="120"/>
      <c r="M53" s="120"/>
      <c r="N53" s="120"/>
      <c r="O53" s="120"/>
      <c r="P53" s="120"/>
      <c r="Q53" s="120"/>
      <c r="R53" s="120"/>
      <c r="S53" s="120"/>
      <c r="T53" s="120"/>
      <c r="U53" s="120"/>
      <c r="V53" s="120"/>
      <c r="W53" s="120"/>
      <c r="X53" s="120"/>
      <c r="Y53" s="120"/>
      <c r="Z53" s="120"/>
      <c r="AA53" s="120"/>
      <c r="AB53" s="120"/>
      <c r="AC53" s="120"/>
      <c r="AD53" s="120"/>
      <c r="AE53" s="120"/>
      <c r="AF53" s="120"/>
      <c r="AG53" s="122">
        <f>'20 - Veřejné osvětlení'!J27</f>
        <v>0</v>
      </c>
      <c r="AH53" s="121"/>
      <c r="AI53" s="121"/>
      <c r="AJ53" s="121"/>
      <c r="AK53" s="121"/>
      <c r="AL53" s="121"/>
      <c r="AM53" s="121"/>
      <c r="AN53" s="122">
        <f>SUM(AG53,AT53)</f>
        <v>0</v>
      </c>
      <c r="AO53" s="121"/>
      <c r="AP53" s="121"/>
      <c r="AQ53" s="123" t="s">
        <v>78</v>
      </c>
      <c r="AR53" s="124"/>
      <c r="AS53" s="130">
        <v>0</v>
      </c>
      <c r="AT53" s="131">
        <f>ROUND(SUM(AV53:AW53),2)</f>
        <v>0</v>
      </c>
      <c r="AU53" s="132">
        <f>'20 - Veřejné osvětlení'!P81</f>
        <v>0</v>
      </c>
      <c r="AV53" s="131">
        <f>'20 - Veřejné osvětlení'!J30</f>
        <v>0</v>
      </c>
      <c r="AW53" s="131">
        <f>'20 - Veřejné osvětlení'!J31</f>
        <v>0</v>
      </c>
      <c r="AX53" s="131">
        <f>'20 - Veřejné osvětlení'!J32</f>
        <v>0</v>
      </c>
      <c r="AY53" s="131">
        <f>'20 - Veřejné osvětlení'!J33</f>
        <v>0</v>
      </c>
      <c r="AZ53" s="131">
        <f>'20 - Veřejné osvětlení'!F30</f>
        <v>0</v>
      </c>
      <c r="BA53" s="131">
        <f>'20 - Veřejné osvětlení'!F31</f>
        <v>0</v>
      </c>
      <c r="BB53" s="131">
        <f>'20 - Veřejné osvětlení'!F32</f>
        <v>0</v>
      </c>
      <c r="BC53" s="131">
        <f>'20 - Veřejné osvětlení'!F33</f>
        <v>0</v>
      </c>
      <c r="BD53" s="133">
        <f>'20 - Veřejné osvětlení'!F34</f>
        <v>0</v>
      </c>
      <c r="BT53" s="129" t="s">
        <v>79</v>
      </c>
      <c r="BV53" s="129" t="s">
        <v>73</v>
      </c>
      <c r="BW53" s="129" t="s">
        <v>84</v>
      </c>
      <c r="BX53" s="129" t="s">
        <v>7</v>
      </c>
      <c r="CL53" s="129" t="s">
        <v>21</v>
      </c>
      <c r="CM53" s="129" t="s">
        <v>81</v>
      </c>
    </row>
    <row r="54" s="1" customFormat="1" ht="30" customHeight="1">
      <c r="B54" s="44"/>
      <c r="C54" s="72"/>
      <c r="D54" s="72"/>
      <c r="E54" s="72"/>
      <c r="F54" s="72"/>
      <c r="G54" s="72"/>
      <c r="H54" s="72"/>
      <c r="I54" s="72"/>
      <c r="J54" s="72"/>
      <c r="K54" s="72"/>
      <c r="L54" s="72"/>
      <c r="M54" s="72"/>
      <c r="N54" s="72"/>
      <c r="O54" s="72"/>
      <c r="P54" s="72"/>
      <c r="Q54" s="72"/>
      <c r="R54" s="72"/>
      <c r="S54" s="72"/>
      <c r="T54" s="72"/>
      <c r="U54" s="72"/>
      <c r="V54" s="72"/>
      <c r="W54" s="72"/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0"/>
    </row>
    <row r="55" s="1" customFormat="1" ht="6.96" customHeight="1">
      <c r="B55" s="65"/>
      <c r="C55" s="66"/>
      <c r="D55" s="66"/>
      <c r="E55" s="66"/>
      <c r="F55" s="66"/>
      <c r="G55" s="66"/>
      <c r="H55" s="66"/>
      <c r="I55" s="66"/>
      <c r="J55" s="66"/>
      <c r="K55" s="66"/>
      <c r="L55" s="66"/>
      <c r="M55" s="66"/>
      <c r="N55" s="66"/>
      <c r="O55" s="66"/>
      <c r="P55" s="66"/>
      <c r="Q55" s="66"/>
      <c r="R55" s="66"/>
      <c r="S55" s="66"/>
      <c r="T55" s="66"/>
      <c r="U55" s="66"/>
      <c r="V55" s="66"/>
      <c r="W55" s="66"/>
      <c r="X55" s="66"/>
      <c r="Y55" s="66"/>
      <c r="Z55" s="66"/>
      <c r="AA55" s="66"/>
      <c r="AB55" s="66"/>
      <c r="AC55" s="66"/>
      <c r="AD55" s="66"/>
      <c r="AE55" s="66"/>
      <c r="AF55" s="66"/>
      <c r="AG55" s="66"/>
      <c r="AH55" s="66"/>
      <c r="AI55" s="66"/>
      <c r="AJ55" s="66"/>
      <c r="AK55" s="66"/>
      <c r="AL55" s="66"/>
      <c r="AM55" s="66"/>
      <c r="AN55" s="66"/>
      <c r="AO55" s="66"/>
      <c r="AP55" s="66"/>
      <c r="AQ55" s="66"/>
      <c r="AR55" s="70"/>
    </row>
  </sheetData>
  <sheetProtection sheet="1" formatColumns="0" formatRows="0" objects="1" scenarios="1" spinCount="100000" saltValue="92utos1gfZquCuIfkD7115u3zFgfHD/8Zou3HflZXNTDPXQ9e2LVIaZwwasIkHO7H/TqCi+4TirgvVzFhxBEOg==" hashValue="MXTHpIAEtB4Yv3h5F2LeRPsYJKI6Jzd8kWw1WzoAippz46RpZBsVu29XWoIHYiHnz+y3WvURKkU6YjrHbIJjOA==" algorithmName="SHA-512" password="CC35"/>
  <mergeCells count="45">
    <mergeCell ref="BE5:BE32"/>
    <mergeCell ref="K5:AO5"/>
    <mergeCell ref="K6:AO6"/>
    <mergeCell ref="E14:AJ14"/>
    <mergeCell ref="E20:AN20"/>
    <mergeCell ref="AK23:AO23"/>
    <mergeCell ref="L25:O25"/>
    <mergeCell ref="W25:AE25"/>
    <mergeCell ref="AK25:AO25"/>
    <mergeCell ref="L26:O26"/>
    <mergeCell ref="W26:AE26"/>
    <mergeCell ref="AK26:AO26"/>
    <mergeCell ref="L27:O27"/>
    <mergeCell ref="W27:AE27"/>
    <mergeCell ref="AK27:AO27"/>
    <mergeCell ref="L28:O28"/>
    <mergeCell ref="W28:AE28"/>
    <mergeCell ref="AK28:AO28"/>
    <mergeCell ref="L29:O29"/>
    <mergeCell ref="W29:AE29"/>
    <mergeCell ref="AK29:AO29"/>
    <mergeCell ref="L30:O30"/>
    <mergeCell ref="W30:AE30"/>
    <mergeCell ref="AK30:AO30"/>
    <mergeCell ref="X32:AB32"/>
    <mergeCell ref="AK32:AO32"/>
    <mergeCell ref="L42:AO42"/>
    <mergeCell ref="AM44:AN44"/>
    <mergeCell ref="AM46:AP46"/>
    <mergeCell ref="AS46:AT48"/>
    <mergeCell ref="C49:G49"/>
    <mergeCell ref="I49:AF49"/>
    <mergeCell ref="AG49:AM49"/>
    <mergeCell ref="AN49:AP49"/>
    <mergeCell ref="AN52:AP52"/>
    <mergeCell ref="AG52:AM52"/>
    <mergeCell ref="D52:H52"/>
    <mergeCell ref="J52:AF52"/>
    <mergeCell ref="AN53:AP53"/>
    <mergeCell ref="AG53:AM53"/>
    <mergeCell ref="D53:H53"/>
    <mergeCell ref="J53:AF53"/>
    <mergeCell ref="AG51:AM51"/>
    <mergeCell ref="AN51:AP51"/>
    <mergeCell ref="AR2:BE2"/>
  </mergeCells>
  <hyperlinks>
    <hyperlink ref="K1:S1" location="C2" display="1) Rekapitulace stavby"/>
    <hyperlink ref="W1:AI1" location="C51" display="2) Rekapitulace objektů stavby a soupisů prací"/>
    <hyperlink ref="A52" location="'10 - Parkoviště'!C2" display="/"/>
    <hyperlink ref="A53" location="'20 - Veřejné osvětlení'!C2" display="/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85</v>
      </c>
      <c r="G1" s="137" t="s">
        <v>86</v>
      </c>
      <c r="H1" s="137"/>
      <c r="I1" s="138"/>
      <c r="J1" s="137" t="s">
        <v>87</v>
      </c>
      <c r="K1" s="136" t="s">
        <v>88</v>
      </c>
      <c r="L1" s="137" t="s">
        <v>89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80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81</v>
      </c>
    </row>
    <row r="4" ht="36.96" customHeight="1">
      <c r="B4" s="26"/>
      <c r="C4" s="27"/>
      <c r="D4" s="28" t="s">
        <v>90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Parkoviště v ul.Heyrovského, Sokolov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91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92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24</v>
      </c>
      <c r="G12" s="45"/>
      <c r="H12" s="45"/>
      <c r="I12" s="144" t="s">
        <v>25</v>
      </c>
      <c r="J12" s="145" t="str">
        <f>'Rekapitulace stavby'!AN8</f>
        <v>16. 10. 2018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">
        <v>21</v>
      </c>
      <c r="K14" s="49"/>
    </row>
    <row r="15" s="1" customFormat="1" ht="18" customHeight="1">
      <c r="B15" s="44"/>
      <c r="C15" s="45"/>
      <c r="D15" s="45"/>
      <c r="E15" s="33" t="s">
        <v>29</v>
      </c>
      <c r="F15" s="45"/>
      <c r="G15" s="45"/>
      <c r="H15" s="45"/>
      <c r="I15" s="144" t="s">
        <v>30</v>
      </c>
      <c r="J15" s="33" t="s">
        <v>21</v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31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30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33</v>
      </c>
      <c r="E20" s="45"/>
      <c r="F20" s="45"/>
      <c r="G20" s="45"/>
      <c r="H20" s="45"/>
      <c r="I20" s="144" t="s">
        <v>28</v>
      </c>
      <c r="J20" s="33" t="s">
        <v>21</v>
      </c>
      <c r="K20" s="49"/>
    </row>
    <row r="21" s="1" customFormat="1" ht="18" customHeight="1">
      <c r="B21" s="44"/>
      <c r="C21" s="45"/>
      <c r="D21" s="45"/>
      <c r="E21" s="33" t="s">
        <v>34</v>
      </c>
      <c r="F21" s="45"/>
      <c r="G21" s="45"/>
      <c r="H21" s="45"/>
      <c r="I21" s="144" t="s">
        <v>30</v>
      </c>
      <c r="J21" s="33" t="s">
        <v>21</v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36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37</v>
      </c>
      <c r="E27" s="45"/>
      <c r="F27" s="45"/>
      <c r="G27" s="45"/>
      <c r="H27" s="45"/>
      <c r="I27" s="142"/>
      <c r="J27" s="153">
        <f>ROUND(J88,2)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39</v>
      </c>
      <c r="G29" s="45"/>
      <c r="H29" s="45"/>
      <c r="I29" s="154" t="s">
        <v>38</v>
      </c>
      <c r="J29" s="50" t="s">
        <v>40</v>
      </c>
      <c r="K29" s="49"/>
    </row>
    <row r="30" s="1" customFormat="1" ht="14.4" customHeight="1">
      <c r="B30" s="44"/>
      <c r="C30" s="45"/>
      <c r="D30" s="53" t="s">
        <v>41</v>
      </c>
      <c r="E30" s="53" t="s">
        <v>42</v>
      </c>
      <c r="F30" s="155">
        <f>ROUND(SUM(BE88:BE256), 2)</f>
        <v>0</v>
      </c>
      <c r="G30" s="45"/>
      <c r="H30" s="45"/>
      <c r="I30" s="156">
        <v>0.20999999999999999</v>
      </c>
      <c r="J30" s="155">
        <f>ROUND(ROUND((SUM(BE88:BE256)), 2)*I30, 2)</f>
        <v>0</v>
      </c>
      <c r="K30" s="49"/>
    </row>
    <row r="31" s="1" customFormat="1" ht="14.4" customHeight="1">
      <c r="B31" s="44"/>
      <c r="C31" s="45"/>
      <c r="D31" s="45"/>
      <c r="E31" s="53" t="s">
        <v>43</v>
      </c>
      <c r="F31" s="155">
        <f>ROUND(SUM(BF88:BF256), 2)</f>
        <v>0</v>
      </c>
      <c r="G31" s="45"/>
      <c r="H31" s="45"/>
      <c r="I31" s="156">
        <v>0.14999999999999999</v>
      </c>
      <c r="J31" s="155">
        <f>ROUND(ROUND((SUM(BF88:BF256)),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44</v>
      </c>
      <c r="F32" s="155">
        <f>ROUND(SUM(BG88:BG256),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45</v>
      </c>
      <c r="F33" s="155">
        <f>ROUND(SUM(BH88:BH256),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46</v>
      </c>
      <c r="F34" s="155">
        <f>ROUND(SUM(BI88:BI256),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47</v>
      </c>
      <c r="E36" s="96"/>
      <c r="F36" s="96"/>
      <c r="G36" s="159" t="s">
        <v>48</v>
      </c>
      <c r="H36" s="160" t="s">
        <v>49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93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Parkoviště v ul.Heyrovského, Sokolov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91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10 - Parkoviště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>Sokolov</v>
      </c>
      <c r="G49" s="45"/>
      <c r="H49" s="45"/>
      <c r="I49" s="144" t="s">
        <v>25</v>
      </c>
      <c r="J49" s="145" t="str">
        <f>IF(J12="","",J12)</f>
        <v>16. 10. 2018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Město Sokolov</v>
      </c>
      <c r="G51" s="45"/>
      <c r="H51" s="45"/>
      <c r="I51" s="144" t="s">
        <v>33</v>
      </c>
      <c r="J51" s="42" t="str">
        <f>E21</f>
        <v>ing.Volný Martin</v>
      </c>
      <c r="K51" s="49"/>
    </row>
    <row r="52" s="1" customFormat="1" ht="14.4" customHeight="1">
      <c r="B52" s="44"/>
      <c r="C52" s="38" t="s">
        <v>31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94</v>
      </c>
      <c r="D54" s="157"/>
      <c r="E54" s="157"/>
      <c r="F54" s="157"/>
      <c r="G54" s="157"/>
      <c r="H54" s="157"/>
      <c r="I54" s="171"/>
      <c r="J54" s="172" t="s">
        <v>95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96</v>
      </c>
      <c r="D56" s="45"/>
      <c r="E56" s="45"/>
      <c r="F56" s="45"/>
      <c r="G56" s="45"/>
      <c r="H56" s="45"/>
      <c r="I56" s="142"/>
      <c r="J56" s="153">
        <f>J88</f>
        <v>0</v>
      </c>
      <c r="K56" s="49"/>
      <c r="AU56" s="22" t="s">
        <v>97</v>
      </c>
    </row>
    <row r="57" s="7" customFormat="1" ht="24.96" customHeight="1">
      <c r="B57" s="175"/>
      <c r="C57" s="176"/>
      <c r="D57" s="177" t="s">
        <v>98</v>
      </c>
      <c r="E57" s="178"/>
      <c r="F57" s="178"/>
      <c r="G57" s="178"/>
      <c r="H57" s="178"/>
      <c r="I57" s="179"/>
      <c r="J57" s="180">
        <f>J89</f>
        <v>0</v>
      </c>
      <c r="K57" s="181"/>
    </row>
    <row r="58" s="8" customFormat="1" ht="19.92" customHeight="1">
      <c r="B58" s="182"/>
      <c r="C58" s="183"/>
      <c r="D58" s="184" t="s">
        <v>99</v>
      </c>
      <c r="E58" s="185"/>
      <c r="F58" s="185"/>
      <c r="G58" s="185"/>
      <c r="H58" s="185"/>
      <c r="I58" s="186"/>
      <c r="J58" s="187">
        <f>J90</f>
        <v>0</v>
      </c>
      <c r="K58" s="188"/>
    </row>
    <row r="59" s="8" customFormat="1" ht="19.92" customHeight="1">
      <c r="B59" s="182"/>
      <c r="C59" s="183"/>
      <c r="D59" s="184" t="s">
        <v>100</v>
      </c>
      <c r="E59" s="185"/>
      <c r="F59" s="185"/>
      <c r="G59" s="185"/>
      <c r="H59" s="185"/>
      <c r="I59" s="186"/>
      <c r="J59" s="187">
        <f>J146</f>
        <v>0</v>
      </c>
      <c r="K59" s="188"/>
    </row>
    <row r="60" s="8" customFormat="1" ht="19.92" customHeight="1">
      <c r="B60" s="182"/>
      <c r="C60" s="183"/>
      <c r="D60" s="184" t="s">
        <v>101</v>
      </c>
      <c r="E60" s="185"/>
      <c r="F60" s="185"/>
      <c r="G60" s="185"/>
      <c r="H60" s="185"/>
      <c r="I60" s="186"/>
      <c r="J60" s="187">
        <f>J149</f>
        <v>0</v>
      </c>
      <c r="K60" s="188"/>
    </row>
    <row r="61" s="8" customFormat="1" ht="19.92" customHeight="1">
      <c r="B61" s="182"/>
      <c r="C61" s="183"/>
      <c r="D61" s="184" t="s">
        <v>102</v>
      </c>
      <c r="E61" s="185"/>
      <c r="F61" s="185"/>
      <c r="G61" s="185"/>
      <c r="H61" s="185"/>
      <c r="I61" s="186"/>
      <c r="J61" s="187">
        <f>J182</f>
        <v>0</v>
      </c>
      <c r="K61" s="188"/>
    </row>
    <row r="62" s="8" customFormat="1" ht="19.92" customHeight="1">
      <c r="B62" s="182"/>
      <c r="C62" s="183"/>
      <c r="D62" s="184" t="s">
        <v>103</v>
      </c>
      <c r="E62" s="185"/>
      <c r="F62" s="185"/>
      <c r="G62" s="185"/>
      <c r="H62" s="185"/>
      <c r="I62" s="186"/>
      <c r="J62" s="187">
        <f>J197</f>
        <v>0</v>
      </c>
      <c r="K62" s="188"/>
    </row>
    <row r="63" s="8" customFormat="1" ht="19.92" customHeight="1">
      <c r="B63" s="182"/>
      <c r="C63" s="183"/>
      <c r="D63" s="184" t="s">
        <v>104</v>
      </c>
      <c r="E63" s="185"/>
      <c r="F63" s="185"/>
      <c r="G63" s="185"/>
      <c r="H63" s="185"/>
      <c r="I63" s="186"/>
      <c r="J63" s="187">
        <f>J236</f>
        <v>0</v>
      </c>
      <c r="K63" s="188"/>
    </row>
    <row r="64" s="8" customFormat="1" ht="19.92" customHeight="1">
      <c r="B64" s="182"/>
      <c r="C64" s="183"/>
      <c r="D64" s="184" t="s">
        <v>105</v>
      </c>
      <c r="E64" s="185"/>
      <c r="F64" s="185"/>
      <c r="G64" s="185"/>
      <c r="H64" s="185"/>
      <c r="I64" s="186"/>
      <c r="J64" s="187">
        <f>J242</f>
        <v>0</v>
      </c>
      <c r="K64" s="188"/>
    </row>
    <row r="65" s="7" customFormat="1" ht="24.96" customHeight="1">
      <c r="B65" s="175"/>
      <c r="C65" s="176"/>
      <c r="D65" s="177" t="s">
        <v>106</v>
      </c>
      <c r="E65" s="178"/>
      <c r="F65" s="178"/>
      <c r="G65" s="178"/>
      <c r="H65" s="178"/>
      <c r="I65" s="179"/>
      <c r="J65" s="180">
        <f>J244</f>
        <v>0</v>
      </c>
      <c r="K65" s="181"/>
    </row>
    <row r="66" s="8" customFormat="1" ht="19.92" customHeight="1">
      <c r="B66" s="182"/>
      <c r="C66" s="183"/>
      <c r="D66" s="184" t="s">
        <v>107</v>
      </c>
      <c r="E66" s="185"/>
      <c r="F66" s="185"/>
      <c r="G66" s="185"/>
      <c r="H66" s="185"/>
      <c r="I66" s="186"/>
      <c r="J66" s="187">
        <f>J245</f>
        <v>0</v>
      </c>
      <c r="K66" s="188"/>
    </row>
    <row r="67" s="7" customFormat="1" ht="24.96" customHeight="1">
      <c r="B67" s="175"/>
      <c r="C67" s="176"/>
      <c r="D67" s="177" t="s">
        <v>108</v>
      </c>
      <c r="E67" s="178"/>
      <c r="F67" s="178"/>
      <c r="G67" s="178"/>
      <c r="H67" s="178"/>
      <c r="I67" s="179"/>
      <c r="J67" s="180">
        <f>J247</f>
        <v>0</v>
      </c>
      <c r="K67" s="181"/>
    </row>
    <row r="68" s="8" customFormat="1" ht="19.92" customHeight="1">
      <c r="B68" s="182"/>
      <c r="C68" s="183"/>
      <c r="D68" s="184" t="s">
        <v>109</v>
      </c>
      <c r="E68" s="185"/>
      <c r="F68" s="185"/>
      <c r="G68" s="185"/>
      <c r="H68" s="185"/>
      <c r="I68" s="186"/>
      <c r="J68" s="187">
        <f>J248</f>
        <v>0</v>
      </c>
      <c r="K68" s="188"/>
    </row>
    <row r="69" s="1" customFormat="1" ht="21.84" customHeight="1">
      <c r="B69" s="44"/>
      <c r="C69" s="45"/>
      <c r="D69" s="45"/>
      <c r="E69" s="45"/>
      <c r="F69" s="45"/>
      <c r="G69" s="45"/>
      <c r="H69" s="45"/>
      <c r="I69" s="142"/>
      <c r="J69" s="45"/>
      <c r="K69" s="49"/>
    </row>
    <row r="70" s="1" customFormat="1" ht="6.96" customHeight="1">
      <c r="B70" s="65"/>
      <c r="C70" s="66"/>
      <c r="D70" s="66"/>
      <c r="E70" s="66"/>
      <c r="F70" s="66"/>
      <c r="G70" s="66"/>
      <c r="H70" s="66"/>
      <c r="I70" s="164"/>
      <c r="J70" s="66"/>
      <c r="K70" s="67"/>
    </row>
    <row r="74" s="1" customFormat="1" ht="6.96" customHeight="1">
      <c r="B74" s="68"/>
      <c r="C74" s="69"/>
      <c r="D74" s="69"/>
      <c r="E74" s="69"/>
      <c r="F74" s="69"/>
      <c r="G74" s="69"/>
      <c r="H74" s="69"/>
      <c r="I74" s="167"/>
      <c r="J74" s="69"/>
      <c r="K74" s="69"/>
      <c r="L74" s="70"/>
    </row>
    <row r="75" s="1" customFormat="1" ht="36.96" customHeight="1">
      <c r="B75" s="44"/>
      <c r="C75" s="71" t="s">
        <v>110</v>
      </c>
      <c r="D75" s="72"/>
      <c r="E75" s="72"/>
      <c r="F75" s="72"/>
      <c r="G75" s="72"/>
      <c r="H75" s="72"/>
      <c r="I75" s="189"/>
      <c r="J75" s="72"/>
      <c r="K75" s="72"/>
      <c r="L75" s="70"/>
    </row>
    <row r="76" s="1" customFormat="1" ht="6.96" customHeight="1">
      <c r="B76" s="44"/>
      <c r="C76" s="72"/>
      <c r="D76" s="72"/>
      <c r="E76" s="72"/>
      <c r="F76" s="72"/>
      <c r="G76" s="72"/>
      <c r="H76" s="72"/>
      <c r="I76" s="189"/>
      <c r="J76" s="72"/>
      <c r="K76" s="72"/>
      <c r="L76" s="70"/>
    </row>
    <row r="77" s="1" customFormat="1" ht="14.4" customHeight="1">
      <c r="B77" s="44"/>
      <c r="C77" s="74" t="s">
        <v>18</v>
      </c>
      <c r="D77" s="72"/>
      <c r="E77" s="72"/>
      <c r="F77" s="72"/>
      <c r="G77" s="72"/>
      <c r="H77" s="72"/>
      <c r="I77" s="189"/>
      <c r="J77" s="72"/>
      <c r="K77" s="72"/>
      <c r="L77" s="70"/>
    </row>
    <row r="78" s="1" customFormat="1" ht="16.5" customHeight="1">
      <c r="B78" s="44"/>
      <c r="C78" s="72"/>
      <c r="D78" s="72"/>
      <c r="E78" s="190" t="str">
        <f>E7</f>
        <v>Parkoviště v ul.Heyrovského, Sokolov</v>
      </c>
      <c r="F78" s="74"/>
      <c r="G78" s="74"/>
      <c r="H78" s="74"/>
      <c r="I78" s="189"/>
      <c r="J78" s="72"/>
      <c r="K78" s="72"/>
      <c r="L78" s="70"/>
    </row>
    <row r="79" s="1" customFormat="1" ht="14.4" customHeight="1">
      <c r="B79" s="44"/>
      <c r="C79" s="74" t="s">
        <v>91</v>
      </c>
      <c r="D79" s="72"/>
      <c r="E79" s="72"/>
      <c r="F79" s="72"/>
      <c r="G79" s="72"/>
      <c r="H79" s="72"/>
      <c r="I79" s="189"/>
      <c r="J79" s="72"/>
      <c r="K79" s="72"/>
      <c r="L79" s="70"/>
    </row>
    <row r="80" s="1" customFormat="1" ht="17.25" customHeight="1">
      <c r="B80" s="44"/>
      <c r="C80" s="72"/>
      <c r="D80" s="72"/>
      <c r="E80" s="80" t="str">
        <f>E9</f>
        <v>10 - Parkoviště</v>
      </c>
      <c r="F80" s="72"/>
      <c r="G80" s="72"/>
      <c r="H80" s="72"/>
      <c r="I80" s="189"/>
      <c r="J80" s="72"/>
      <c r="K80" s="72"/>
      <c r="L80" s="70"/>
    </row>
    <row r="81" s="1" customFormat="1" ht="6.96" customHeight="1">
      <c r="B81" s="44"/>
      <c r="C81" s="72"/>
      <c r="D81" s="72"/>
      <c r="E81" s="72"/>
      <c r="F81" s="72"/>
      <c r="G81" s="72"/>
      <c r="H81" s="72"/>
      <c r="I81" s="189"/>
      <c r="J81" s="72"/>
      <c r="K81" s="72"/>
      <c r="L81" s="70"/>
    </row>
    <row r="82" s="1" customFormat="1" ht="18" customHeight="1">
      <c r="B82" s="44"/>
      <c r="C82" s="74" t="s">
        <v>23</v>
      </c>
      <c r="D82" s="72"/>
      <c r="E82" s="72"/>
      <c r="F82" s="191" t="str">
        <f>F12</f>
        <v>Sokolov</v>
      </c>
      <c r="G82" s="72"/>
      <c r="H82" s="72"/>
      <c r="I82" s="192" t="s">
        <v>25</v>
      </c>
      <c r="J82" s="83" t="str">
        <f>IF(J12="","",J12)</f>
        <v>16. 10. 2018</v>
      </c>
      <c r="K82" s="72"/>
      <c r="L82" s="70"/>
    </row>
    <row r="83" s="1" customFormat="1" ht="6.96" customHeight="1">
      <c r="B83" s="44"/>
      <c r="C83" s="72"/>
      <c r="D83" s="72"/>
      <c r="E83" s="72"/>
      <c r="F83" s="72"/>
      <c r="G83" s="72"/>
      <c r="H83" s="72"/>
      <c r="I83" s="189"/>
      <c r="J83" s="72"/>
      <c r="K83" s="72"/>
      <c r="L83" s="70"/>
    </row>
    <row r="84" s="1" customFormat="1">
      <c r="B84" s="44"/>
      <c r="C84" s="74" t="s">
        <v>27</v>
      </c>
      <c r="D84" s="72"/>
      <c r="E84" s="72"/>
      <c r="F84" s="191" t="str">
        <f>E15</f>
        <v>Město Sokolov</v>
      </c>
      <c r="G84" s="72"/>
      <c r="H84" s="72"/>
      <c r="I84" s="192" t="s">
        <v>33</v>
      </c>
      <c r="J84" s="191" t="str">
        <f>E21</f>
        <v>ing.Volný Martin</v>
      </c>
      <c r="K84" s="72"/>
      <c r="L84" s="70"/>
    </row>
    <row r="85" s="1" customFormat="1" ht="14.4" customHeight="1">
      <c r="B85" s="44"/>
      <c r="C85" s="74" t="s">
        <v>31</v>
      </c>
      <c r="D85" s="72"/>
      <c r="E85" s="72"/>
      <c r="F85" s="191" t="str">
        <f>IF(E18="","",E18)</f>
        <v/>
      </c>
      <c r="G85" s="72"/>
      <c r="H85" s="72"/>
      <c r="I85" s="189"/>
      <c r="J85" s="72"/>
      <c r="K85" s="72"/>
      <c r="L85" s="70"/>
    </row>
    <row r="86" s="1" customFormat="1" ht="10.32" customHeight="1">
      <c r="B86" s="44"/>
      <c r="C86" s="72"/>
      <c r="D86" s="72"/>
      <c r="E86" s="72"/>
      <c r="F86" s="72"/>
      <c r="G86" s="72"/>
      <c r="H86" s="72"/>
      <c r="I86" s="189"/>
      <c r="J86" s="72"/>
      <c r="K86" s="72"/>
      <c r="L86" s="70"/>
    </row>
    <row r="87" s="9" customFormat="1" ht="29.28" customHeight="1">
      <c r="B87" s="193"/>
      <c r="C87" s="194" t="s">
        <v>111</v>
      </c>
      <c r="D87" s="195" t="s">
        <v>56</v>
      </c>
      <c r="E87" s="195" t="s">
        <v>52</v>
      </c>
      <c r="F87" s="195" t="s">
        <v>112</v>
      </c>
      <c r="G87" s="195" t="s">
        <v>113</v>
      </c>
      <c r="H87" s="195" t="s">
        <v>114</v>
      </c>
      <c r="I87" s="196" t="s">
        <v>115</v>
      </c>
      <c r="J87" s="195" t="s">
        <v>95</v>
      </c>
      <c r="K87" s="197" t="s">
        <v>116</v>
      </c>
      <c r="L87" s="198"/>
      <c r="M87" s="100" t="s">
        <v>117</v>
      </c>
      <c r="N87" s="101" t="s">
        <v>41</v>
      </c>
      <c r="O87" s="101" t="s">
        <v>118</v>
      </c>
      <c r="P87" s="101" t="s">
        <v>119</v>
      </c>
      <c r="Q87" s="101" t="s">
        <v>120</v>
      </c>
      <c r="R87" s="101" t="s">
        <v>121</v>
      </c>
      <c r="S87" s="101" t="s">
        <v>122</v>
      </c>
      <c r="T87" s="102" t="s">
        <v>123</v>
      </c>
    </row>
    <row r="88" s="1" customFormat="1" ht="29.28" customHeight="1">
      <c r="B88" s="44"/>
      <c r="C88" s="106" t="s">
        <v>96</v>
      </c>
      <c r="D88" s="72"/>
      <c r="E88" s="72"/>
      <c r="F88" s="72"/>
      <c r="G88" s="72"/>
      <c r="H88" s="72"/>
      <c r="I88" s="189"/>
      <c r="J88" s="199">
        <f>BK88</f>
        <v>0</v>
      </c>
      <c r="K88" s="72"/>
      <c r="L88" s="70"/>
      <c r="M88" s="103"/>
      <c r="N88" s="104"/>
      <c r="O88" s="104"/>
      <c r="P88" s="200">
        <f>P89+P244+P247</f>
        <v>0</v>
      </c>
      <c r="Q88" s="104"/>
      <c r="R88" s="200">
        <f>R89+R244+R247</f>
        <v>327.26870240000005</v>
      </c>
      <c r="S88" s="104"/>
      <c r="T88" s="201">
        <f>T89+T244+T247</f>
        <v>640.13519999999994</v>
      </c>
      <c r="AT88" s="22" t="s">
        <v>70</v>
      </c>
      <c r="AU88" s="22" t="s">
        <v>97</v>
      </c>
      <c r="BK88" s="202">
        <f>BK89+BK244+BK247</f>
        <v>0</v>
      </c>
    </row>
    <row r="89" s="10" customFormat="1" ht="37.44" customHeight="1">
      <c r="B89" s="203"/>
      <c r="C89" s="204"/>
      <c r="D89" s="205" t="s">
        <v>70</v>
      </c>
      <c r="E89" s="206" t="s">
        <v>124</v>
      </c>
      <c r="F89" s="206" t="s">
        <v>125</v>
      </c>
      <c r="G89" s="204"/>
      <c r="H89" s="204"/>
      <c r="I89" s="207"/>
      <c r="J89" s="208">
        <f>BK89</f>
        <v>0</v>
      </c>
      <c r="K89" s="204"/>
      <c r="L89" s="209"/>
      <c r="M89" s="210"/>
      <c r="N89" s="211"/>
      <c r="O89" s="211"/>
      <c r="P89" s="212">
        <f>P90+P146+P149+P182+P197+P236+P242</f>
        <v>0</v>
      </c>
      <c r="Q89" s="211"/>
      <c r="R89" s="212">
        <f>R90+R146+R149+R182+R197+R236+R242</f>
        <v>327.26870240000005</v>
      </c>
      <c r="S89" s="211"/>
      <c r="T89" s="213">
        <f>T90+T146+T149+T182+T197+T236+T242</f>
        <v>640.13519999999994</v>
      </c>
      <c r="AR89" s="214" t="s">
        <v>79</v>
      </c>
      <c r="AT89" s="215" t="s">
        <v>70</v>
      </c>
      <c r="AU89" s="215" t="s">
        <v>71</v>
      </c>
      <c r="AY89" s="214" t="s">
        <v>126</v>
      </c>
      <c r="BK89" s="216">
        <f>BK90+BK146+BK149+BK182+BK197+BK236+BK242</f>
        <v>0</v>
      </c>
    </row>
    <row r="90" s="10" customFormat="1" ht="19.92" customHeight="1">
      <c r="B90" s="203"/>
      <c r="C90" s="204"/>
      <c r="D90" s="205" t="s">
        <v>70</v>
      </c>
      <c r="E90" s="217" t="s">
        <v>79</v>
      </c>
      <c r="F90" s="217" t="s">
        <v>127</v>
      </c>
      <c r="G90" s="204"/>
      <c r="H90" s="204"/>
      <c r="I90" s="207"/>
      <c r="J90" s="218">
        <f>BK90</f>
        <v>0</v>
      </c>
      <c r="K90" s="204"/>
      <c r="L90" s="209"/>
      <c r="M90" s="210"/>
      <c r="N90" s="211"/>
      <c r="O90" s="211"/>
      <c r="P90" s="212">
        <f>SUM(P91:P145)</f>
        <v>0</v>
      </c>
      <c r="Q90" s="211"/>
      <c r="R90" s="212">
        <f>SUM(R91:R145)</f>
        <v>110.67580200000002</v>
      </c>
      <c r="S90" s="211"/>
      <c r="T90" s="213">
        <f>SUM(T91:T145)</f>
        <v>640.13519999999994</v>
      </c>
      <c r="AR90" s="214" t="s">
        <v>79</v>
      </c>
      <c r="AT90" s="215" t="s">
        <v>70</v>
      </c>
      <c r="AU90" s="215" t="s">
        <v>79</v>
      </c>
      <c r="AY90" s="214" t="s">
        <v>126</v>
      </c>
      <c r="BK90" s="216">
        <f>SUM(BK91:BK145)</f>
        <v>0</v>
      </c>
    </row>
    <row r="91" s="1" customFormat="1" ht="16.5" customHeight="1">
      <c r="B91" s="44"/>
      <c r="C91" s="219" t="s">
        <v>79</v>
      </c>
      <c r="D91" s="219" t="s">
        <v>128</v>
      </c>
      <c r="E91" s="220" t="s">
        <v>129</v>
      </c>
      <c r="F91" s="221" t="s">
        <v>130</v>
      </c>
      <c r="G91" s="222" t="s">
        <v>131</v>
      </c>
      <c r="H91" s="223">
        <v>7</v>
      </c>
      <c r="I91" s="224"/>
      <c r="J91" s="225">
        <f>ROUND(I91*H91,2)</f>
        <v>0</v>
      </c>
      <c r="K91" s="221" t="s">
        <v>132</v>
      </c>
      <c r="L91" s="70"/>
      <c r="M91" s="226" t="s">
        <v>21</v>
      </c>
      <c r="N91" s="227" t="s">
        <v>42</v>
      </c>
      <c r="O91" s="4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2" t="s">
        <v>133</v>
      </c>
      <c r="AT91" s="22" t="s">
        <v>128</v>
      </c>
      <c r="AU91" s="22" t="s">
        <v>81</v>
      </c>
      <c r="AY91" s="22" t="s">
        <v>126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2" t="s">
        <v>79</v>
      </c>
      <c r="BK91" s="230">
        <f>ROUND(I91*H91,2)</f>
        <v>0</v>
      </c>
      <c r="BL91" s="22" t="s">
        <v>133</v>
      </c>
      <c r="BM91" s="22" t="s">
        <v>134</v>
      </c>
    </row>
    <row r="92" s="1" customFormat="1" ht="25.5" customHeight="1">
      <c r="B92" s="44"/>
      <c r="C92" s="219" t="s">
        <v>81</v>
      </c>
      <c r="D92" s="219" t="s">
        <v>128</v>
      </c>
      <c r="E92" s="220" t="s">
        <v>135</v>
      </c>
      <c r="F92" s="221" t="s">
        <v>136</v>
      </c>
      <c r="G92" s="222" t="s">
        <v>131</v>
      </c>
      <c r="H92" s="223">
        <v>7</v>
      </c>
      <c r="I92" s="224"/>
      <c r="J92" s="225">
        <f>ROUND(I92*H92,2)</f>
        <v>0</v>
      </c>
      <c r="K92" s="221" t="s">
        <v>132</v>
      </c>
      <c r="L92" s="70"/>
      <c r="M92" s="226" t="s">
        <v>21</v>
      </c>
      <c r="N92" s="227" t="s">
        <v>42</v>
      </c>
      <c r="O92" s="45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AR92" s="22" t="s">
        <v>133</v>
      </c>
      <c r="AT92" s="22" t="s">
        <v>128</v>
      </c>
      <c r="AU92" s="22" t="s">
        <v>81</v>
      </c>
      <c r="AY92" s="22" t="s">
        <v>126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2" t="s">
        <v>79</v>
      </c>
      <c r="BK92" s="230">
        <f>ROUND(I92*H92,2)</f>
        <v>0</v>
      </c>
      <c r="BL92" s="22" t="s">
        <v>133</v>
      </c>
      <c r="BM92" s="22" t="s">
        <v>137</v>
      </c>
    </row>
    <row r="93" s="1" customFormat="1" ht="16.5" customHeight="1">
      <c r="B93" s="44"/>
      <c r="C93" s="219" t="s">
        <v>138</v>
      </c>
      <c r="D93" s="219" t="s">
        <v>128</v>
      </c>
      <c r="E93" s="220" t="s">
        <v>139</v>
      </c>
      <c r="F93" s="221" t="s">
        <v>140</v>
      </c>
      <c r="G93" s="222" t="s">
        <v>141</v>
      </c>
      <c r="H93" s="223">
        <v>54</v>
      </c>
      <c r="I93" s="224"/>
      <c r="J93" s="225">
        <f>ROUND(I93*H93,2)</f>
        <v>0</v>
      </c>
      <c r="K93" s="221" t="s">
        <v>132</v>
      </c>
      <c r="L93" s="70"/>
      <c r="M93" s="226" t="s">
        <v>21</v>
      </c>
      <c r="N93" s="227" t="s">
        <v>42</v>
      </c>
      <c r="O93" s="45"/>
      <c r="P93" s="228">
        <f>O93*H93</f>
        <v>0</v>
      </c>
      <c r="Q93" s="228">
        <v>0</v>
      </c>
      <c r="R93" s="228">
        <f>Q93*H93</f>
        <v>0</v>
      </c>
      <c r="S93" s="228">
        <v>0.26000000000000001</v>
      </c>
      <c r="T93" s="229">
        <f>S93*H93</f>
        <v>14.040000000000001</v>
      </c>
      <c r="AR93" s="22" t="s">
        <v>133</v>
      </c>
      <c r="AT93" s="22" t="s">
        <v>128</v>
      </c>
      <c r="AU93" s="22" t="s">
        <v>81</v>
      </c>
      <c r="AY93" s="22" t="s">
        <v>126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2" t="s">
        <v>79</v>
      </c>
      <c r="BK93" s="230">
        <f>ROUND(I93*H93,2)</f>
        <v>0</v>
      </c>
      <c r="BL93" s="22" t="s">
        <v>133</v>
      </c>
      <c r="BM93" s="22" t="s">
        <v>142</v>
      </c>
    </row>
    <row r="94" s="1" customFormat="1" ht="25.5" customHeight="1">
      <c r="B94" s="44"/>
      <c r="C94" s="219" t="s">
        <v>133</v>
      </c>
      <c r="D94" s="219" t="s">
        <v>128</v>
      </c>
      <c r="E94" s="220" t="s">
        <v>143</v>
      </c>
      <c r="F94" s="221" t="s">
        <v>144</v>
      </c>
      <c r="G94" s="222" t="s">
        <v>141</v>
      </c>
      <c r="H94" s="223">
        <v>1024.5999999999999</v>
      </c>
      <c r="I94" s="224"/>
      <c r="J94" s="225">
        <f>ROUND(I94*H94,2)</f>
        <v>0</v>
      </c>
      <c r="K94" s="221" t="s">
        <v>132</v>
      </c>
      <c r="L94" s="70"/>
      <c r="M94" s="226" t="s">
        <v>21</v>
      </c>
      <c r="N94" s="227" t="s">
        <v>42</v>
      </c>
      <c r="O94" s="45"/>
      <c r="P94" s="228">
        <f>O94*H94</f>
        <v>0</v>
      </c>
      <c r="Q94" s="228">
        <v>0.00017000000000000001</v>
      </c>
      <c r="R94" s="228">
        <f>Q94*H94</f>
        <v>0.174182</v>
      </c>
      <c r="S94" s="228">
        <v>0.51200000000000001</v>
      </c>
      <c r="T94" s="229">
        <f>S94*H94</f>
        <v>524.59519999999998</v>
      </c>
      <c r="AR94" s="22" t="s">
        <v>133</v>
      </c>
      <c r="AT94" s="22" t="s">
        <v>128</v>
      </c>
      <c r="AU94" s="22" t="s">
        <v>81</v>
      </c>
      <c r="AY94" s="22" t="s">
        <v>126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2" t="s">
        <v>79</v>
      </c>
      <c r="BK94" s="230">
        <f>ROUND(I94*H94,2)</f>
        <v>0</v>
      </c>
      <c r="BL94" s="22" t="s">
        <v>133</v>
      </c>
      <c r="BM94" s="22" t="s">
        <v>145</v>
      </c>
    </row>
    <row r="95" s="1" customFormat="1" ht="16.5" customHeight="1">
      <c r="B95" s="44"/>
      <c r="C95" s="219" t="s">
        <v>146</v>
      </c>
      <c r="D95" s="219" t="s">
        <v>128</v>
      </c>
      <c r="E95" s="220" t="s">
        <v>147</v>
      </c>
      <c r="F95" s="221" t="s">
        <v>148</v>
      </c>
      <c r="G95" s="222" t="s">
        <v>149</v>
      </c>
      <c r="H95" s="223">
        <v>350</v>
      </c>
      <c r="I95" s="224"/>
      <c r="J95" s="225">
        <f>ROUND(I95*H95,2)</f>
        <v>0</v>
      </c>
      <c r="K95" s="221" t="s">
        <v>132</v>
      </c>
      <c r="L95" s="70"/>
      <c r="M95" s="226" t="s">
        <v>21</v>
      </c>
      <c r="N95" s="227" t="s">
        <v>42</v>
      </c>
      <c r="O95" s="45"/>
      <c r="P95" s="228">
        <f>O95*H95</f>
        <v>0</v>
      </c>
      <c r="Q95" s="228">
        <v>0</v>
      </c>
      <c r="R95" s="228">
        <f>Q95*H95</f>
        <v>0</v>
      </c>
      <c r="S95" s="228">
        <v>0.28999999999999998</v>
      </c>
      <c r="T95" s="229">
        <f>S95*H95</f>
        <v>101.5</v>
      </c>
      <c r="AR95" s="22" t="s">
        <v>133</v>
      </c>
      <c r="AT95" s="22" t="s">
        <v>128</v>
      </c>
      <c r="AU95" s="22" t="s">
        <v>81</v>
      </c>
      <c r="AY95" s="22" t="s">
        <v>126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2" t="s">
        <v>79</v>
      </c>
      <c r="BK95" s="230">
        <f>ROUND(I95*H95,2)</f>
        <v>0</v>
      </c>
      <c r="BL95" s="22" t="s">
        <v>133</v>
      </c>
      <c r="BM95" s="22" t="s">
        <v>150</v>
      </c>
    </row>
    <row r="96" s="1" customFormat="1" ht="16.5" customHeight="1">
      <c r="B96" s="44"/>
      <c r="C96" s="219" t="s">
        <v>151</v>
      </c>
      <c r="D96" s="219" t="s">
        <v>128</v>
      </c>
      <c r="E96" s="220" t="s">
        <v>152</v>
      </c>
      <c r="F96" s="221" t="s">
        <v>153</v>
      </c>
      <c r="G96" s="222" t="s">
        <v>154</v>
      </c>
      <c r="H96" s="223">
        <v>83.5</v>
      </c>
      <c r="I96" s="224"/>
      <c r="J96" s="225">
        <f>ROUND(I96*H96,2)</f>
        <v>0</v>
      </c>
      <c r="K96" s="221" t="s">
        <v>132</v>
      </c>
      <c r="L96" s="70"/>
      <c r="M96" s="226" t="s">
        <v>21</v>
      </c>
      <c r="N96" s="227" t="s">
        <v>42</v>
      </c>
      <c r="O96" s="4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AR96" s="22" t="s">
        <v>133</v>
      </c>
      <c r="AT96" s="22" t="s">
        <v>128</v>
      </c>
      <c r="AU96" s="22" t="s">
        <v>81</v>
      </c>
      <c r="AY96" s="22" t="s">
        <v>126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2" t="s">
        <v>79</v>
      </c>
      <c r="BK96" s="230">
        <f>ROUND(I96*H96,2)</f>
        <v>0</v>
      </c>
      <c r="BL96" s="22" t="s">
        <v>133</v>
      </c>
      <c r="BM96" s="22" t="s">
        <v>155</v>
      </c>
    </row>
    <row r="97" s="11" customFormat="1">
      <c r="B97" s="231"/>
      <c r="C97" s="232"/>
      <c r="D97" s="233" t="s">
        <v>156</v>
      </c>
      <c r="E97" s="234" t="s">
        <v>21</v>
      </c>
      <c r="F97" s="235" t="s">
        <v>157</v>
      </c>
      <c r="G97" s="232"/>
      <c r="H97" s="236">
        <v>83.5</v>
      </c>
      <c r="I97" s="237"/>
      <c r="J97" s="232"/>
      <c r="K97" s="232"/>
      <c r="L97" s="238"/>
      <c r="M97" s="239"/>
      <c r="N97" s="240"/>
      <c r="O97" s="240"/>
      <c r="P97" s="240"/>
      <c r="Q97" s="240"/>
      <c r="R97" s="240"/>
      <c r="S97" s="240"/>
      <c r="T97" s="241"/>
      <c r="AT97" s="242" t="s">
        <v>156</v>
      </c>
      <c r="AU97" s="242" t="s">
        <v>81</v>
      </c>
      <c r="AV97" s="11" t="s">
        <v>81</v>
      </c>
      <c r="AW97" s="11" t="s">
        <v>35</v>
      </c>
      <c r="AX97" s="11" t="s">
        <v>71</v>
      </c>
      <c r="AY97" s="242" t="s">
        <v>126</v>
      </c>
    </row>
    <row r="98" s="1" customFormat="1" ht="16.5" customHeight="1">
      <c r="B98" s="44"/>
      <c r="C98" s="219" t="s">
        <v>158</v>
      </c>
      <c r="D98" s="219" t="s">
        <v>128</v>
      </c>
      <c r="E98" s="220" t="s">
        <v>159</v>
      </c>
      <c r="F98" s="221" t="s">
        <v>160</v>
      </c>
      <c r="G98" s="222" t="s">
        <v>154</v>
      </c>
      <c r="H98" s="223">
        <v>245.28999999999999</v>
      </c>
      <c r="I98" s="224"/>
      <c r="J98" s="225">
        <f>ROUND(I98*H98,2)</f>
        <v>0</v>
      </c>
      <c r="K98" s="221" t="s">
        <v>132</v>
      </c>
      <c r="L98" s="70"/>
      <c r="M98" s="226" t="s">
        <v>21</v>
      </c>
      <c r="N98" s="227" t="s">
        <v>42</v>
      </c>
      <c r="O98" s="4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AR98" s="22" t="s">
        <v>133</v>
      </c>
      <c r="AT98" s="22" t="s">
        <v>128</v>
      </c>
      <c r="AU98" s="22" t="s">
        <v>81</v>
      </c>
      <c r="AY98" s="22" t="s">
        <v>126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2" t="s">
        <v>79</v>
      </c>
      <c r="BK98" s="230">
        <f>ROUND(I98*H98,2)</f>
        <v>0</v>
      </c>
      <c r="BL98" s="22" t="s">
        <v>133</v>
      </c>
      <c r="BM98" s="22" t="s">
        <v>161</v>
      </c>
    </row>
    <row r="99" s="11" customFormat="1">
      <c r="B99" s="231"/>
      <c r="C99" s="232"/>
      <c r="D99" s="233" t="s">
        <v>156</v>
      </c>
      <c r="E99" s="234" t="s">
        <v>21</v>
      </c>
      <c r="F99" s="235" t="s">
        <v>162</v>
      </c>
      <c r="G99" s="232"/>
      <c r="H99" s="236">
        <v>119.08</v>
      </c>
      <c r="I99" s="237"/>
      <c r="J99" s="232"/>
      <c r="K99" s="232"/>
      <c r="L99" s="238"/>
      <c r="M99" s="239"/>
      <c r="N99" s="240"/>
      <c r="O99" s="240"/>
      <c r="P99" s="240"/>
      <c r="Q99" s="240"/>
      <c r="R99" s="240"/>
      <c r="S99" s="240"/>
      <c r="T99" s="241"/>
      <c r="AT99" s="242" t="s">
        <v>156</v>
      </c>
      <c r="AU99" s="242" t="s">
        <v>81</v>
      </c>
      <c r="AV99" s="11" t="s">
        <v>81</v>
      </c>
      <c r="AW99" s="11" t="s">
        <v>35</v>
      </c>
      <c r="AX99" s="11" t="s">
        <v>71</v>
      </c>
      <c r="AY99" s="242" t="s">
        <v>126</v>
      </c>
    </row>
    <row r="100" s="11" customFormat="1">
      <c r="B100" s="231"/>
      <c r="C100" s="232"/>
      <c r="D100" s="233" t="s">
        <v>156</v>
      </c>
      <c r="E100" s="234" t="s">
        <v>21</v>
      </c>
      <c r="F100" s="235" t="s">
        <v>163</v>
      </c>
      <c r="G100" s="232"/>
      <c r="H100" s="236">
        <v>126.20999999999999</v>
      </c>
      <c r="I100" s="237"/>
      <c r="J100" s="232"/>
      <c r="K100" s="232"/>
      <c r="L100" s="238"/>
      <c r="M100" s="239"/>
      <c r="N100" s="240"/>
      <c r="O100" s="240"/>
      <c r="P100" s="240"/>
      <c r="Q100" s="240"/>
      <c r="R100" s="240"/>
      <c r="S100" s="240"/>
      <c r="T100" s="241"/>
      <c r="AT100" s="242" t="s">
        <v>156</v>
      </c>
      <c r="AU100" s="242" t="s">
        <v>81</v>
      </c>
      <c r="AV100" s="11" t="s">
        <v>81</v>
      </c>
      <c r="AW100" s="11" t="s">
        <v>35</v>
      </c>
      <c r="AX100" s="11" t="s">
        <v>71</v>
      </c>
      <c r="AY100" s="242" t="s">
        <v>126</v>
      </c>
    </row>
    <row r="101" s="1" customFormat="1" ht="16.5" customHeight="1">
      <c r="B101" s="44"/>
      <c r="C101" s="219" t="s">
        <v>164</v>
      </c>
      <c r="D101" s="219" t="s">
        <v>128</v>
      </c>
      <c r="E101" s="220" t="s">
        <v>165</v>
      </c>
      <c r="F101" s="221" t="s">
        <v>166</v>
      </c>
      <c r="G101" s="222" t="s">
        <v>154</v>
      </c>
      <c r="H101" s="223">
        <v>18.18</v>
      </c>
      <c r="I101" s="224"/>
      <c r="J101" s="225">
        <f>ROUND(I101*H101,2)</f>
        <v>0</v>
      </c>
      <c r="K101" s="221" t="s">
        <v>132</v>
      </c>
      <c r="L101" s="70"/>
      <c r="M101" s="226" t="s">
        <v>21</v>
      </c>
      <c r="N101" s="227" t="s">
        <v>42</v>
      </c>
      <c r="O101" s="45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AR101" s="22" t="s">
        <v>133</v>
      </c>
      <c r="AT101" s="22" t="s">
        <v>128</v>
      </c>
      <c r="AU101" s="22" t="s">
        <v>81</v>
      </c>
      <c r="AY101" s="22" t="s">
        <v>126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2" t="s">
        <v>79</v>
      </c>
      <c r="BK101" s="230">
        <f>ROUND(I101*H101,2)</f>
        <v>0</v>
      </c>
      <c r="BL101" s="22" t="s">
        <v>133</v>
      </c>
      <c r="BM101" s="22" t="s">
        <v>167</v>
      </c>
    </row>
    <row r="102" s="11" customFormat="1">
      <c r="B102" s="231"/>
      <c r="C102" s="232"/>
      <c r="D102" s="233" t="s">
        <v>156</v>
      </c>
      <c r="E102" s="234" t="s">
        <v>21</v>
      </c>
      <c r="F102" s="235" t="s">
        <v>168</v>
      </c>
      <c r="G102" s="232"/>
      <c r="H102" s="236">
        <v>18.18</v>
      </c>
      <c r="I102" s="237"/>
      <c r="J102" s="232"/>
      <c r="K102" s="232"/>
      <c r="L102" s="238"/>
      <c r="M102" s="239"/>
      <c r="N102" s="240"/>
      <c r="O102" s="240"/>
      <c r="P102" s="240"/>
      <c r="Q102" s="240"/>
      <c r="R102" s="240"/>
      <c r="S102" s="240"/>
      <c r="T102" s="241"/>
      <c r="AT102" s="242" t="s">
        <v>156</v>
      </c>
      <c r="AU102" s="242" t="s">
        <v>81</v>
      </c>
      <c r="AV102" s="11" t="s">
        <v>81</v>
      </c>
      <c r="AW102" s="11" t="s">
        <v>35</v>
      </c>
      <c r="AX102" s="11" t="s">
        <v>79</v>
      </c>
      <c r="AY102" s="242" t="s">
        <v>126</v>
      </c>
    </row>
    <row r="103" s="1" customFormat="1" ht="16.5" customHeight="1">
      <c r="B103" s="44"/>
      <c r="C103" s="219" t="s">
        <v>169</v>
      </c>
      <c r="D103" s="219" t="s">
        <v>128</v>
      </c>
      <c r="E103" s="220" t="s">
        <v>170</v>
      </c>
      <c r="F103" s="221" t="s">
        <v>171</v>
      </c>
      <c r="G103" s="222" t="s">
        <v>154</v>
      </c>
      <c r="H103" s="223">
        <v>263.47000000000003</v>
      </c>
      <c r="I103" s="224"/>
      <c r="J103" s="225">
        <f>ROUND(I103*H103,2)</f>
        <v>0</v>
      </c>
      <c r="K103" s="221" t="s">
        <v>132</v>
      </c>
      <c r="L103" s="70"/>
      <c r="M103" s="226" t="s">
        <v>21</v>
      </c>
      <c r="N103" s="227" t="s">
        <v>42</v>
      </c>
      <c r="O103" s="45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AR103" s="22" t="s">
        <v>133</v>
      </c>
      <c r="AT103" s="22" t="s">
        <v>128</v>
      </c>
      <c r="AU103" s="22" t="s">
        <v>81</v>
      </c>
      <c r="AY103" s="22" t="s">
        <v>126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" t="s">
        <v>79</v>
      </c>
      <c r="BK103" s="230">
        <f>ROUND(I103*H103,2)</f>
        <v>0</v>
      </c>
      <c r="BL103" s="22" t="s">
        <v>133</v>
      </c>
      <c r="BM103" s="22" t="s">
        <v>172</v>
      </c>
    </row>
    <row r="104" s="11" customFormat="1">
      <c r="B104" s="231"/>
      <c r="C104" s="232"/>
      <c r="D104" s="233" t="s">
        <v>156</v>
      </c>
      <c r="E104" s="234" t="s">
        <v>21</v>
      </c>
      <c r="F104" s="235" t="s">
        <v>173</v>
      </c>
      <c r="G104" s="232"/>
      <c r="H104" s="236">
        <v>263.47000000000003</v>
      </c>
      <c r="I104" s="237"/>
      <c r="J104" s="232"/>
      <c r="K104" s="232"/>
      <c r="L104" s="238"/>
      <c r="M104" s="239"/>
      <c r="N104" s="240"/>
      <c r="O104" s="240"/>
      <c r="P104" s="240"/>
      <c r="Q104" s="240"/>
      <c r="R104" s="240"/>
      <c r="S104" s="240"/>
      <c r="T104" s="241"/>
      <c r="AT104" s="242" t="s">
        <v>156</v>
      </c>
      <c r="AU104" s="242" t="s">
        <v>81</v>
      </c>
      <c r="AV104" s="11" t="s">
        <v>81</v>
      </c>
      <c r="AW104" s="11" t="s">
        <v>35</v>
      </c>
      <c r="AX104" s="11" t="s">
        <v>79</v>
      </c>
      <c r="AY104" s="242" t="s">
        <v>126</v>
      </c>
    </row>
    <row r="105" s="1" customFormat="1" ht="16.5" customHeight="1">
      <c r="B105" s="44"/>
      <c r="C105" s="219" t="s">
        <v>76</v>
      </c>
      <c r="D105" s="219" t="s">
        <v>128</v>
      </c>
      <c r="E105" s="220" t="s">
        <v>174</v>
      </c>
      <c r="F105" s="221" t="s">
        <v>175</v>
      </c>
      <c r="G105" s="222" t="s">
        <v>154</v>
      </c>
      <c r="H105" s="223">
        <v>263.47000000000003</v>
      </c>
      <c r="I105" s="224"/>
      <c r="J105" s="225">
        <f>ROUND(I105*H105,2)</f>
        <v>0</v>
      </c>
      <c r="K105" s="221" t="s">
        <v>132</v>
      </c>
      <c r="L105" s="70"/>
      <c r="M105" s="226" t="s">
        <v>21</v>
      </c>
      <c r="N105" s="227" t="s">
        <v>42</v>
      </c>
      <c r="O105" s="45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AR105" s="22" t="s">
        <v>133</v>
      </c>
      <c r="AT105" s="22" t="s">
        <v>128</v>
      </c>
      <c r="AU105" s="22" t="s">
        <v>81</v>
      </c>
      <c r="AY105" s="22" t="s">
        <v>126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" t="s">
        <v>79</v>
      </c>
      <c r="BK105" s="230">
        <f>ROUND(I105*H105,2)</f>
        <v>0</v>
      </c>
      <c r="BL105" s="22" t="s">
        <v>133</v>
      </c>
      <c r="BM105" s="22" t="s">
        <v>176</v>
      </c>
    </row>
    <row r="106" s="1" customFormat="1" ht="16.5" customHeight="1">
      <c r="B106" s="44"/>
      <c r="C106" s="219" t="s">
        <v>177</v>
      </c>
      <c r="D106" s="219" t="s">
        <v>128</v>
      </c>
      <c r="E106" s="220" t="s">
        <v>178</v>
      </c>
      <c r="F106" s="221" t="s">
        <v>179</v>
      </c>
      <c r="G106" s="222" t="s">
        <v>154</v>
      </c>
      <c r="H106" s="223">
        <v>52</v>
      </c>
      <c r="I106" s="224"/>
      <c r="J106" s="225">
        <f>ROUND(I106*H106,2)</f>
        <v>0</v>
      </c>
      <c r="K106" s="221" t="s">
        <v>132</v>
      </c>
      <c r="L106" s="70"/>
      <c r="M106" s="226" t="s">
        <v>21</v>
      </c>
      <c r="N106" s="227" t="s">
        <v>42</v>
      </c>
      <c r="O106" s="45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AR106" s="22" t="s">
        <v>133</v>
      </c>
      <c r="AT106" s="22" t="s">
        <v>128</v>
      </c>
      <c r="AU106" s="22" t="s">
        <v>81</v>
      </c>
      <c r="AY106" s="22" t="s">
        <v>126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" t="s">
        <v>79</v>
      </c>
      <c r="BK106" s="230">
        <f>ROUND(I106*H106,2)</f>
        <v>0</v>
      </c>
      <c r="BL106" s="22" t="s">
        <v>133</v>
      </c>
      <c r="BM106" s="22" t="s">
        <v>180</v>
      </c>
    </row>
    <row r="107" s="11" customFormat="1">
      <c r="B107" s="231"/>
      <c r="C107" s="232"/>
      <c r="D107" s="233" t="s">
        <v>156</v>
      </c>
      <c r="E107" s="234" t="s">
        <v>21</v>
      </c>
      <c r="F107" s="235" t="s">
        <v>181</v>
      </c>
      <c r="G107" s="232"/>
      <c r="H107" s="236">
        <v>52</v>
      </c>
      <c r="I107" s="237"/>
      <c r="J107" s="232"/>
      <c r="K107" s="232"/>
      <c r="L107" s="238"/>
      <c r="M107" s="239"/>
      <c r="N107" s="240"/>
      <c r="O107" s="240"/>
      <c r="P107" s="240"/>
      <c r="Q107" s="240"/>
      <c r="R107" s="240"/>
      <c r="S107" s="240"/>
      <c r="T107" s="241"/>
      <c r="AT107" s="242" t="s">
        <v>156</v>
      </c>
      <c r="AU107" s="242" t="s">
        <v>81</v>
      </c>
      <c r="AV107" s="11" t="s">
        <v>81</v>
      </c>
      <c r="AW107" s="11" t="s">
        <v>35</v>
      </c>
      <c r="AX107" s="11" t="s">
        <v>79</v>
      </c>
      <c r="AY107" s="242" t="s">
        <v>126</v>
      </c>
    </row>
    <row r="108" s="1" customFormat="1" ht="16.5" customHeight="1">
      <c r="B108" s="44"/>
      <c r="C108" s="243" t="s">
        <v>182</v>
      </c>
      <c r="D108" s="243" t="s">
        <v>183</v>
      </c>
      <c r="E108" s="244" t="s">
        <v>184</v>
      </c>
      <c r="F108" s="245" t="s">
        <v>185</v>
      </c>
      <c r="G108" s="246" t="s">
        <v>186</v>
      </c>
      <c r="H108" s="247">
        <v>104</v>
      </c>
      <c r="I108" s="248"/>
      <c r="J108" s="249">
        <f>ROUND(I108*H108,2)</f>
        <v>0</v>
      </c>
      <c r="K108" s="245" t="s">
        <v>132</v>
      </c>
      <c r="L108" s="250"/>
      <c r="M108" s="251" t="s">
        <v>21</v>
      </c>
      <c r="N108" s="252" t="s">
        <v>42</v>
      </c>
      <c r="O108" s="45"/>
      <c r="P108" s="228">
        <f>O108*H108</f>
        <v>0</v>
      </c>
      <c r="Q108" s="228">
        <v>1</v>
      </c>
      <c r="R108" s="228">
        <f>Q108*H108</f>
        <v>104</v>
      </c>
      <c r="S108" s="228">
        <v>0</v>
      </c>
      <c r="T108" s="229">
        <f>S108*H108</f>
        <v>0</v>
      </c>
      <c r="AR108" s="22" t="s">
        <v>164</v>
      </c>
      <c r="AT108" s="22" t="s">
        <v>183</v>
      </c>
      <c r="AU108" s="22" t="s">
        <v>81</v>
      </c>
      <c r="AY108" s="22" t="s">
        <v>126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" t="s">
        <v>79</v>
      </c>
      <c r="BK108" s="230">
        <f>ROUND(I108*H108,2)</f>
        <v>0</v>
      </c>
      <c r="BL108" s="22" t="s">
        <v>133</v>
      </c>
      <c r="BM108" s="22" t="s">
        <v>187</v>
      </c>
    </row>
    <row r="109" s="11" customFormat="1">
      <c r="B109" s="231"/>
      <c r="C109" s="232"/>
      <c r="D109" s="233" t="s">
        <v>156</v>
      </c>
      <c r="E109" s="232"/>
      <c r="F109" s="235" t="s">
        <v>188</v>
      </c>
      <c r="G109" s="232"/>
      <c r="H109" s="236">
        <v>104</v>
      </c>
      <c r="I109" s="237"/>
      <c r="J109" s="232"/>
      <c r="K109" s="232"/>
      <c r="L109" s="238"/>
      <c r="M109" s="239"/>
      <c r="N109" s="240"/>
      <c r="O109" s="240"/>
      <c r="P109" s="240"/>
      <c r="Q109" s="240"/>
      <c r="R109" s="240"/>
      <c r="S109" s="240"/>
      <c r="T109" s="241"/>
      <c r="AT109" s="242" t="s">
        <v>156</v>
      </c>
      <c r="AU109" s="242" t="s">
        <v>81</v>
      </c>
      <c r="AV109" s="11" t="s">
        <v>81</v>
      </c>
      <c r="AW109" s="11" t="s">
        <v>6</v>
      </c>
      <c r="AX109" s="11" t="s">
        <v>79</v>
      </c>
      <c r="AY109" s="242" t="s">
        <v>126</v>
      </c>
    </row>
    <row r="110" s="1" customFormat="1" ht="16.5" customHeight="1">
      <c r="B110" s="44"/>
      <c r="C110" s="219" t="s">
        <v>189</v>
      </c>
      <c r="D110" s="219" t="s">
        <v>128</v>
      </c>
      <c r="E110" s="220" t="s">
        <v>190</v>
      </c>
      <c r="F110" s="221" t="s">
        <v>191</v>
      </c>
      <c r="G110" s="222" t="s">
        <v>154</v>
      </c>
      <c r="H110" s="223">
        <v>263.47000000000003</v>
      </c>
      <c r="I110" s="224"/>
      <c r="J110" s="225">
        <f>ROUND(I110*H110,2)</f>
        <v>0</v>
      </c>
      <c r="K110" s="221" t="s">
        <v>132</v>
      </c>
      <c r="L110" s="70"/>
      <c r="M110" s="226" t="s">
        <v>21</v>
      </c>
      <c r="N110" s="227" t="s">
        <v>42</v>
      </c>
      <c r="O110" s="45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2" t="s">
        <v>133</v>
      </c>
      <c r="AT110" s="22" t="s">
        <v>128</v>
      </c>
      <c r="AU110" s="22" t="s">
        <v>81</v>
      </c>
      <c r="AY110" s="22" t="s">
        <v>126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" t="s">
        <v>79</v>
      </c>
      <c r="BK110" s="230">
        <f>ROUND(I110*H110,2)</f>
        <v>0</v>
      </c>
      <c r="BL110" s="22" t="s">
        <v>133</v>
      </c>
      <c r="BM110" s="22" t="s">
        <v>192</v>
      </c>
    </row>
    <row r="111" s="1" customFormat="1" ht="16.5" customHeight="1">
      <c r="B111" s="44"/>
      <c r="C111" s="219" t="s">
        <v>193</v>
      </c>
      <c r="D111" s="219" t="s">
        <v>128</v>
      </c>
      <c r="E111" s="220" t="s">
        <v>194</v>
      </c>
      <c r="F111" s="221" t="s">
        <v>195</v>
      </c>
      <c r="G111" s="222" t="s">
        <v>186</v>
      </c>
      <c r="H111" s="223">
        <v>526.94000000000005</v>
      </c>
      <c r="I111" s="224"/>
      <c r="J111" s="225">
        <f>ROUND(I111*H111,2)</f>
        <v>0</v>
      </c>
      <c r="K111" s="221" t="s">
        <v>132</v>
      </c>
      <c r="L111" s="70"/>
      <c r="M111" s="226" t="s">
        <v>21</v>
      </c>
      <c r="N111" s="227" t="s">
        <v>42</v>
      </c>
      <c r="O111" s="45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AR111" s="22" t="s">
        <v>133</v>
      </c>
      <c r="AT111" s="22" t="s">
        <v>128</v>
      </c>
      <c r="AU111" s="22" t="s">
        <v>81</v>
      </c>
      <c r="AY111" s="22" t="s">
        <v>126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2" t="s">
        <v>79</v>
      </c>
      <c r="BK111" s="230">
        <f>ROUND(I111*H111,2)</f>
        <v>0</v>
      </c>
      <c r="BL111" s="22" t="s">
        <v>133</v>
      </c>
      <c r="BM111" s="22" t="s">
        <v>196</v>
      </c>
    </row>
    <row r="112" s="11" customFormat="1">
      <c r="B112" s="231"/>
      <c r="C112" s="232"/>
      <c r="D112" s="233" t="s">
        <v>156</v>
      </c>
      <c r="E112" s="232"/>
      <c r="F112" s="235" t="s">
        <v>197</v>
      </c>
      <c r="G112" s="232"/>
      <c r="H112" s="236">
        <v>526.94000000000005</v>
      </c>
      <c r="I112" s="237"/>
      <c r="J112" s="232"/>
      <c r="K112" s="232"/>
      <c r="L112" s="238"/>
      <c r="M112" s="239"/>
      <c r="N112" s="240"/>
      <c r="O112" s="240"/>
      <c r="P112" s="240"/>
      <c r="Q112" s="240"/>
      <c r="R112" s="240"/>
      <c r="S112" s="240"/>
      <c r="T112" s="241"/>
      <c r="AT112" s="242" t="s">
        <v>156</v>
      </c>
      <c r="AU112" s="242" t="s">
        <v>81</v>
      </c>
      <c r="AV112" s="11" t="s">
        <v>81</v>
      </c>
      <c r="AW112" s="11" t="s">
        <v>6</v>
      </c>
      <c r="AX112" s="11" t="s">
        <v>79</v>
      </c>
      <c r="AY112" s="242" t="s">
        <v>126</v>
      </c>
    </row>
    <row r="113" s="1" customFormat="1" ht="16.5" customHeight="1">
      <c r="B113" s="44"/>
      <c r="C113" s="219" t="s">
        <v>10</v>
      </c>
      <c r="D113" s="219" t="s">
        <v>128</v>
      </c>
      <c r="E113" s="220" t="s">
        <v>198</v>
      </c>
      <c r="F113" s="221" t="s">
        <v>199</v>
      </c>
      <c r="G113" s="222" t="s">
        <v>154</v>
      </c>
      <c r="H113" s="223">
        <v>12.119999999999999</v>
      </c>
      <c r="I113" s="224"/>
      <c r="J113" s="225">
        <f>ROUND(I113*H113,2)</f>
        <v>0</v>
      </c>
      <c r="K113" s="221" t="s">
        <v>132</v>
      </c>
      <c r="L113" s="70"/>
      <c r="M113" s="226" t="s">
        <v>21</v>
      </c>
      <c r="N113" s="227" t="s">
        <v>42</v>
      </c>
      <c r="O113" s="45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AR113" s="22" t="s">
        <v>133</v>
      </c>
      <c r="AT113" s="22" t="s">
        <v>128</v>
      </c>
      <c r="AU113" s="22" t="s">
        <v>81</v>
      </c>
      <c r="AY113" s="22" t="s">
        <v>126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2" t="s">
        <v>79</v>
      </c>
      <c r="BK113" s="230">
        <f>ROUND(I113*H113,2)</f>
        <v>0</v>
      </c>
      <c r="BL113" s="22" t="s">
        <v>133</v>
      </c>
      <c r="BM113" s="22" t="s">
        <v>200</v>
      </c>
    </row>
    <row r="114" s="11" customFormat="1">
      <c r="B114" s="231"/>
      <c r="C114" s="232"/>
      <c r="D114" s="233" t="s">
        <v>156</v>
      </c>
      <c r="E114" s="234" t="s">
        <v>21</v>
      </c>
      <c r="F114" s="235" t="s">
        <v>201</v>
      </c>
      <c r="G114" s="232"/>
      <c r="H114" s="236">
        <v>12.119999999999999</v>
      </c>
      <c r="I114" s="237"/>
      <c r="J114" s="232"/>
      <c r="K114" s="232"/>
      <c r="L114" s="238"/>
      <c r="M114" s="239"/>
      <c r="N114" s="240"/>
      <c r="O114" s="240"/>
      <c r="P114" s="240"/>
      <c r="Q114" s="240"/>
      <c r="R114" s="240"/>
      <c r="S114" s="240"/>
      <c r="T114" s="241"/>
      <c r="AT114" s="242" t="s">
        <v>156</v>
      </c>
      <c r="AU114" s="242" t="s">
        <v>81</v>
      </c>
      <c r="AV114" s="11" t="s">
        <v>81</v>
      </c>
      <c r="AW114" s="11" t="s">
        <v>35</v>
      </c>
      <c r="AX114" s="11" t="s">
        <v>71</v>
      </c>
      <c r="AY114" s="242" t="s">
        <v>126</v>
      </c>
    </row>
    <row r="115" s="1" customFormat="1" ht="16.5" customHeight="1">
      <c r="B115" s="44"/>
      <c r="C115" s="243" t="s">
        <v>202</v>
      </c>
      <c r="D115" s="243" t="s">
        <v>183</v>
      </c>
      <c r="E115" s="244" t="s">
        <v>184</v>
      </c>
      <c r="F115" s="245" t="s">
        <v>185</v>
      </c>
      <c r="G115" s="246" t="s">
        <v>186</v>
      </c>
      <c r="H115" s="247">
        <v>24.239999999999998</v>
      </c>
      <c r="I115" s="248"/>
      <c r="J115" s="249">
        <f>ROUND(I115*H115,2)</f>
        <v>0</v>
      </c>
      <c r="K115" s="245" t="s">
        <v>132</v>
      </c>
      <c r="L115" s="250"/>
      <c r="M115" s="251" t="s">
        <v>21</v>
      </c>
      <c r="N115" s="252" t="s">
        <v>42</v>
      </c>
      <c r="O115" s="45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AR115" s="22" t="s">
        <v>164</v>
      </c>
      <c r="AT115" s="22" t="s">
        <v>183</v>
      </c>
      <c r="AU115" s="22" t="s">
        <v>81</v>
      </c>
      <c r="AY115" s="22" t="s">
        <v>126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2" t="s">
        <v>79</v>
      </c>
      <c r="BK115" s="230">
        <f>ROUND(I115*H115,2)</f>
        <v>0</v>
      </c>
      <c r="BL115" s="22" t="s">
        <v>133</v>
      </c>
      <c r="BM115" s="22" t="s">
        <v>203</v>
      </c>
    </row>
    <row r="116" s="11" customFormat="1">
      <c r="B116" s="231"/>
      <c r="C116" s="232"/>
      <c r="D116" s="233" t="s">
        <v>156</v>
      </c>
      <c r="E116" s="232"/>
      <c r="F116" s="235" t="s">
        <v>204</v>
      </c>
      <c r="G116" s="232"/>
      <c r="H116" s="236">
        <v>24.239999999999998</v>
      </c>
      <c r="I116" s="237"/>
      <c r="J116" s="232"/>
      <c r="K116" s="232"/>
      <c r="L116" s="238"/>
      <c r="M116" s="239"/>
      <c r="N116" s="240"/>
      <c r="O116" s="240"/>
      <c r="P116" s="240"/>
      <c r="Q116" s="240"/>
      <c r="R116" s="240"/>
      <c r="S116" s="240"/>
      <c r="T116" s="241"/>
      <c r="AT116" s="242" t="s">
        <v>156</v>
      </c>
      <c r="AU116" s="242" t="s">
        <v>81</v>
      </c>
      <c r="AV116" s="11" t="s">
        <v>81</v>
      </c>
      <c r="AW116" s="11" t="s">
        <v>6</v>
      </c>
      <c r="AX116" s="11" t="s">
        <v>79</v>
      </c>
      <c r="AY116" s="242" t="s">
        <v>126</v>
      </c>
    </row>
    <row r="117" s="1" customFormat="1" ht="16.5" customHeight="1">
      <c r="B117" s="44"/>
      <c r="C117" s="219" t="s">
        <v>205</v>
      </c>
      <c r="D117" s="219" t="s">
        <v>128</v>
      </c>
      <c r="E117" s="220" t="s">
        <v>206</v>
      </c>
      <c r="F117" s="221" t="s">
        <v>207</v>
      </c>
      <c r="G117" s="222" t="s">
        <v>154</v>
      </c>
      <c r="H117" s="223">
        <v>4.8479999999999999</v>
      </c>
      <c r="I117" s="224"/>
      <c r="J117" s="225">
        <f>ROUND(I117*H117,2)</f>
        <v>0</v>
      </c>
      <c r="K117" s="221" t="s">
        <v>132</v>
      </c>
      <c r="L117" s="70"/>
      <c r="M117" s="226" t="s">
        <v>21</v>
      </c>
      <c r="N117" s="227" t="s">
        <v>42</v>
      </c>
      <c r="O117" s="45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AR117" s="22" t="s">
        <v>133</v>
      </c>
      <c r="AT117" s="22" t="s">
        <v>128</v>
      </c>
      <c r="AU117" s="22" t="s">
        <v>81</v>
      </c>
      <c r="AY117" s="22" t="s">
        <v>126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2" t="s">
        <v>79</v>
      </c>
      <c r="BK117" s="230">
        <f>ROUND(I117*H117,2)</f>
        <v>0</v>
      </c>
      <c r="BL117" s="22" t="s">
        <v>133</v>
      </c>
      <c r="BM117" s="22" t="s">
        <v>208</v>
      </c>
    </row>
    <row r="118" s="11" customFormat="1">
      <c r="B118" s="231"/>
      <c r="C118" s="232"/>
      <c r="D118" s="233" t="s">
        <v>156</v>
      </c>
      <c r="E118" s="234" t="s">
        <v>21</v>
      </c>
      <c r="F118" s="235" t="s">
        <v>209</v>
      </c>
      <c r="G118" s="232"/>
      <c r="H118" s="236">
        <v>4.8479999999999999</v>
      </c>
      <c r="I118" s="237"/>
      <c r="J118" s="232"/>
      <c r="K118" s="232"/>
      <c r="L118" s="238"/>
      <c r="M118" s="239"/>
      <c r="N118" s="240"/>
      <c r="O118" s="240"/>
      <c r="P118" s="240"/>
      <c r="Q118" s="240"/>
      <c r="R118" s="240"/>
      <c r="S118" s="240"/>
      <c r="T118" s="241"/>
      <c r="AT118" s="242" t="s">
        <v>156</v>
      </c>
      <c r="AU118" s="242" t="s">
        <v>81</v>
      </c>
      <c r="AV118" s="11" t="s">
        <v>81</v>
      </c>
      <c r="AW118" s="11" t="s">
        <v>35</v>
      </c>
      <c r="AX118" s="11" t="s">
        <v>71</v>
      </c>
      <c r="AY118" s="242" t="s">
        <v>126</v>
      </c>
    </row>
    <row r="119" s="1" customFormat="1" ht="16.5" customHeight="1">
      <c r="B119" s="44"/>
      <c r="C119" s="243" t="s">
        <v>210</v>
      </c>
      <c r="D119" s="243" t="s">
        <v>183</v>
      </c>
      <c r="E119" s="244" t="s">
        <v>184</v>
      </c>
      <c r="F119" s="245" t="s">
        <v>185</v>
      </c>
      <c r="G119" s="246" t="s">
        <v>186</v>
      </c>
      <c r="H119" s="247">
        <v>9.6959999999999997</v>
      </c>
      <c r="I119" s="248"/>
      <c r="J119" s="249">
        <f>ROUND(I119*H119,2)</f>
        <v>0</v>
      </c>
      <c r="K119" s="245" t="s">
        <v>132</v>
      </c>
      <c r="L119" s="250"/>
      <c r="M119" s="251" t="s">
        <v>21</v>
      </c>
      <c r="N119" s="252" t="s">
        <v>42</v>
      </c>
      <c r="O119" s="45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AR119" s="22" t="s">
        <v>164</v>
      </c>
      <c r="AT119" s="22" t="s">
        <v>183</v>
      </c>
      <c r="AU119" s="22" t="s">
        <v>81</v>
      </c>
      <c r="AY119" s="22" t="s">
        <v>126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2" t="s">
        <v>79</v>
      </c>
      <c r="BK119" s="230">
        <f>ROUND(I119*H119,2)</f>
        <v>0</v>
      </c>
      <c r="BL119" s="22" t="s">
        <v>133</v>
      </c>
      <c r="BM119" s="22" t="s">
        <v>211</v>
      </c>
    </row>
    <row r="120" s="11" customFormat="1">
      <c r="B120" s="231"/>
      <c r="C120" s="232"/>
      <c r="D120" s="233" t="s">
        <v>156</v>
      </c>
      <c r="E120" s="232"/>
      <c r="F120" s="235" t="s">
        <v>212</v>
      </c>
      <c r="G120" s="232"/>
      <c r="H120" s="236">
        <v>9.6959999999999997</v>
      </c>
      <c r="I120" s="237"/>
      <c r="J120" s="232"/>
      <c r="K120" s="232"/>
      <c r="L120" s="238"/>
      <c r="M120" s="239"/>
      <c r="N120" s="240"/>
      <c r="O120" s="240"/>
      <c r="P120" s="240"/>
      <c r="Q120" s="240"/>
      <c r="R120" s="240"/>
      <c r="S120" s="240"/>
      <c r="T120" s="241"/>
      <c r="AT120" s="242" t="s">
        <v>156</v>
      </c>
      <c r="AU120" s="242" t="s">
        <v>81</v>
      </c>
      <c r="AV120" s="11" t="s">
        <v>81</v>
      </c>
      <c r="AW120" s="11" t="s">
        <v>6</v>
      </c>
      <c r="AX120" s="11" t="s">
        <v>79</v>
      </c>
      <c r="AY120" s="242" t="s">
        <v>126</v>
      </c>
    </row>
    <row r="121" s="1" customFormat="1" ht="25.5" customHeight="1">
      <c r="B121" s="44"/>
      <c r="C121" s="219" t="s">
        <v>213</v>
      </c>
      <c r="D121" s="219" t="s">
        <v>128</v>
      </c>
      <c r="E121" s="220" t="s">
        <v>214</v>
      </c>
      <c r="F121" s="221" t="s">
        <v>215</v>
      </c>
      <c r="G121" s="222" t="s">
        <v>141</v>
      </c>
      <c r="H121" s="223">
        <v>260</v>
      </c>
      <c r="I121" s="224"/>
      <c r="J121" s="225">
        <f>ROUND(I121*H121,2)</f>
        <v>0</v>
      </c>
      <c r="K121" s="221" t="s">
        <v>132</v>
      </c>
      <c r="L121" s="70"/>
      <c r="M121" s="226" t="s">
        <v>21</v>
      </c>
      <c r="N121" s="227" t="s">
        <v>42</v>
      </c>
      <c r="O121" s="45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AR121" s="22" t="s">
        <v>133</v>
      </c>
      <c r="AT121" s="22" t="s">
        <v>128</v>
      </c>
      <c r="AU121" s="22" t="s">
        <v>81</v>
      </c>
      <c r="AY121" s="22" t="s">
        <v>126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2" t="s">
        <v>79</v>
      </c>
      <c r="BK121" s="230">
        <f>ROUND(I121*H121,2)</f>
        <v>0</v>
      </c>
      <c r="BL121" s="22" t="s">
        <v>133</v>
      </c>
      <c r="BM121" s="22" t="s">
        <v>216</v>
      </c>
    </row>
    <row r="122" s="1" customFormat="1" ht="16.5" customHeight="1">
      <c r="B122" s="44"/>
      <c r="C122" s="243" t="s">
        <v>82</v>
      </c>
      <c r="D122" s="243" t="s">
        <v>183</v>
      </c>
      <c r="E122" s="244" t="s">
        <v>217</v>
      </c>
      <c r="F122" s="245" t="s">
        <v>218</v>
      </c>
      <c r="G122" s="246" t="s">
        <v>219</v>
      </c>
      <c r="H122" s="247">
        <v>3.8999999999999999</v>
      </c>
      <c r="I122" s="248"/>
      <c r="J122" s="249">
        <f>ROUND(I122*H122,2)</f>
        <v>0</v>
      </c>
      <c r="K122" s="245" t="s">
        <v>132</v>
      </c>
      <c r="L122" s="250"/>
      <c r="M122" s="251" t="s">
        <v>21</v>
      </c>
      <c r="N122" s="252" t="s">
        <v>42</v>
      </c>
      <c r="O122" s="45"/>
      <c r="P122" s="228">
        <f>O122*H122</f>
        <v>0</v>
      </c>
      <c r="Q122" s="228">
        <v>0.001</v>
      </c>
      <c r="R122" s="228">
        <f>Q122*H122</f>
        <v>0.0038999999999999998</v>
      </c>
      <c r="S122" s="228">
        <v>0</v>
      </c>
      <c r="T122" s="229">
        <f>S122*H122</f>
        <v>0</v>
      </c>
      <c r="AR122" s="22" t="s">
        <v>164</v>
      </c>
      <c r="AT122" s="22" t="s">
        <v>183</v>
      </c>
      <c r="AU122" s="22" t="s">
        <v>81</v>
      </c>
      <c r="AY122" s="22" t="s">
        <v>126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2" t="s">
        <v>79</v>
      </c>
      <c r="BK122" s="230">
        <f>ROUND(I122*H122,2)</f>
        <v>0</v>
      </c>
      <c r="BL122" s="22" t="s">
        <v>133</v>
      </c>
      <c r="BM122" s="22" t="s">
        <v>220</v>
      </c>
    </row>
    <row r="123" s="11" customFormat="1">
      <c r="B123" s="231"/>
      <c r="C123" s="232"/>
      <c r="D123" s="233" t="s">
        <v>156</v>
      </c>
      <c r="E123" s="232"/>
      <c r="F123" s="235" t="s">
        <v>221</v>
      </c>
      <c r="G123" s="232"/>
      <c r="H123" s="236">
        <v>3.8999999999999999</v>
      </c>
      <c r="I123" s="237"/>
      <c r="J123" s="232"/>
      <c r="K123" s="232"/>
      <c r="L123" s="238"/>
      <c r="M123" s="239"/>
      <c r="N123" s="240"/>
      <c r="O123" s="240"/>
      <c r="P123" s="240"/>
      <c r="Q123" s="240"/>
      <c r="R123" s="240"/>
      <c r="S123" s="240"/>
      <c r="T123" s="241"/>
      <c r="AT123" s="242" t="s">
        <v>156</v>
      </c>
      <c r="AU123" s="242" t="s">
        <v>81</v>
      </c>
      <c r="AV123" s="11" t="s">
        <v>81</v>
      </c>
      <c r="AW123" s="11" t="s">
        <v>6</v>
      </c>
      <c r="AX123" s="11" t="s">
        <v>79</v>
      </c>
      <c r="AY123" s="242" t="s">
        <v>126</v>
      </c>
    </row>
    <row r="124" s="1" customFormat="1" ht="16.5" customHeight="1">
      <c r="B124" s="44"/>
      <c r="C124" s="219" t="s">
        <v>9</v>
      </c>
      <c r="D124" s="219" t="s">
        <v>128</v>
      </c>
      <c r="E124" s="220" t="s">
        <v>222</v>
      </c>
      <c r="F124" s="221" t="s">
        <v>223</v>
      </c>
      <c r="G124" s="222" t="s">
        <v>141</v>
      </c>
      <c r="H124" s="223">
        <v>260</v>
      </c>
      <c r="I124" s="224"/>
      <c r="J124" s="225">
        <f>ROUND(I124*H124,2)</f>
        <v>0</v>
      </c>
      <c r="K124" s="221" t="s">
        <v>132</v>
      </c>
      <c r="L124" s="70"/>
      <c r="M124" s="226" t="s">
        <v>21</v>
      </c>
      <c r="N124" s="227" t="s">
        <v>42</v>
      </c>
      <c r="O124" s="45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AR124" s="22" t="s">
        <v>133</v>
      </c>
      <c r="AT124" s="22" t="s">
        <v>128</v>
      </c>
      <c r="AU124" s="22" t="s">
        <v>81</v>
      </c>
      <c r="AY124" s="22" t="s">
        <v>126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2" t="s">
        <v>79</v>
      </c>
      <c r="BK124" s="230">
        <f>ROUND(I124*H124,2)</f>
        <v>0</v>
      </c>
      <c r="BL124" s="22" t="s">
        <v>133</v>
      </c>
      <c r="BM124" s="22" t="s">
        <v>224</v>
      </c>
    </row>
    <row r="125" s="1" customFormat="1" ht="16.5" customHeight="1">
      <c r="B125" s="44"/>
      <c r="C125" s="219" t="s">
        <v>225</v>
      </c>
      <c r="D125" s="219" t="s">
        <v>128</v>
      </c>
      <c r="E125" s="220" t="s">
        <v>226</v>
      </c>
      <c r="F125" s="221" t="s">
        <v>227</v>
      </c>
      <c r="G125" s="222" t="s">
        <v>141</v>
      </c>
      <c r="H125" s="223">
        <v>1614.2000000000001</v>
      </c>
      <c r="I125" s="224"/>
      <c r="J125" s="225">
        <f>ROUND(I125*H125,2)</f>
        <v>0</v>
      </c>
      <c r="K125" s="221" t="s">
        <v>132</v>
      </c>
      <c r="L125" s="70"/>
      <c r="M125" s="226" t="s">
        <v>21</v>
      </c>
      <c r="N125" s="227" t="s">
        <v>42</v>
      </c>
      <c r="O125" s="45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2" t="s">
        <v>133</v>
      </c>
      <c r="AT125" s="22" t="s">
        <v>128</v>
      </c>
      <c r="AU125" s="22" t="s">
        <v>81</v>
      </c>
      <c r="AY125" s="22" t="s">
        <v>126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2" t="s">
        <v>79</v>
      </c>
      <c r="BK125" s="230">
        <f>ROUND(I125*H125,2)</f>
        <v>0</v>
      </c>
      <c r="BL125" s="22" t="s">
        <v>133</v>
      </c>
      <c r="BM125" s="22" t="s">
        <v>228</v>
      </c>
    </row>
    <row r="126" s="11" customFormat="1">
      <c r="B126" s="231"/>
      <c r="C126" s="232"/>
      <c r="D126" s="233" t="s">
        <v>156</v>
      </c>
      <c r="E126" s="234" t="s">
        <v>21</v>
      </c>
      <c r="F126" s="235" t="s">
        <v>229</v>
      </c>
      <c r="G126" s="232"/>
      <c r="H126" s="236">
        <v>1024.5999999999999</v>
      </c>
      <c r="I126" s="237"/>
      <c r="J126" s="232"/>
      <c r="K126" s="232"/>
      <c r="L126" s="238"/>
      <c r="M126" s="239"/>
      <c r="N126" s="240"/>
      <c r="O126" s="240"/>
      <c r="P126" s="240"/>
      <c r="Q126" s="240"/>
      <c r="R126" s="240"/>
      <c r="S126" s="240"/>
      <c r="T126" s="241"/>
      <c r="AT126" s="242" t="s">
        <v>156</v>
      </c>
      <c r="AU126" s="242" t="s">
        <v>81</v>
      </c>
      <c r="AV126" s="11" t="s">
        <v>81</v>
      </c>
      <c r="AW126" s="11" t="s">
        <v>35</v>
      </c>
      <c r="AX126" s="11" t="s">
        <v>71</v>
      </c>
      <c r="AY126" s="242" t="s">
        <v>126</v>
      </c>
    </row>
    <row r="127" s="11" customFormat="1">
      <c r="B127" s="231"/>
      <c r="C127" s="232"/>
      <c r="D127" s="233" t="s">
        <v>156</v>
      </c>
      <c r="E127" s="234" t="s">
        <v>21</v>
      </c>
      <c r="F127" s="235" t="s">
        <v>230</v>
      </c>
      <c r="G127" s="232"/>
      <c r="H127" s="236">
        <v>229</v>
      </c>
      <c r="I127" s="237"/>
      <c r="J127" s="232"/>
      <c r="K127" s="232"/>
      <c r="L127" s="238"/>
      <c r="M127" s="239"/>
      <c r="N127" s="240"/>
      <c r="O127" s="240"/>
      <c r="P127" s="240"/>
      <c r="Q127" s="240"/>
      <c r="R127" s="240"/>
      <c r="S127" s="240"/>
      <c r="T127" s="241"/>
      <c r="AT127" s="242" t="s">
        <v>156</v>
      </c>
      <c r="AU127" s="242" t="s">
        <v>81</v>
      </c>
      <c r="AV127" s="11" t="s">
        <v>81</v>
      </c>
      <c r="AW127" s="11" t="s">
        <v>35</v>
      </c>
      <c r="AX127" s="11" t="s">
        <v>71</v>
      </c>
      <c r="AY127" s="242" t="s">
        <v>126</v>
      </c>
    </row>
    <row r="128" s="11" customFormat="1">
      <c r="B128" s="231"/>
      <c r="C128" s="232"/>
      <c r="D128" s="233" t="s">
        <v>156</v>
      </c>
      <c r="E128" s="234" t="s">
        <v>21</v>
      </c>
      <c r="F128" s="235" t="s">
        <v>231</v>
      </c>
      <c r="G128" s="232"/>
      <c r="H128" s="236">
        <v>298.19999999999999</v>
      </c>
      <c r="I128" s="237"/>
      <c r="J128" s="232"/>
      <c r="K128" s="232"/>
      <c r="L128" s="238"/>
      <c r="M128" s="239"/>
      <c r="N128" s="240"/>
      <c r="O128" s="240"/>
      <c r="P128" s="240"/>
      <c r="Q128" s="240"/>
      <c r="R128" s="240"/>
      <c r="S128" s="240"/>
      <c r="T128" s="241"/>
      <c r="AT128" s="242" t="s">
        <v>156</v>
      </c>
      <c r="AU128" s="242" t="s">
        <v>81</v>
      </c>
      <c r="AV128" s="11" t="s">
        <v>81</v>
      </c>
      <c r="AW128" s="11" t="s">
        <v>35</v>
      </c>
      <c r="AX128" s="11" t="s">
        <v>71</v>
      </c>
      <c r="AY128" s="242" t="s">
        <v>126</v>
      </c>
    </row>
    <row r="129" s="11" customFormat="1">
      <c r="B129" s="231"/>
      <c r="C129" s="232"/>
      <c r="D129" s="233" t="s">
        <v>156</v>
      </c>
      <c r="E129" s="234" t="s">
        <v>21</v>
      </c>
      <c r="F129" s="235" t="s">
        <v>232</v>
      </c>
      <c r="G129" s="232"/>
      <c r="H129" s="236">
        <v>62.399999999999999</v>
      </c>
      <c r="I129" s="237"/>
      <c r="J129" s="232"/>
      <c r="K129" s="232"/>
      <c r="L129" s="238"/>
      <c r="M129" s="239"/>
      <c r="N129" s="240"/>
      <c r="O129" s="240"/>
      <c r="P129" s="240"/>
      <c r="Q129" s="240"/>
      <c r="R129" s="240"/>
      <c r="S129" s="240"/>
      <c r="T129" s="241"/>
      <c r="AT129" s="242" t="s">
        <v>156</v>
      </c>
      <c r="AU129" s="242" t="s">
        <v>81</v>
      </c>
      <c r="AV129" s="11" t="s">
        <v>81</v>
      </c>
      <c r="AW129" s="11" t="s">
        <v>35</v>
      </c>
      <c r="AX129" s="11" t="s">
        <v>71</v>
      </c>
      <c r="AY129" s="242" t="s">
        <v>126</v>
      </c>
    </row>
    <row r="130" s="1" customFormat="1" ht="16.5" customHeight="1">
      <c r="B130" s="44"/>
      <c r="C130" s="219" t="s">
        <v>233</v>
      </c>
      <c r="D130" s="219" t="s">
        <v>128</v>
      </c>
      <c r="E130" s="220" t="s">
        <v>234</v>
      </c>
      <c r="F130" s="221" t="s">
        <v>235</v>
      </c>
      <c r="G130" s="222" t="s">
        <v>141</v>
      </c>
      <c r="H130" s="223">
        <v>260</v>
      </c>
      <c r="I130" s="224"/>
      <c r="J130" s="225">
        <f>ROUND(I130*H130,2)</f>
        <v>0</v>
      </c>
      <c r="K130" s="221" t="s">
        <v>132</v>
      </c>
      <c r="L130" s="70"/>
      <c r="M130" s="226" t="s">
        <v>21</v>
      </c>
      <c r="N130" s="227" t="s">
        <v>42</v>
      </c>
      <c r="O130" s="45"/>
      <c r="P130" s="228">
        <f>O130*H130</f>
        <v>0</v>
      </c>
      <c r="Q130" s="228">
        <v>0</v>
      </c>
      <c r="R130" s="228">
        <f>Q130*H130</f>
        <v>0</v>
      </c>
      <c r="S130" s="228">
        <v>0</v>
      </c>
      <c r="T130" s="229">
        <f>S130*H130</f>
        <v>0</v>
      </c>
      <c r="AR130" s="22" t="s">
        <v>133</v>
      </c>
      <c r="AT130" s="22" t="s">
        <v>128</v>
      </c>
      <c r="AU130" s="22" t="s">
        <v>81</v>
      </c>
      <c r="AY130" s="22" t="s">
        <v>126</v>
      </c>
      <c r="BE130" s="230">
        <f>IF(N130="základní",J130,0)</f>
        <v>0</v>
      </c>
      <c r="BF130" s="230">
        <f>IF(N130="snížená",J130,0)</f>
        <v>0</v>
      </c>
      <c r="BG130" s="230">
        <f>IF(N130="zákl. přenesená",J130,0)</f>
        <v>0</v>
      </c>
      <c r="BH130" s="230">
        <f>IF(N130="sníž. přenesená",J130,0)</f>
        <v>0</v>
      </c>
      <c r="BI130" s="230">
        <f>IF(N130="nulová",J130,0)</f>
        <v>0</v>
      </c>
      <c r="BJ130" s="22" t="s">
        <v>79</v>
      </c>
      <c r="BK130" s="230">
        <f>ROUND(I130*H130,2)</f>
        <v>0</v>
      </c>
      <c r="BL130" s="22" t="s">
        <v>133</v>
      </c>
      <c r="BM130" s="22" t="s">
        <v>236</v>
      </c>
    </row>
    <row r="131" s="1" customFormat="1" ht="16.5" customHeight="1">
      <c r="B131" s="44"/>
      <c r="C131" s="243" t="s">
        <v>237</v>
      </c>
      <c r="D131" s="243" t="s">
        <v>183</v>
      </c>
      <c r="E131" s="244" t="s">
        <v>238</v>
      </c>
      <c r="F131" s="245" t="s">
        <v>239</v>
      </c>
      <c r="G131" s="246" t="s">
        <v>154</v>
      </c>
      <c r="H131" s="247">
        <v>26</v>
      </c>
      <c r="I131" s="248"/>
      <c r="J131" s="249">
        <f>ROUND(I131*H131,2)</f>
        <v>0</v>
      </c>
      <c r="K131" s="245" t="s">
        <v>132</v>
      </c>
      <c r="L131" s="250"/>
      <c r="M131" s="251" t="s">
        <v>21</v>
      </c>
      <c r="N131" s="252" t="s">
        <v>42</v>
      </c>
      <c r="O131" s="45"/>
      <c r="P131" s="228">
        <f>O131*H131</f>
        <v>0</v>
      </c>
      <c r="Q131" s="228">
        <v>0.22</v>
      </c>
      <c r="R131" s="228">
        <f>Q131*H131</f>
        <v>5.7199999999999998</v>
      </c>
      <c r="S131" s="228">
        <v>0</v>
      </c>
      <c r="T131" s="229">
        <f>S131*H131</f>
        <v>0</v>
      </c>
      <c r="AR131" s="22" t="s">
        <v>164</v>
      </c>
      <c r="AT131" s="22" t="s">
        <v>183</v>
      </c>
      <c r="AU131" s="22" t="s">
        <v>81</v>
      </c>
      <c r="AY131" s="22" t="s">
        <v>126</v>
      </c>
      <c r="BE131" s="230">
        <f>IF(N131="základní",J131,0)</f>
        <v>0</v>
      </c>
      <c r="BF131" s="230">
        <f>IF(N131="snížená",J131,0)</f>
        <v>0</v>
      </c>
      <c r="BG131" s="230">
        <f>IF(N131="zákl. přenesená",J131,0)</f>
        <v>0</v>
      </c>
      <c r="BH131" s="230">
        <f>IF(N131="sníž. přenesená",J131,0)</f>
        <v>0</v>
      </c>
      <c r="BI131" s="230">
        <f>IF(N131="nulová",J131,0)</f>
        <v>0</v>
      </c>
      <c r="BJ131" s="22" t="s">
        <v>79</v>
      </c>
      <c r="BK131" s="230">
        <f>ROUND(I131*H131,2)</f>
        <v>0</v>
      </c>
      <c r="BL131" s="22" t="s">
        <v>133</v>
      </c>
      <c r="BM131" s="22" t="s">
        <v>240</v>
      </c>
    </row>
    <row r="132" s="11" customFormat="1">
      <c r="B132" s="231"/>
      <c r="C132" s="232"/>
      <c r="D132" s="233" t="s">
        <v>156</v>
      </c>
      <c r="E132" s="232"/>
      <c r="F132" s="235" t="s">
        <v>241</v>
      </c>
      <c r="G132" s="232"/>
      <c r="H132" s="236">
        <v>26</v>
      </c>
      <c r="I132" s="237"/>
      <c r="J132" s="232"/>
      <c r="K132" s="232"/>
      <c r="L132" s="238"/>
      <c r="M132" s="239"/>
      <c r="N132" s="240"/>
      <c r="O132" s="240"/>
      <c r="P132" s="240"/>
      <c r="Q132" s="240"/>
      <c r="R132" s="240"/>
      <c r="S132" s="240"/>
      <c r="T132" s="241"/>
      <c r="AT132" s="242" t="s">
        <v>156</v>
      </c>
      <c r="AU132" s="242" t="s">
        <v>81</v>
      </c>
      <c r="AV132" s="11" t="s">
        <v>81</v>
      </c>
      <c r="AW132" s="11" t="s">
        <v>6</v>
      </c>
      <c r="AX132" s="11" t="s">
        <v>79</v>
      </c>
      <c r="AY132" s="242" t="s">
        <v>126</v>
      </c>
    </row>
    <row r="133" s="1" customFormat="1" ht="25.5" customHeight="1">
      <c r="B133" s="44"/>
      <c r="C133" s="219" t="s">
        <v>242</v>
      </c>
      <c r="D133" s="219" t="s">
        <v>128</v>
      </c>
      <c r="E133" s="220" t="s">
        <v>243</v>
      </c>
      <c r="F133" s="221" t="s">
        <v>244</v>
      </c>
      <c r="G133" s="222" t="s">
        <v>131</v>
      </c>
      <c r="H133" s="223">
        <v>8</v>
      </c>
      <c r="I133" s="224"/>
      <c r="J133" s="225">
        <f>ROUND(I133*H133,2)</f>
        <v>0</v>
      </c>
      <c r="K133" s="221" t="s">
        <v>132</v>
      </c>
      <c r="L133" s="70"/>
      <c r="M133" s="226" t="s">
        <v>21</v>
      </c>
      <c r="N133" s="227" t="s">
        <v>42</v>
      </c>
      <c r="O133" s="45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AR133" s="22" t="s">
        <v>133</v>
      </c>
      <c r="AT133" s="22" t="s">
        <v>128</v>
      </c>
      <c r="AU133" s="22" t="s">
        <v>81</v>
      </c>
      <c r="AY133" s="22" t="s">
        <v>126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2" t="s">
        <v>79</v>
      </c>
      <c r="BK133" s="230">
        <f>ROUND(I133*H133,2)</f>
        <v>0</v>
      </c>
      <c r="BL133" s="22" t="s">
        <v>133</v>
      </c>
      <c r="BM133" s="22" t="s">
        <v>245</v>
      </c>
    </row>
    <row r="134" s="1" customFormat="1" ht="16.5" customHeight="1">
      <c r="B134" s="44"/>
      <c r="C134" s="243" t="s">
        <v>246</v>
      </c>
      <c r="D134" s="243" t="s">
        <v>183</v>
      </c>
      <c r="E134" s="244" t="s">
        <v>247</v>
      </c>
      <c r="F134" s="245" t="s">
        <v>248</v>
      </c>
      <c r="G134" s="246" t="s">
        <v>154</v>
      </c>
      <c r="H134" s="247">
        <v>0.5</v>
      </c>
      <c r="I134" s="248"/>
      <c r="J134" s="249">
        <f>ROUND(I134*H134,2)</f>
        <v>0</v>
      </c>
      <c r="K134" s="245" t="s">
        <v>132</v>
      </c>
      <c r="L134" s="250"/>
      <c r="M134" s="251" t="s">
        <v>21</v>
      </c>
      <c r="N134" s="252" t="s">
        <v>42</v>
      </c>
      <c r="O134" s="45"/>
      <c r="P134" s="228">
        <f>O134*H134</f>
        <v>0</v>
      </c>
      <c r="Q134" s="228">
        <v>0.20999999999999999</v>
      </c>
      <c r="R134" s="228">
        <f>Q134*H134</f>
        <v>0.105</v>
      </c>
      <c r="S134" s="228">
        <v>0</v>
      </c>
      <c r="T134" s="229">
        <f>S134*H134</f>
        <v>0</v>
      </c>
      <c r="AR134" s="22" t="s">
        <v>164</v>
      </c>
      <c r="AT134" s="22" t="s">
        <v>183</v>
      </c>
      <c r="AU134" s="22" t="s">
        <v>81</v>
      </c>
      <c r="AY134" s="22" t="s">
        <v>126</v>
      </c>
      <c r="BE134" s="230">
        <f>IF(N134="základní",J134,0)</f>
        <v>0</v>
      </c>
      <c r="BF134" s="230">
        <f>IF(N134="snížená",J134,0)</f>
        <v>0</v>
      </c>
      <c r="BG134" s="230">
        <f>IF(N134="zákl. přenesená",J134,0)</f>
        <v>0</v>
      </c>
      <c r="BH134" s="230">
        <f>IF(N134="sníž. přenesená",J134,0)</f>
        <v>0</v>
      </c>
      <c r="BI134" s="230">
        <f>IF(N134="nulová",J134,0)</f>
        <v>0</v>
      </c>
      <c r="BJ134" s="22" t="s">
        <v>79</v>
      </c>
      <c r="BK134" s="230">
        <f>ROUND(I134*H134,2)</f>
        <v>0</v>
      </c>
      <c r="BL134" s="22" t="s">
        <v>133</v>
      </c>
      <c r="BM134" s="22" t="s">
        <v>249</v>
      </c>
    </row>
    <row r="135" s="11" customFormat="1">
      <c r="B135" s="231"/>
      <c r="C135" s="232"/>
      <c r="D135" s="233" t="s">
        <v>156</v>
      </c>
      <c r="E135" s="232"/>
      <c r="F135" s="235" t="s">
        <v>250</v>
      </c>
      <c r="G135" s="232"/>
      <c r="H135" s="236">
        <v>0.5</v>
      </c>
      <c r="I135" s="237"/>
      <c r="J135" s="232"/>
      <c r="K135" s="232"/>
      <c r="L135" s="238"/>
      <c r="M135" s="239"/>
      <c r="N135" s="240"/>
      <c r="O135" s="240"/>
      <c r="P135" s="240"/>
      <c r="Q135" s="240"/>
      <c r="R135" s="240"/>
      <c r="S135" s="240"/>
      <c r="T135" s="241"/>
      <c r="AT135" s="242" t="s">
        <v>156</v>
      </c>
      <c r="AU135" s="242" t="s">
        <v>81</v>
      </c>
      <c r="AV135" s="11" t="s">
        <v>81</v>
      </c>
      <c r="AW135" s="11" t="s">
        <v>6</v>
      </c>
      <c r="AX135" s="11" t="s">
        <v>79</v>
      </c>
      <c r="AY135" s="242" t="s">
        <v>126</v>
      </c>
    </row>
    <row r="136" s="1" customFormat="1" ht="25.5" customHeight="1">
      <c r="B136" s="44"/>
      <c r="C136" s="219" t="s">
        <v>251</v>
      </c>
      <c r="D136" s="219" t="s">
        <v>128</v>
      </c>
      <c r="E136" s="220" t="s">
        <v>252</v>
      </c>
      <c r="F136" s="221" t="s">
        <v>253</v>
      </c>
      <c r="G136" s="222" t="s">
        <v>131</v>
      </c>
      <c r="H136" s="223">
        <v>8</v>
      </c>
      <c r="I136" s="224"/>
      <c r="J136" s="225">
        <f>ROUND(I136*H136,2)</f>
        <v>0</v>
      </c>
      <c r="K136" s="221" t="s">
        <v>132</v>
      </c>
      <c r="L136" s="70"/>
      <c r="M136" s="226" t="s">
        <v>21</v>
      </c>
      <c r="N136" s="227" t="s">
        <v>42</v>
      </c>
      <c r="O136" s="45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AR136" s="22" t="s">
        <v>133</v>
      </c>
      <c r="AT136" s="22" t="s">
        <v>128</v>
      </c>
      <c r="AU136" s="22" t="s">
        <v>81</v>
      </c>
      <c r="AY136" s="22" t="s">
        <v>126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2" t="s">
        <v>79</v>
      </c>
      <c r="BK136" s="230">
        <f>ROUND(I136*H136,2)</f>
        <v>0</v>
      </c>
      <c r="BL136" s="22" t="s">
        <v>133</v>
      </c>
      <c r="BM136" s="22" t="s">
        <v>254</v>
      </c>
    </row>
    <row r="137" s="1" customFormat="1" ht="16.5" customHeight="1">
      <c r="B137" s="44"/>
      <c r="C137" s="243" t="s">
        <v>255</v>
      </c>
      <c r="D137" s="243" t="s">
        <v>183</v>
      </c>
      <c r="E137" s="244" t="s">
        <v>256</v>
      </c>
      <c r="F137" s="245" t="s">
        <v>257</v>
      </c>
      <c r="G137" s="246" t="s">
        <v>131</v>
      </c>
      <c r="H137" s="247">
        <v>8</v>
      </c>
      <c r="I137" s="248"/>
      <c r="J137" s="249">
        <f>ROUND(I137*H137,2)</f>
        <v>0</v>
      </c>
      <c r="K137" s="245" t="s">
        <v>132</v>
      </c>
      <c r="L137" s="250"/>
      <c r="M137" s="251" t="s">
        <v>21</v>
      </c>
      <c r="N137" s="252" t="s">
        <v>42</v>
      </c>
      <c r="O137" s="45"/>
      <c r="P137" s="228">
        <f>O137*H137</f>
        <v>0</v>
      </c>
      <c r="Q137" s="228">
        <v>0.063</v>
      </c>
      <c r="R137" s="228">
        <f>Q137*H137</f>
        <v>0.504</v>
      </c>
      <c r="S137" s="228">
        <v>0</v>
      </c>
      <c r="T137" s="229">
        <f>S137*H137</f>
        <v>0</v>
      </c>
      <c r="AR137" s="22" t="s">
        <v>164</v>
      </c>
      <c r="AT137" s="22" t="s">
        <v>183</v>
      </c>
      <c r="AU137" s="22" t="s">
        <v>81</v>
      </c>
      <c r="AY137" s="22" t="s">
        <v>126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2" t="s">
        <v>79</v>
      </c>
      <c r="BK137" s="230">
        <f>ROUND(I137*H137,2)</f>
        <v>0</v>
      </c>
      <c r="BL137" s="22" t="s">
        <v>133</v>
      </c>
      <c r="BM137" s="22" t="s">
        <v>258</v>
      </c>
    </row>
    <row r="138" s="1" customFormat="1" ht="16.5" customHeight="1">
      <c r="B138" s="44"/>
      <c r="C138" s="219" t="s">
        <v>259</v>
      </c>
      <c r="D138" s="219" t="s">
        <v>128</v>
      </c>
      <c r="E138" s="220" t="s">
        <v>260</v>
      </c>
      <c r="F138" s="221" t="s">
        <v>261</v>
      </c>
      <c r="G138" s="222" t="s">
        <v>131</v>
      </c>
      <c r="H138" s="223">
        <v>8</v>
      </c>
      <c r="I138" s="224"/>
      <c r="J138" s="225">
        <f>ROUND(I138*H138,2)</f>
        <v>0</v>
      </c>
      <c r="K138" s="221" t="s">
        <v>132</v>
      </c>
      <c r="L138" s="70"/>
      <c r="M138" s="226" t="s">
        <v>21</v>
      </c>
      <c r="N138" s="227" t="s">
        <v>42</v>
      </c>
      <c r="O138" s="45"/>
      <c r="P138" s="228">
        <f>O138*H138</f>
        <v>0</v>
      </c>
      <c r="Q138" s="228">
        <v>5.0000000000000002E-05</v>
      </c>
      <c r="R138" s="228">
        <f>Q138*H138</f>
        <v>0.00040000000000000002</v>
      </c>
      <c r="S138" s="228">
        <v>0</v>
      </c>
      <c r="T138" s="229">
        <f>S138*H138</f>
        <v>0</v>
      </c>
      <c r="AR138" s="22" t="s">
        <v>133</v>
      </c>
      <c r="AT138" s="22" t="s">
        <v>128</v>
      </c>
      <c r="AU138" s="22" t="s">
        <v>81</v>
      </c>
      <c r="AY138" s="22" t="s">
        <v>126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2" t="s">
        <v>79</v>
      </c>
      <c r="BK138" s="230">
        <f>ROUND(I138*H138,2)</f>
        <v>0</v>
      </c>
      <c r="BL138" s="22" t="s">
        <v>133</v>
      </c>
      <c r="BM138" s="22" t="s">
        <v>262</v>
      </c>
    </row>
    <row r="139" s="1" customFormat="1" ht="16.5" customHeight="1">
      <c r="B139" s="44"/>
      <c r="C139" s="243" t="s">
        <v>263</v>
      </c>
      <c r="D139" s="243" t="s">
        <v>183</v>
      </c>
      <c r="E139" s="244" t="s">
        <v>264</v>
      </c>
      <c r="F139" s="245" t="s">
        <v>265</v>
      </c>
      <c r="G139" s="246" t="s">
        <v>154</v>
      </c>
      <c r="H139" s="247">
        <v>0.23999999999999999</v>
      </c>
      <c r="I139" s="248"/>
      <c r="J139" s="249">
        <f>ROUND(I139*H139,2)</f>
        <v>0</v>
      </c>
      <c r="K139" s="245" t="s">
        <v>132</v>
      </c>
      <c r="L139" s="250"/>
      <c r="M139" s="251" t="s">
        <v>21</v>
      </c>
      <c r="N139" s="252" t="s">
        <v>42</v>
      </c>
      <c r="O139" s="45"/>
      <c r="P139" s="228">
        <f>O139*H139</f>
        <v>0</v>
      </c>
      <c r="Q139" s="228">
        <v>0.65000000000000002</v>
      </c>
      <c r="R139" s="228">
        <f>Q139*H139</f>
        <v>0.156</v>
      </c>
      <c r="S139" s="228">
        <v>0</v>
      </c>
      <c r="T139" s="229">
        <f>S139*H139</f>
        <v>0</v>
      </c>
      <c r="AR139" s="22" t="s">
        <v>164</v>
      </c>
      <c r="AT139" s="22" t="s">
        <v>183</v>
      </c>
      <c r="AU139" s="22" t="s">
        <v>81</v>
      </c>
      <c r="AY139" s="22" t="s">
        <v>126</v>
      </c>
      <c r="BE139" s="230">
        <f>IF(N139="základní",J139,0)</f>
        <v>0</v>
      </c>
      <c r="BF139" s="230">
        <f>IF(N139="snížená",J139,0)</f>
        <v>0</v>
      </c>
      <c r="BG139" s="230">
        <f>IF(N139="zákl. přenesená",J139,0)</f>
        <v>0</v>
      </c>
      <c r="BH139" s="230">
        <f>IF(N139="sníž. přenesená",J139,0)</f>
        <v>0</v>
      </c>
      <c r="BI139" s="230">
        <f>IF(N139="nulová",J139,0)</f>
        <v>0</v>
      </c>
      <c r="BJ139" s="22" t="s">
        <v>79</v>
      </c>
      <c r="BK139" s="230">
        <f>ROUND(I139*H139,2)</f>
        <v>0</v>
      </c>
      <c r="BL139" s="22" t="s">
        <v>133</v>
      </c>
      <c r="BM139" s="22" t="s">
        <v>266</v>
      </c>
    </row>
    <row r="140" s="11" customFormat="1">
      <c r="B140" s="231"/>
      <c r="C140" s="232"/>
      <c r="D140" s="233" t="s">
        <v>156</v>
      </c>
      <c r="E140" s="234" t="s">
        <v>21</v>
      </c>
      <c r="F140" s="235" t="s">
        <v>267</v>
      </c>
      <c r="G140" s="232"/>
      <c r="H140" s="236">
        <v>0.23999999999999999</v>
      </c>
      <c r="I140" s="237"/>
      <c r="J140" s="232"/>
      <c r="K140" s="232"/>
      <c r="L140" s="238"/>
      <c r="M140" s="239"/>
      <c r="N140" s="240"/>
      <c r="O140" s="240"/>
      <c r="P140" s="240"/>
      <c r="Q140" s="240"/>
      <c r="R140" s="240"/>
      <c r="S140" s="240"/>
      <c r="T140" s="241"/>
      <c r="AT140" s="242" t="s">
        <v>156</v>
      </c>
      <c r="AU140" s="242" t="s">
        <v>81</v>
      </c>
      <c r="AV140" s="11" t="s">
        <v>81</v>
      </c>
      <c r="AW140" s="11" t="s">
        <v>35</v>
      </c>
      <c r="AX140" s="11" t="s">
        <v>79</v>
      </c>
      <c r="AY140" s="242" t="s">
        <v>126</v>
      </c>
    </row>
    <row r="141" s="1" customFormat="1" ht="25.5" customHeight="1">
      <c r="B141" s="44"/>
      <c r="C141" s="219" t="s">
        <v>268</v>
      </c>
      <c r="D141" s="219" t="s">
        <v>128</v>
      </c>
      <c r="E141" s="220" t="s">
        <v>269</v>
      </c>
      <c r="F141" s="221" t="s">
        <v>270</v>
      </c>
      <c r="G141" s="222" t="s">
        <v>131</v>
      </c>
      <c r="H141" s="223">
        <v>8</v>
      </c>
      <c r="I141" s="224"/>
      <c r="J141" s="225">
        <f>ROUND(I141*H141,2)</f>
        <v>0</v>
      </c>
      <c r="K141" s="221" t="s">
        <v>132</v>
      </c>
      <c r="L141" s="70"/>
      <c r="M141" s="226" t="s">
        <v>21</v>
      </c>
      <c r="N141" s="227" t="s">
        <v>42</v>
      </c>
      <c r="O141" s="45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AR141" s="22" t="s">
        <v>133</v>
      </c>
      <c r="AT141" s="22" t="s">
        <v>128</v>
      </c>
      <c r="AU141" s="22" t="s">
        <v>81</v>
      </c>
      <c r="AY141" s="22" t="s">
        <v>126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2" t="s">
        <v>79</v>
      </c>
      <c r="BK141" s="230">
        <f>ROUND(I141*H141,2)</f>
        <v>0</v>
      </c>
      <c r="BL141" s="22" t="s">
        <v>133</v>
      </c>
      <c r="BM141" s="22" t="s">
        <v>271</v>
      </c>
    </row>
    <row r="142" s="1" customFormat="1" ht="16.5" customHeight="1">
      <c r="B142" s="44"/>
      <c r="C142" s="243" t="s">
        <v>272</v>
      </c>
      <c r="D142" s="243" t="s">
        <v>183</v>
      </c>
      <c r="E142" s="244" t="s">
        <v>273</v>
      </c>
      <c r="F142" s="245" t="s">
        <v>274</v>
      </c>
      <c r="G142" s="246" t="s">
        <v>186</v>
      </c>
      <c r="H142" s="247">
        <v>0.0080000000000000002</v>
      </c>
      <c r="I142" s="248"/>
      <c r="J142" s="249">
        <f>ROUND(I142*H142,2)</f>
        <v>0</v>
      </c>
      <c r="K142" s="245" t="s">
        <v>132</v>
      </c>
      <c r="L142" s="250"/>
      <c r="M142" s="251" t="s">
        <v>21</v>
      </c>
      <c r="N142" s="252" t="s">
        <v>42</v>
      </c>
      <c r="O142" s="45"/>
      <c r="P142" s="228">
        <f>O142*H142</f>
        <v>0</v>
      </c>
      <c r="Q142" s="228">
        <v>1</v>
      </c>
      <c r="R142" s="228">
        <f>Q142*H142</f>
        <v>0.0080000000000000002</v>
      </c>
      <c r="S142" s="228">
        <v>0</v>
      </c>
      <c r="T142" s="229">
        <f>S142*H142</f>
        <v>0</v>
      </c>
      <c r="AR142" s="22" t="s">
        <v>164</v>
      </c>
      <c r="AT142" s="22" t="s">
        <v>183</v>
      </c>
      <c r="AU142" s="22" t="s">
        <v>81</v>
      </c>
      <c r="AY142" s="22" t="s">
        <v>126</v>
      </c>
      <c r="BE142" s="230">
        <f>IF(N142="základní",J142,0)</f>
        <v>0</v>
      </c>
      <c r="BF142" s="230">
        <f>IF(N142="snížená",J142,0)</f>
        <v>0</v>
      </c>
      <c r="BG142" s="230">
        <f>IF(N142="zákl. přenesená",J142,0)</f>
        <v>0</v>
      </c>
      <c r="BH142" s="230">
        <f>IF(N142="sníž. přenesená",J142,0)</f>
        <v>0</v>
      </c>
      <c r="BI142" s="230">
        <f>IF(N142="nulová",J142,0)</f>
        <v>0</v>
      </c>
      <c r="BJ142" s="22" t="s">
        <v>79</v>
      </c>
      <c r="BK142" s="230">
        <f>ROUND(I142*H142,2)</f>
        <v>0</v>
      </c>
      <c r="BL142" s="22" t="s">
        <v>133</v>
      </c>
      <c r="BM142" s="22" t="s">
        <v>275</v>
      </c>
    </row>
    <row r="143" s="11" customFormat="1">
      <c r="B143" s="231"/>
      <c r="C143" s="232"/>
      <c r="D143" s="233" t="s">
        <v>156</v>
      </c>
      <c r="E143" s="232"/>
      <c r="F143" s="235" t="s">
        <v>276</v>
      </c>
      <c r="G143" s="232"/>
      <c r="H143" s="236">
        <v>0.0080000000000000002</v>
      </c>
      <c r="I143" s="237"/>
      <c r="J143" s="232"/>
      <c r="K143" s="232"/>
      <c r="L143" s="238"/>
      <c r="M143" s="239"/>
      <c r="N143" s="240"/>
      <c r="O143" s="240"/>
      <c r="P143" s="240"/>
      <c r="Q143" s="240"/>
      <c r="R143" s="240"/>
      <c r="S143" s="240"/>
      <c r="T143" s="241"/>
      <c r="AT143" s="242" t="s">
        <v>156</v>
      </c>
      <c r="AU143" s="242" t="s">
        <v>81</v>
      </c>
      <c r="AV143" s="11" t="s">
        <v>81</v>
      </c>
      <c r="AW143" s="11" t="s">
        <v>6</v>
      </c>
      <c r="AX143" s="11" t="s">
        <v>79</v>
      </c>
      <c r="AY143" s="242" t="s">
        <v>126</v>
      </c>
    </row>
    <row r="144" s="1" customFormat="1" ht="16.5" customHeight="1">
      <c r="B144" s="44"/>
      <c r="C144" s="219" t="s">
        <v>277</v>
      </c>
      <c r="D144" s="219" t="s">
        <v>128</v>
      </c>
      <c r="E144" s="220" t="s">
        <v>278</v>
      </c>
      <c r="F144" s="221" t="s">
        <v>279</v>
      </c>
      <c r="G144" s="222" t="s">
        <v>141</v>
      </c>
      <c r="H144" s="223">
        <v>12</v>
      </c>
      <c r="I144" s="224"/>
      <c r="J144" s="225">
        <f>ROUND(I144*H144,2)</f>
        <v>0</v>
      </c>
      <c r="K144" s="221" t="s">
        <v>132</v>
      </c>
      <c r="L144" s="70"/>
      <c r="M144" s="226" t="s">
        <v>21</v>
      </c>
      <c r="N144" s="227" t="s">
        <v>42</v>
      </c>
      <c r="O144" s="45"/>
      <c r="P144" s="228">
        <f>O144*H144</f>
        <v>0</v>
      </c>
      <c r="Q144" s="228">
        <v>0.00036000000000000002</v>
      </c>
      <c r="R144" s="228">
        <f>Q144*H144</f>
        <v>0.0043200000000000001</v>
      </c>
      <c r="S144" s="228">
        <v>0</v>
      </c>
      <c r="T144" s="229">
        <f>S144*H144</f>
        <v>0</v>
      </c>
      <c r="AR144" s="22" t="s">
        <v>133</v>
      </c>
      <c r="AT144" s="22" t="s">
        <v>128</v>
      </c>
      <c r="AU144" s="22" t="s">
        <v>81</v>
      </c>
      <c r="AY144" s="22" t="s">
        <v>126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2" t="s">
        <v>79</v>
      </c>
      <c r="BK144" s="230">
        <f>ROUND(I144*H144,2)</f>
        <v>0</v>
      </c>
      <c r="BL144" s="22" t="s">
        <v>133</v>
      </c>
      <c r="BM144" s="22" t="s">
        <v>280</v>
      </c>
    </row>
    <row r="145" s="11" customFormat="1">
      <c r="B145" s="231"/>
      <c r="C145" s="232"/>
      <c r="D145" s="233" t="s">
        <v>156</v>
      </c>
      <c r="E145" s="234" t="s">
        <v>21</v>
      </c>
      <c r="F145" s="235" t="s">
        <v>281</v>
      </c>
      <c r="G145" s="232"/>
      <c r="H145" s="236">
        <v>12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156</v>
      </c>
      <c r="AU145" s="242" t="s">
        <v>81</v>
      </c>
      <c r="AV145" s="11" t="s">
        <v>81</v>
      </c>
      <c r="AW145" s="11" t="s">
        <v>35</v>
      </c>
      <c r="AX145" s="11" t="s">
        <v>79</v>
      </c>
      <c r="AY145" s="242" t="s">
        <v>126</v>
      </c>
    </row>
    <row r="146" s="10" customFormat="1" ht="29.88" customHeight="1">
      <c r="B146" s="203"/>
      <c r="C146" s="204"/>
      <c r="D146" s="205" t="s">
        <v>70</v>
      </c>
      <c r="E146" s="217" t="s">
        <v>133</v>
      </c>
      <c r="F146" s="217" t="s">
        <v>282</v>
      </c>
      <c r="G146" s="204"/>
      <c r="H146" s="204"/>
      <c r="I146" s="207"/>
      <c r="J146" s="218">
        <f>BK146</f>
        <v>0</v>
      </c>
      <c r="K146" s="204"/>
      <c r="L146" s="209"/>
      <c r="M146" s="210"/>
      <c r="N146" s="211"/>
      <c r="O146" s="211"/>
      <c r="P146" s="212">
        <f>SUM(P147:P148)</f>
        <v>0</v>
      </c>
      <c r="Q146" s="211"/>
      <c r="R146" s="212">
        <f>SUM(R147:R148)</f>
        <v>0</v>
      </c>
      <c r="S146" s="211"/>
      <c r="T146" s="213">
        <f>SUM(T147:T148)</f>
        <v>0</v>
      </c>
      <c r="AR146" s="214" t="s">
        <v>79</v>
      </c>
      <c r="AT146" s="215" t="s">
        <v>70</v>
      </c>
      <c r="AU146" s="215" t="s">
        <v>79</v>
      </c>
      <c r="AY146" s="214" t="s">
        <v>126</v>
      </c>
      <c r="BK146" s="216">
        <f>SUM(BK147:BK148)</f>
        <v>0</v>
      </c>
    </row>
    <row r="147" s="1" customFormat="1" ht="16.5" customHeight="1">
      <c r="B147" s="44"/>
      <c r="C147" s="219" t="s">
        <v>283</v>
      </c>
      <c r="D147" s="219" t="s">
        <v>128</v>
      </c>
      <c r="E147" s="220" t="s">
        <v>284</v>
      </c>
      <c r="F147" s="221" t="s">
        <v>285</v>
      </c>
      <c r="G147" s="222" t="s">
        <v>154</v>
      </c>
      <c r="H147" s="223">
        <v>1.212</v>
      </c>
      <c r="I147" s="224"/>
      <c r="J147" s="225">
        <f>ROUND(I147*H147,2)</f>
        <v>0</v>
      </c>
      <c r="K147" s="221" t="s">
        <v>132</v>
      </c>
      <c r="L147" s="70"/>
      <c r="M147" s="226" t="s">
        <v>21</v>
      </c>
      <c r="N147" s="227" t="s">
        <v>42</v>
      </c>
      <c r="O147" s="45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AR147" s="22" t="s">
        <v>133</v>
      </c>
      <c r="AT147" s="22" t="s">
        <v>128</v>
      </c>
      <c r="AU147" s="22" t="s">
        <v>81</v>
      </c>
      <c r="AY147" s="22" t="s">
        <v>126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2" t="s">
        <v>79</v>
      </c>
      <c r="BK147" s="230">
        <f>ROUND(I147*H147,2)</f>
        <v>0</v>
      </c>
      <c r="BL147" s="22" t="s">
        <v>133</v>
      </c>
      <c r="BM147" s="22" t="s">
        <v>286</v>
      </c>
    </row>
    <row r="148" s="11" customFormat="1">
      <c r="B148" s="231"/>
      <c r="C148" s="232"/>
      <c r="D148" s="233" t="s">
        <v>156</v>
      </c>
      <c r="E148" s="234" t="s">
        <v>21</v>
      </c>
      <c r="F148" s="235" t="s">
        <v>287</v>
      </c>
      <c r="G148" s="232"/>
      <c r="H148" s="236">
        <v>1.212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156</v>
      </c>
      <c r="AU148" s="242" t="s">
        <v>81</v>
      </c>
      <c r="AV148" s="11" t="s">
        <v>81</v>
      </c>
      <c r="AW148" s="11" t="s">
        <v>35</v>
      </c>
      <c r="AX148" s="11" t="s">
        <v>71</v>
      </c>
      <c r="AY148" s="242" t="s">
        <v>126</v>
      </c>
    </row>
    <row r="149" s="10" customFormat="1" ht="29.88" customHeight="1">
      <c r="B149" s="203"/>
      <c r="C149" s="204"/>
      <c r="D149" s="205" t="s">
        <v>70</v>
      </c>
      <c r="E149" s="217" t="s">
        <v>146</v>
      </c>
      <c r="F149" s="217" t="s">
        <v>288</v>
      </c>
      <c r="G149" s="204"/>
      <c r="H149" s="204"/>
      <c r="I149" s="207"/>
      <c r="J149" s="218">
        <f>BK149</f>
        <v>0</v>
      </c>
      <c r="K149" s="204"/>
      <c r="L149" s="209"/>
      <c r="M149" s="210"/>
      <c r="N149" s="211"/>
      <c r="O149" s="211"/>
      <c r="P149" s="212">
        <f>SUM(P150:P181)</f>
        <v>0</v>
      </c>
      <c r="Q149" s="211"/>
      <c r="R149" s="212">
        <f>SUM(R150:R181)</f>
        <v>100.238832</v>
      </c>
      <c r="S149" s="211"/>
      <c r="T149" s="213">
        <f>SUM(T150:T181)</f>
        <v>0</v>
      </c>
      <c r="AR149" s="214" t="s">
        <v>79</v>
      </c>
      <c r="AT149" s="215" t="s">
        <v>70</v>
      </c>
      <c r="AU149" s="215" t="s">
        <v>79</v>
      </c>
      <c r="AY149" s="214" t="s">
        <v>126</v>
      </c>
      <c r="BK149" s="216">
        <f>SUM(BK150:BK181)</f>
        <v>0</v>
      </c>
    </row>
    <row r="150" s="1" customFormat="1" ht="16.5" customHeight="1">
      <c r="B150" s="44"/>
      <c r="C150" s="219" t="s">
        <v>289</v>
      </c>
      <c r="D150" s="219" t="s">
        <v>128</v>
      </c>
      <c r="E150" s="220" t="s">
        <v>290</v>
      </c>
      <c r="F150" s="221" t="s">
        <v>291</v>
      </c>
      <c r="G150" s="222" t="s">
        <v>141</v>
      </c>
      <c r="H150" s="223">
        <v>62.399999999999999</v>
      </c>
      <c r="I150" s="224"/>
      <c r="J150" s="225">
        <f>ROUND(I150*H150,2)</f>
        <v>0</v>
      </c>
      <c r="K150" s="221" t="s">
        <v>132</v>
      </c>
      <c r="L150" s="70"/>
      <c r="M150" s="226" t="s">
        <v>21</v>
      </c>
      <c r="N150" s="227" t="s">
        <v>42</v>
      </c>
      <c r="O150" s="45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AR150" s="22" t="s">
        <v>133</v>
      </c>
      <c r="AT150" s="22" t="s">
        <v>128</v>
      </c>
      <c r="AU150" s="22" t="s">
        <v>81</v>
      </c>
      <c r="AY150" s="22" t="s">
        <v>126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2" t="s">
        <v>79</v>
      </c>
      <c r="BK150" s="230">
        <f>ROUND(I150*H150,2)</f>
        <v>0</v>
      </c>
      <c r="BL150" s="22" t="s">
        <v>133</v>
      </c>
      <c r="BM150" s="22" t="s">
        <v>292</v>
      </c>
    </row>
    <row r="151" s="11" customFormat="1">
      <c r="B151" s="231"/>
      <c r="C151" s="232"/>
      <c r="D151" s="233" t="s">
        <v>156</v>
      </c>
      <c r="E151" s="234" t="s">
        <v>21</v>
      </c>
      <c r="F151" s="235" t="s">
        <v>232</v>
      </c>
      <c r="G151" s="232"/>
      <c r="H151" s="236">
        <v>62.399999999999999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156</v>
      </c>
      <c r="AU151" s="242" t="s">
        <v>81</v>
      </c>
      <c r="AV151" s="11" t="s">
        <v>81</v>
      </c>
      <c r="AW151" s="11" t="s">
        <v>35</v>
      </c>
      <c r="AX151" s="11" t="s">
        <v>79</v>
      </c>
      <c r="AY151" s="242" t="s">
        <v>126</v>
      </c>
    </row>
    <row r="152" s="1" customFormat="1" ht="16.5" customHeight="1">
      <c r="B152" s="44"/>
      <c r="C152" s="219" t="s">
        <v>293</v>
      </c>
      <c r="D152" s="219" t="s">
        <v>128</v>
      </c>
      <c r="E152" s="220" t="s">
        <v>294</v>
      </c>
      <c r="F152" s="221" t="s">
        <v>295</v>
      </c>
      <c r="G152" s="222" t="s">
        <v>141</v>
      </c>
      <c r="H152" s="223">
        <v>298.19999999999999</v>
      </c>
      <c r="I152" s="224"/>
      <c r="J152" s="225">
        <f>ROUND(I152*H152,2)</f>
        <v>0</v>
      </c>
      <c r="K152" s="221" t="s">
        <v>132</v>
      </c>
      <c r="L152" s="70"/>
      <c r="M152" s="226" t="s">
        <v>21</v>
      </c>
      <c r="N152" s="227" t="s">
        <v>42</v>
      </c>
      <c r="O152" s="45"/>
      <c r="P152" s="228">
        <f>O152*H152</f>
        <v>0</v>
      </c>
      <c r="Q152" s="228">
        <v>0</v>
      </c>
      <c r="R152" s="228">
        <f>Q152*H152</f>
        <v>0</v>
      </c>
      <c r="S152" s="228">
        <v>0</v>
      </c>
      <c r="T152" s="229">
        <f>S152*H152</f>
        <v>0</v>
      </c>
      <c r="AR152" s="22" t="s">
        <v>133</v>
      </c>
      <c r="AT152" s="22" t="s">
        <v>128</v>
      </c>
      <c r="AU152" s="22" t="s">
        <v>81</v>
      </c>
      <c r="AY152" s="22" t="s">
        <v>126</v>
      </c>
      <c r="BE152" s="230">
        <f>IF(N152="základní",J152,0)</f>
        <v>0</v>
      </c>
      <c r="BF152" s="230">
        <f>IF(N152="snížená",J152,0)</f>
        <v>0</v>
      </c>
      <c r="BG152" s="230">
        <f>IF(N152="zákl. přenesená",J152,0)</f>
        <v>0</v>
      </c>
      <c r="BH152" s="230">
        <f>IF(N152="sníž. přenesená",J152,0)</f>
        <v>0</v>
      </c>
      <c r="BI152" s="230">
        <f>IF(N152="nulová",J152,0)</f>
        <v>0</v>
      </c>
      <c r="BJ152" s="22" t="s">
        <v>79</v>
      </c>
      <c r="BK152" s="230">
        <f>ROUND(I152*H152,2)</f>
        <v>0</v>
      </c>
      <c r="BL152" s="22" t="s">
        <v>133</v>
      </c>
      <c r="BM152" s="22" t="s">
        <v>296</v>
      </c>
    </row>
    <row r="153" s="11" customFormat="1">
      <c r="B153" s="231"/>
      <c r="C153" s="232"/>
      <c r="D153" s="233" t="s">
        <v>156</v>
      </c>
      <c r="E153" s="234" t="s">
        <v>21</v>
      </c>
      <c r="F153" s="235" t="s">
        <v>231</v>
      </c>
      <c r="G153" s="232"/>
      <c r="H153" s="236">
        <v>298.19999999999999</v>
      </c>
      <c r="I153" s="237"/>
      <c r="J153" s="232"/>
      <c r="K153" s="232"/>
      <c r="L153" s="238"/>
      <c r="M153" s="239"/>
      <c r="N153" s="240"/>
      <c r="O153" s="240"/>
      <c r="P153" s="240"/>
      <c r="Q153" s="240"/>
      <c r="R153" s="240"/>
      <c r="S153" s="240"/>
      <c r="T153" s="241"/>
      <c r="AT153" s="242" t="s">
        <v>156</v>
      </c>
      <c r="AU153" s="242" t="s">
        <v>81</v>
      </c>
      <c r="AV153" s="11" t="s">
        <v>81</v>
      </c>
      <c r="AW153" s="11" t="s">
        <v>35</v>
      </c>
      <c r="AX153" s="11" t="s">
        <v>71</v>
      </c>
      <c r="AY153" s="242" t="s">
        <v>126</v>
      </c>
    </row>
    <row r="154" s="1" customFormat="1" ht="16.5" customHeight="1">
      <c r="B154" s="44"/>
      <c r="C154" s="219" t="s">
        <v>297</v>
      </c>
      <c r="D154" s="219" t="s">
        <v>128</v>
      </c>
      <c r="E154" s="220" t="s">
        <v>298</v>
      </c>
      <c r="F154" s="221" t="s">
        <v>299</v>
      </c>
      <c r="G154" s="222" t="s">
        <v>141</v>
      </c>
      <c r="H154" s="223">
        <v>229</v>
      </c>
      <c r="I154" s="224"/>
      <c r="J154" s="225">
        <f>ROUND(I154*H154,2)</f>
        <v>0</v>
      </c>
      <c r="K154" s="221" t="s">
        <v>132</v>
      </c>
      <c r="L154" s="70"/>
      <c r="M154" s="226" t="s">
        <v>21</v>
      </c>
      <c r="N154" s="227" t="s">
        <v>42</v>
      </c>
      <c r="O154" s="45"/>
      <c r="P154" s="228">
        <f>O154*H154</f>
        <v>0</v>
      </c>
      <c r="Q154" s="228">
        <v>0.378</v>
      </c>
      <c r="R154" s="228">
        <f>Q154*H154</f>
        <v>86.561999999999998</v>
      </c>
      <c r="S154" s="228">
        <v>0</v>
      </c>
      <c r="T154" s="229">
        <f>S154*H154</f>
        <v>0</v>
      </c>
      <c r="AR154" s="22" t="s">
        <v>133</v>
      </c>
      <c r="AT154" s="22" t="s">
        <v>128</v>
      </c>
      <c r="AU154" s="22" t="s">
        <v>81</v>
      </c>
      <c r="AY154" s="22" t="s">
        <v>126</v>
      </c>
      <c r="BE154" s="230">
        <f>IF(N154="základní",J154,0)</f>
        <v>0</v>
      </c>
      <c r="BF154" s="230">
        <f>IF(N154="snížená",J154,0)</f>
        <v>0</v>
      </c>
      <c r="BG154" s="230">
        <f>IF(N154="zákl. přenesená",J154,0)</f>
        <v>0</v>
      </c>
      <c r="BH154" s="230">
        <f>IF(N154="sníž. přenesená",J154,0)</f>
        <v>0</v>
      </c>
      <c r="BI154" s="230">
        <f>IF(N154="nulová",J154,0)</f>
        <v>0</v>
      </c>
      <c r="BJ154" s="22" t="s">
        <v>79</v>
      </c>
      <c r="BK154" s="230">
        <f>ROUND(I154*H154,2)</f>
        <v>0</v>
      </c>
      <c r="BL154" s="22" t="s">
        <v>133</v>
      </c>
      <c r="BM154" s="22" t="s">
        <v>300</v>
      </c>
    </row>
    <row r="155" s="11" customFormat="1">
      <c r="B155" s="231"/>
      <c r="C155" s="232"/>
      <c r="D155" s="233" t="s">
        <v>156</v>
      </c>
      <c r="E155" s="234" t="s">
        <v>21</v>
      </c>
      <c r="F155" s="235" t="s">
        <v>230</v>
      </c>
      <c r="G155" s="232"/>
      <c r="H155" s="236">
        <v>229</v>
      </c>
      <c r="I155" s="237"/>
      <c r="J155" s="232"/>
      <c r="K155" s="232"/>
      <c r="L155" s="238"/>
      <c r="M155" s="239"/>
      <c r="N155" s="240"/>
      <c r="O155" s="240"/>
      <c r="P155" s="240"/>
      <c r="Q155" s="240"/>
      <c r="R155" s="240"/>
      <c r="S155" s="240"/>
      <c r="T155" s="241"/>
      <c r="AT155" s="242" t="s">
        <v>156</v>
      </c>
      <c r="AU155" s="242" t="s">
        <v>81</v>
      </c>
      <c r="AV155" s="11" t="s">
        <v>81</v>
      </c>
      <c r="AW155" s="11" t="s">
        <v>35</v>
      </c>
      <c r="AX155" s="11" t="s">
        <v>71</v>
      </c>
      <c r="AY155" s="242" t="s">
        <v>126</v>
      </c>
    </row>
    <row r="156" s="1" customFormat="1" ht="25.5" customHeight="1">
      <c r="B156" s="44"/>
      <c r="C156" s="219" t="s">
        <v>301</v>
      </c>
      <c r="D156" s="219" t="s">
        <v>128</v>
      </c>
      <c r="E156" s="220" t="s">
        <v>302</v>
      </c>
      <c r="F156" s="221" t="s">
        <v>303</v>
      </c>
      <c r="G156" s="222" t="s">
        <v>141</v>
      </c>
      <c r="H156" s="223">
        <v>1551.8</v>
      </c>
      <c r="I156" s="224"/>
      <c r="J156" s="225">
        <f>ROUND(I156*H156,2)</f>
        <v>0</v>
      </c>
      <c r="K156" s="221" t="s">
        <v>132</v>
      </c>
      <c r="L156" s="70"/>
      <c r="M156" s="226" t="s">
        <v>21</v>
      </c>
      <c r="N156" s="227" t="s">
        <v>42</v>
      </c>
      <c r="O156" s="45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AR156" s="22" t="s">
        <v>133</v>
      </c>
      <c r="AT156" s="22" t="s">
        <v>128</v>
      </c>
      <c r="AU156" s="22" t="s">
        <v>81</v>
      </c>
      <c r="AY156" s="22" t="s">
        <v>126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2" t="s">
        <v>79</v>
      </c>
      <c r="BK156" s="230">
        <f>ROUND(I156*H156,2)</f>
        <v>0</v>
      </c>
      <c r="BL156" s="22" t="s">
        <v>133</v>
      </c>
      <c r="BM156" s="22" t="s">
        <v>304</v>
      </c>
    </row>
    <row r="157" s="11" customFormat="1">
      <c r="B157" s="231"/>
      <c r="C157" s="232"/>
      <c r="D157" s="233" t="s">
        <v>156</v>
      </c>
      <c r="E157" s="234" t="s">
        <v>21</v>
      </c>
      <c r="F157" s="235" t="s">
        <v>229</v>
      </c>
      <c r="G157" s="232"/>
      <c r="H157" s="236">
        <v>1024.5999999999999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156</v>
      </c>
      <c r="AU157" s="242" t="s">
        <v>81</v>
      </c>
      <c r="AV157" s="11" t="s">
        <v>81</v>
      </c>
      <c r="AW157" s="11" t="s">
        <v>35</v>
      </c>
      <c r="AX157" s="11" t="s">
        <v>71</v>
      </c>
      <c r="AY157" s="242" t="s">
        <v>126</v>
      </c>
    </row>
    <row r="158" s="11" customFormat="1">
      <c r="B158" s="231"/>
      <c r="C158" s="232"/>
      <c r="D158" s="233" t="s">
        <v>156</v>
      </c>
      <c r="E158" s="234" t="s">
        <v>21</v>
      </c>
      <c r="F158" s="235" t="s">
        <v>230</v>
      </c>
      <c r="G158" s="232"/>
      <c r="H158" s="236">
        <v>229</v>
      </c>
      <c r="I158" s="237"/>
      <c r="J158" s="232"/>
      <c r="K158" s="232"/>
      <c r="L158" s="238"/>
      <c r="M158" s="239"/>
      <c r="N158" s="240"/>
      <c r="O158" s="240"/>
      <c r="P158" s="240"/>
      <c r="Q158" s="240"/>
      <c r="R158" s="240"/>
      <c r="S158" s="240"/>
      <c r="T158" s="241"/>
      <c r="AT158" s="242" t="s">
        <v>156</v>
      </c>
      <c r="AU158" s="242" t="s">
        <v>81</v>
      </c>
      <c r="AV158" s="11" t="s">
        <v>81</v>
      </c>
      <c r="AW158" s="11" t="s">
        <v>35</v>
      </c>
      <c r="AX158" s="11" t="s">
        <v>71</v>
      </c>
      <c r="AY158" s="242" t="s">
        <v>126</v>
      </c>
    </row>
    <row r="159" s="11" customFormat="1">
      <c r="B159" s="231"/>
      <c r="C159" s="232"/>
      <c r="D159" s="233" t="s">
        <v>156</v>
      </c>
      <c r="E159" s="234" t="s">
        <v>21</v>
      </c>
      <c r="F159" s="235" t="s">
        <v>231</v>
      </c>
      <c r="G159" s="232"/>
      <c r="H159" s="236">
        <v>298.19999999999999</v>
      </c>
      <c r="I159" s="237"/>
      <c r="J159" s="232"/>
      <c r="K159" s="232"/>
      <c r="L159" s="238"/>
      <c r="M159" s="239"/>
      <c r="N159" s="240"/>
      <c r="O159" s="240"/>
      <c r="P159" s="240"/>
      <c r="Q159" s="240"/>
      <c r="R159" s="240"/>
      <c r="S159" s="240"/>
      <c r="T159" s="241"/>
      <c r="AT159" s="242" t="s">
        <v>156</v>
      </c>
      <c r="AU159" s="242" t="s">
        <v>81</v>
      </c>
      <c r="AV159" s="11" t="s">
        <v>81</v>
      </c>
      <c r="AW159" s="11" t="s">
        <v>35</v>
      </c>
      <c r="AX159" s="11" t="s">
        <v>71</v>
      </c>
      <c r="AY159" s="242" t="s">
        <v>126</v>
      </c>
    </row>
    <row r="160" s="1" customFormat="1" ht="16.5" customHeight="1">
      <c r="B160" s="44"/>
      <c r="C160" s="219" t="s">
        <v>305</v>
      </c>
      <c r="D160" s="219" t="s">
        <v>128</v>
      </c>
      <c r="E160" s="220" t="s">
        <v>306</v>
      </c>
      <c r="F160" s="221" t="s">
        <v>307</v>
      </c>
      <c r="G160" s="222" t="s">
        <v>141</v>
      </c>
      <c r="H160" s="223">
        <v>229</v>
      </c>
      <c r="I160" s="224"/>
      <c r="J160" s="225">
        <f>ROUND(I160*H160,2)</f>
        <v>0</v>
      </c>
      <c r="K160" s="221" t="s">
        <v>132</v>
      </c>
      <c r="L160" s="70"/>
      <c r="M160" s="226" t="s">
        <v>21</v>
      </c>
      <c r="N160" s="227" t="s">
        <v>42</v>
      </c>
      <c r="O160" s="45"/>
      <c r="P160" s="228">
        <f>O160*H160</f>
        <v>0</v>
      </c>
      <c r="Q160" s="228">
        <v>0</v>
      </c>
      <c r="R160" s="228">
        <f>Q160*H160</f>
        <v>0</v>
      </c>
      <c r="S160" s="228">
        <v>0</v>
      </c>
      <c r="T160" s="229">
        <f>S160*H160</f>
        <v>0</v>
      </c>
      <c r="AR160" s="22" t="s">
        <v>133</v>
      </c>
      <c r="AT160" s="22" t="s">
        <v>128</v>
      </c>
      <c r="AU160" s="22" t="s">
        <v>81</v>
      </c>
      <c r="AY160" s="22" t="s">
        <v>126</v>
      </c>
      <c r="BE160" s="230">
        <f>IF(N160="základní",J160,0)</f>
        <v>0</v>
      </c>
      <c r="BF160" s="230">
        <f>IF(N160="snížená",J160,0)</f>
        <v>0</v>
      </c>
      <c r="BG160" s="230">
        <f>IF(N160="zákl. přenesená",J160,0)</f>
        <v>0</v>
      </c>
      <c r="BH160" s="230">
        <f>IF(N160="sníž. přenesená",J160,0)</f>
        <v>0</v>
      </c>
      <c r="BI160" s="230">
        <f>IF(N160="nulová",J160,0)</f>
        <v>0</v>
      </c>
      <c r="BJ160" s="22" t="s">
        <v>79</v>
      </c>
      <c r="BK160" s="230">
        <f>ROUND(I160*H160,2)</f>
        <v>0</v>
      </c>
      <c r="BL160" s="22" t="s">
        <v>133</v>
      </c>
      <c r="BM160" s="22" t="s">
        <v>308</v>
      </c>
    </row>
    <row r="161" s="11" customFormat="1">
      <c r="B161" s="231"/>
      <c r="C161" s="232"/>
      <c r="D161" s="233" t="s">
        <v>156</v>
      </c>
      <c r="E161" s="234" t="s">
        <v>21</v>
      </c>
      <c r="F161" s="235" t="s">
        <v>230</v>
      </c>
      <c r="G161" s="232"/>
      <c r="H161" s="236">
        <v>229</v>
      </c>
      <c r="I161" s="237"/>
      <c r="J161" s="232"/>
      <c r="K161" s="232"/>
      <c r="L161" s="238"/>
      <c r="M161" s="239"/>
      <c r="N161" s="240"/>
      <c r="O161" s="240"/>
      <c r="P161" s="240"/>
      <c r="Q161" s="240"/>
      <c r="R161" s="240"/>
      <c r="S161" s="240"/>
      <c r="T161" s="241"/>
      <c r="AT161" s="242" t="s">
        <v>156</v>
      </c>
      <c r="AU161" s="242" t="s">
        <v>81</v>
      </c>
      <c r="AV161" s="11" t="s">
        <v>81</v>
      </c>
      <c r="AW161" s="11" t="s">
        <v>35</v>
      </c>
      <c r="AX161" s="11" t="s">
        <v>79</v>
      </c>
      <c r="AY161" s="242" t="s">
        <v>126</v>
      </c>
    </row>
    <row r="162" s="1" customFormat="1" ht="16.5" customHeight="1">
      <c r="B162" s="44"/>
      <c r="C162" s="219" t="s">
        <v>309</v>
      </c>
      <c r="D162" s="219" t="s">
        <v>128</v>
      </c>
      <c r="E162" s="220" t="s">
        <v>310</v>
      </c>
      <c r="F162" s="221" t="s">
        <v>311</v>
      </c>
      <c r="G162" s="222" t="s">
        <v>141</v>
      </c>
      <c r="H162" s="223">
        <v>1551.8</v>
      </c>
      <c r="I162" s="224"/>
      <c r="J162" s="225">
        <f>ROUND(I162*H162,2)</f>
        <v>0</v>
      </c>
      <c r="K162" s="221" t="s">
        <v>132</v>
      </c>
      <c r="L162" s="70"/>
      <c r="M162" s="226" t="s">
        <v>21</v>
      </c>
      <c r="N162" s="227" t="s">
        <v>42</v>
      </c>
      <c r="O162" s="45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AR162" s="22" t="s">
        <v>133</v>
      </c>
      <c r="AT162" s="22" t="s">
        <v>128</v>
      </c>
      <c r="AU162" s="22" t="s">
        <v>81</v>
      </c>
      <c r="AY162" s="22" t="s">
        <v>126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2" t="s">
        <v>79</v>
      </c>
      <c r="BK162" s="230">
        <f>ROUND(I162*H162,2)</f>
        <v>0</v>
      </c>
      <c r="BL162" s="22" t="s">
        <v>133</v>
      </c>
      <c r="BM162" s="22" t="s">
        <v>312</v>
      </c>
    </row>
    <row r="163" s="11" customFormat="1">
      <c r="B163" s="231"/>
      <c r="C163" s="232"/>
      <c r="D163" s="233" t="s">
        <v>156</v>
      </c>
      <c r="E163" s="234" t="s">
        <v>21</v>
      </c>
      <c r="F163" s="235" t="s">
        <v>229</v>
      </c>
      <c r="G163" s="232"/>
      <c r="H163" s="236">
        <v>1024.5999999999999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156</v>
      </c>
      <c r="AU163" s="242" t="s">
        <v>81</v>
      </c>
      <c r="AV163" s="11" t="s">
        <v>81</v>
      </c>
      <c r="AW163" s="11" t="s">
        <v>35</v>
      </c>
      <c r="AX163" s="11" t="s">
        <v>71</v>
      </c>
      <c r="AY163" s="242" t="s">
        <v>126</v>
      </c>
    </row>
    <row r="164" s="11" customFormat="1">
      <c r="B164" s="231"/>
      <c r="C164" s="232"/>
      <c r="D164" s="233" t="s">
        <v>156</v>
      </c>
      <c r="E164" s="234" t="s">
        <v>21</v>
      </c>
      <c r="F164" s="235" t="s">
        <v>230</v>
      </c>
      <c r="G164" s="232"/>
      <c r="H164" s="236">
        <v>229</v>
      </c>
      <c r="I164" s="237"/>
      <c r="J164" s="232"/>
      <c r="K164" s="232"/>
      <c r="L164" s="238"/>
      <c r="M164" s="239"/>
      <c r="N164" s="240"/>
      <c r="O164" s="240"/>
      <c r="P164" s="240"/>
      <c r="Q164" s="240"/>
      <c r="R164" s="240"/>
      <c r="S164" s="240"/>
      <c r="T164" s="241"/>
      <c r="AT164" s="242" t="s">
        <v>156</v>
      </c>
      <c r="AU164" s="242" t="s">
        <v>81</v>
      </c>
      <c r="AV164" s="11" t="s">
        <v>81</v>
      </c>
      <c r="AW164" s="11" t="s">
        <v>35</v>
      </c>
      <c r="AX164" s="11" t="s">
        <v>71</v>
      </c>
      <c r="AY164" s="242" t="s">
        <v>126</v>
      </c>
    </row>
    <row r="165" s="11" customFormat="1">
      <c r="B165" s="231"/>
      <c r="C165" s="232"/>
      <c r="D165" s="233" t="s">
        <v>156</v>
      </c>
      <c r="E165" s="234" t="s">
        <v>21</v>
      </c>
      <c r="F165" s="235" t="s">
        <v>231</v>
      </c>
      <c r="G165" s="232"/>
      <c r="H165" s="236">
        <v>298.19999999999999</v>
      </c>
      <c r="I165" s="237"/>
      <c r="J165" s="232"/>
      <c r="K165" s="232"/>
      <c r="L165" s="238"/>
      <c r="M165" s="239"/>
      <c r="N165" s="240"/>
      <c r="O165" s="240"/>
      <c r="P165" s="240"/>
      <c r="Q165" s="240"/>
      <c r="R165" s="240"/>
      <c r="S165" s="240"/>
      <c r="T165" s="241"/>
      <c r="AT165" s="242" t="s">
        <v>156</v>
      </c>
      <c r="AU165" s="242" t="s">
        <v>81</v>
      </c>
      <c r="AV165" s="11" t="s">
        <v>81</v>
      </c>
      <c r="AW165" s="11" t="s">
        <v>35</v>
      </c>
      <c r="AX165" s="11" t="s">
        <v>71</v>
      </c>
      <c r="AY165" s="242" t="s">
        <v>126</v>
      </c>
    </row>
    <row r="166" s="1" customFormat="1" ht="16.5" customHeight="1">
      <c r="B166" s="44"/>
      <c r="C166" s="219" t="s">
        <v>313</v>
      </c>
      <c r="D166" s="219" t="s">
        <v>128</v>
      </c>
      <c r="E166" s="220" t="s">
        <v>314</v>
      </c>
      <c r="F166" s="221" t="s">
        <v>315</v>
      </c>
      <c r="G166" s="222" t="s">
        <v>141</v>
      </c>
      <c r="H166" s="223">
        <v>3103.5999999999999</v>
      </c>
      <c r="I166" s="224"/>
      <c r="J166" s="225">
        <f>ROUND(I166*H166,2)</f>
        <v>0</v>
      </c>
      <c r="K166" s="221" t="s">
        <v>132</v>
      </c>
      <c r="L166" s="70"/>
      <c r="M166" s="226" t="s">
        <v>21</v>
      </c>
      <c r="N166" s="227" t="s">
        <v>42</v>
      </c>
      <c r="O166" s="45"/>
      <c r="P166" s="228">
        <f>O166*H166</f>
        <v>0</v>
      </c>
      <c r="Q166" s="228">
        <v>0</v>
      </c>
      <c r="R166" s="228">
        <f>Q166*H166</f>
        <v>0</v>
      </c>
      <c r="S166" s="228">
        <v>0</v>
      </c>
      <c r="T166" s="229">
        <f>S166*H166</f>
        <v>0</v>
      </c>
      <c r="AR166" s="22" t="s">
        <v>133</v>
      </c>
      <c r="AT166" s="22" t="s">
        <v>128</v>
      </c>
      <c r="AU166" s="22" t="s">
        <v>81</v>
      </c>
      <c r="AY166" s="22" t="s">
        <v>126</v>
      </c>
      <c r="BE166" s="230">
        <f>IF(N166="základní",J166,0)</f>
        <v>0</v>
      </c>
      <c r="BF166" s="230">
        <f>IF(N166="snížená",J166,0)</f>
        <v>0</v>
      </c>
      <c r="BG166" s="230">
        <f>IF(N166="zákl. přenesená",J166,0)</f>
        <v>0</v>
      </c>
      <c r="BH166" s="230">
        <f>IF(N166="sníž. přenesená",J166,0)</f>
        <v>0</v>
      </c>
      <c r="BI166" s="230">
        <f>IF(N166="nulová",J166,0)</f>
        <v>0</v>
      </c>
      <c r="BJ166" s="22" t="s">
        <v>79</v>
      </c>
      <c r="BK166" s="230">
        <f>ROUND(I166*H166,2)</f>
        <v>0</v>
      </c>
      <c r="BL166" s="22" t="s">
        <v>133</v>
      </c>
      <c r="BM166" s="22" t="s">
        <v>316</v>
      </c>
    </row>
    <row r="167" s="11" customFormat="1">
      <c r="B167" s="231"/>
      <c r="C167" s="232"/>
      <c r="D167" s="233" t="s">
        <v>156</v>
      </c>
      <c r="E167" s="234" t="s">
        <v>21</v>
      </c>
      <c r="F167" s="235" t="s">
        <v>317</v>
      </c>
      <c r="G167" s="232"/>
      <c r="H167" s="236">
        <v>2049.1999999999998</v>
      </c>
      <c r="I167" s="237"/>
      <c r="J167" s="232"/>
      <c r="K167" s="232"/>
      <c r="L167" s="238"/>
      <c r="M167" s="239"/>
      <c r="N167" s="240"/>
      <c r="O167" s="240"/>
      <c r="P167" s="240"/>
      <c r="Q167" s="240"/>
      <c r="R167" s="240"/>
      <c r="S167" s="240"/>
      <c r="T167" s="241"/>
      <c r="AT167" s="242" t="s">
        <v>156</v>
      </c>
      <c r="AU167" s="242" t="s">
        <v>81</v>
      </c>
      <c r="AV167" s="11" t="s">
        <v>81</v>
      </c>
      <c r="AW167" s="11" t="s">
        <v>35</v>
      </c>
      <c r="AX167" s="11" t="s">
        <v>71</v>
      </c>
      <c r="AY167" s="242" t="s">
        <v>126</v>
      </c>
    </row>
    <row r="168" s="11" customFormat="1">
      <c r="B168" s="231"/>
      <c r="C168" s="232"/>
      <c r="D168" s="233" t="s">
        <v>156</v>
      </c>
      <c r="E168" s="234" t="s">
        <v>21</v>
      </c>
      <c r="F168" s="235" t="s">
        <v>318</v>
      </c>
      <c r="G168" s="232"/>
      <c r="H168" s="236">
        <v>458</v>
      </c>
      <c r="I168" s="237"/>
      <c r="J168" s="232"/>
      <c r="K168" s="232"/>
      <c r="L168" s="238"/>
      <c r="M168" s="239"/>
      <c r="N168" s="240"/>
      <c r="O168" s="240"/>
      <c r="P168" s="240"/>
      <c r="Q168" s="240"/>
      <c r="R168" s="240"/>
      <c r="S168" s="240"/>
      <c r="T168" s="241"/>
      <c r="AT168" s="242" t="s">
        <v>156</v>
      </c>
      <c r="AU168" s="242" t="s">
        <v>81</v>
      </c>
      <c r="AV168" s="11" t="s">
        <v>81</v>
      </c>
      <c r="AW168" s="11" t="s">
        <v>35</v>
      </c>
      <c r="AX168" s="11" t="s">
        <v>71</v>
      </c>
      <c r="AY168" s="242" t="s">
        <v>126</v>
      </c>
    </row>
    <row r="169" s="11" customFormat="1">
      <c r="B169" s="231"/>
      <c r="C169" s="232"/>
      <c r="D169" s="233" t="s">
        <v>156</v>
      </c>
      <c r="E169" s="234" t="s">
        <v>21</v>
      </c>
      <c r="F169" s="235" t="s">
        <v>319</v>
      </c>
      <c r="G169" s="232"/>
      <c r="H169" s="236">
        <v>596.39999999999998</v>
      </c>
      <c r="I169" s="237"/>
      <c r="J169" s="232"/>
      <c r="K169" s="232"/>
      <c r="L169" s="238"/>
      <c r="M169" s="239"/>
      <c r="N169" s="240"/>
      <c r="O169" s="240"/>
      <c r="P169" s="240"/>
      <c r="Q169" s="240"/>
      <c r="R169" s="240"/>
      <c r="S169" s="240"/>
      <c r="T169" s="241"/>
      <c r="AT169" s="242" t="s">
        <v>156</v>
      </c>
      <c r="AU169" s="242" t="s">
        <v>81</v>
      </c>
      <c r="AV169" s="11" t="s">
        <v>81</v>
      </c>
      <c r="AW169" s="11" t="s">
        <v>35</v>
      </c>
      <c r="AX169" s="11" t="s">
        <v>71</v>
      </c>
      <c r="AY169" s="242" t="s">
        <v>126</v>
      </c>
    </row>
    <row r="170" s="1" customFormat="1" ht="25.5" customHeight="1">
      <c r="B170" s="44"/>
      <c r="C170" s="219" t="s">
        <v>320</v>
      </c>
      <c r="D170" s="219" t="s">
        <v>128</v>
      </c>
      <c r="E170" s="220" t="s">
        <v>321</v>
      </c>
      <c r="F170" s="221" t="s">
        <v>322</v>
      </c>
      <c r="G170" s="222" t="s">
        <v>141</v>
      </c>
      <c r="H170" s="223">
        <v>1551.8</v>
      </c>
      <c r="I170" s="224"/>
      <c r="J170" s="225">
        <f>ROUND(I170*H170,2)</f>
        <v>0</v>
      </c>
      <c r="K170" s="221" t="s">
        <v>132</v>
      </c>
      <c r="L170" s="70"/>
      <c r="M170" s="226" t="s">
        <v>21</v>
      </c>
      <c r="N170" s="227" t="s">
        <v>42</v>
      </c>
      <c r="O170" s="45"/>
      <c r="P170" s="228">
        <f>O170*H170</f>
        <v>0</v>
      </c>
      <c r="Q170" s="228">
        <v>0</v>
      </c>
      <c r="R170" s="228">
        <f>Q170*H170</f>
        <v>0</v>
      </c>
      <c r="S170" s="228">
        <v>0</v>
      </c>
      <c r="T170" s="229">
        <f>S170*H170</f>
        <v>0</v>
      </c>
      <c r="AR170" s="22" t="s">
        <v>133</v>
      </c>
      <c r="AT170" s="22" t="s">
        <v>128</v>
      </c>
      <c r="AU170" s="22" t="s">
        <v>81</v>
      </c>
      <c r="AY170" s="22" t="s">
        <v>126</v>
      </c>
      <c r="BE170" s="230">
        <f>IF(N170="základní",J170,0)</f>
        <v>0</v>
      </c>
      <c r="BF170" s="230">
        <f>IF(N170="snížená",J170,0)</f>
        <v>0</v>
      </c>
      <c r="BG170" s="230">
        <f>IF(N170="zákl. přenesená",J170,0)</f>
        <v>0</v>
      </c>
      <c r="BH170" s="230">
        <f>IF(N170="sníž. přenesená",J170,0)</f>
        <v>0</v>
      </c>
      <c r="BI170" s="230">
        <f>IF(N170="nulová",J170,0)</f>
        <v>0</v>
      </c>
      <c r="BJ170" s="22" t="s">
        <v>79</v>
      </c>
      <c r="BK170" s="230">
        <f>ROUND(I170*H170,2)</f>
        <v>0</v>
      </c>
      <c r="BL170" s="22" t="s">
        <v>133</v>
      </c>
      <c r="BM170" s="22" t="s">
        <v>323</v>
      </c>
    </row>
    <row r="171" s="11" customFormat="1">
      <c r="B171" s="231"/>
      <c r="C171" s="232"/>
      <c r="D171" s="233" t="s">
        <v>156</v>
      </c>
      <c r="E171" s="234" t="s">
        <v>21</v>
      </c>
      <c r="F171" s="235" t="s">
        <v>229</v>
      </c>
      <c r="G171" s="232"/>
      <c r="H171" s="236">
        <v>1024.5999999999999</v>
      </c>
      <c r="I171" s="237"/>
      <c r="J171" s="232"/>
      <c r="K171" s="232"/>
      <c r="L171" s="238"/>
      <c r="M171" s="239"/>
      <c r="N171" s="240"/>
      <c r="O171" s="240"/>
      <c r="P171" s="240"/>
      <c r="Q171" s="240"/>
      <c r="R171" s="240"/>
      <c r="S171" s="240"/>
      <c r="T171" s="241"/>
      <c r="AT171" s="242" t="s">
        <v>156</v>
      </c>
      <c r="AU171" s="242" t="s">
        <v>81</v>
      </c>
      <c r="AV171" s="11" t="s">
        <v>81</v>
      </c>
      <c r="AW171" s="11" t="s">
        <v>35</v>
      </c>
      <c r="AX171" s="11" t="s">
        <v>71</v>
      </c>
      <c r="AY171" s="242" t="s">
        <v>126</v>
      </c>
    </row>
    <row r="172" s="11" customFormat="1">
      <c r="B172" s="231"/>
      <c r="C172" s="232"/>
      <c r="D172" s="233" t="s">
        <v>156</v>
      </c>
      <c r="E172" s="234" t="s">
        <v>21</v>
      </c>
      <c r="F172" s="235" t="s">
        <v>230</v>
      </c>
      <c r="G172" s="232"/>
      <c r="H172" s="236">
        <v>229</v>
      </c>
      <c r="I172" s="237"/>
      <c r="J172" s="232"/>
      <c r="K172" s="232"/>
      <c r="L172" s="238"/>
      <c r="M172" s="239"/>
      <c r="N172" s="240"/>
      <c r="O172" s="240"/>
      <c r="P172" s="240"/>
      <c r="Q172" s="240"/>
      <c r="R172" s="240"/>
      <c r="S172" s="240"/>
      <c r="T172" s="241"/>
      <c r="AT172" s="242" t="s">
        <v>156</v>
      </c>
      <c r="AU172" s="242" t="s">
        <v>81</v>
      </c>
      <c r="AV172" s="11" t="s">
        <v>81</v>
      </c>
      <c r="AW172" s="11" t="s">
        <v>35</v>
      </c>
      <c r="AX172" s="11" t="s">
        <v>71</v>
      </c>
      <c r="AY172" s="242" t="s">
        <v>126</v>
      </c>
    </row>
    <row r="173" s="11" customFormat="1">
      <c r="B173" s="231"/>
      <c r="C173" s="232"/>
      <c r="D173" s="233" t="s">
        <v>156</v>
      </c>
      <c r="E173" s="234" t="s">
        <v>21</v>
      </c>
      <c r="F173" s="235" t="s">
        <v>231</v>
      </c>
      <c r="G173" s="232"/>
      <c r="H173" s="236">
        <v>298.19999999999999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156</v>
      </c>
      <c r="AU173" s="242" t="s">
        <v>81</v>
      </c>
      <c r="AV173" s="11" t="s">
        <v>81</v>
      </c>
      <c r="AW173" s="11" t="s">
        <v>35</v>
      </c>
      <c r="AX173" s="11" t="s">
        <v>71</v>
      </c>
      <c r="AY173" s="242" t="s">
        <v>126</v>
      </c>
    </row>
    <row r="174" s="1" customFormat="1" ht="25.5" customHeight="1">
      <c r="B174" s="44"/>
      <c r="C174" s="219" t="s">
        <v>324</v>
      </c>
      <c r="D174" s="219" t="s">
        <v>128</v>
      </c>
      <c r="E174" s="220" t="s">
        <v>325</v>
      </c>
      <c r="F174" s="221" t="s">
        <v>326</v>
      </c>
      <c r="G174" s="222" t="s">
        <v>141</v>
      </c>
      <c r="H174" s="223">
        <v>1551.8</v>
      </c>
      <c r="I174" s="224"/>
      <c r="J174" s="225">
        <f>ROUND(I174*H174,2)</f>
        <v>0</v>
      </c>
      <c r="K174" s="221" t="s">
        <v>132</v>
      </c>
      <c r="L174" s="70"/>
      <c r="M174" s="226" t="s">
        <v>21</v>
      </c>
      <c r="N174" s="227" t="s">
        <v>42</v>
      </c>
      <c r="O174" s="45"/>
      <c r="P174" s="228">
        <f>O174*H174</f>
        <v>0</v>
      </c>
      <c r="Q174" s="228">
        <v>0</v>
      </c>
      <c r="R174" s="228">
        <f>Q174*H174</f>
        <v>0</v>
      </c>
      <c r="S174" s="228">
        <v>0</v>
      </c>
      <c r="T174" s="229">
        <f>S174*H174</f>
        <v>0</v>
      </c>
      <c r="AR174" s="22" t="s">
        <v>133</v>
      </c>
      <c r="AT174" s="22" t="s">
        <v>128</v>
      </c>
      <c r="AU174" s="22" t="s">
        <v>81</v>
      </c>
      <c r="AY174" s="22" t="s">
        <v>126</v>
      </c>
      <c r="BE174" s="230">
        <f>IF(N174="základní",J174,0)</f>
        <v>0</v>
      </c>
      <c r="BF174" s="230">
        <f>IF(N174="snížená",J174,0)</f>
        <v>0</v>
      </c>
      <c r="BG174" s="230">
        <f>IF(N174="zákl. přenesená",J174,0)</f>
        <v>0</v>
      </c>
      <c r="BH174" s="230">
        <f>IF(N174="sníž. přenesená",J174,0)</f>
        <v>0</v>
      </c>
      <c r="BI174" s="230">
        <f>IF(N174="nulová",J174,0)</f>
        <v>0</v>
      </c>
      <c r="BJ174" s="22" t="s">
        <v>79</v>
      </c>
      <c r="BK174" s="230">
        <f>ROUND(I174*H174,2)</f>
        <v>0</v>
      </c>
      <c r="BL174" s="22" t="s">
        <v>133</v>
      </c>
      <c r="BM174" s="22" t="s">
        <v>327</v>
      </c>
    </row>
    <row r="175" s="11" customFormat="1">
      <c r="B175" s="231"/>
      <c r="C175" s="232"/>
      <c r="D175" s="233" t="s">
        <v>156</v>
      </c>
      <c r="E175" s="234" t="s">
        <v>21</v>
      </c>
      <c r="F175" s="235" t="s">
        <v>229</v>
      </c>
      <c r="G175" s="232"/>
      <c r="H175" s="236">
        <v>1024.5999999999999</v>
      </c>
      <c r="I175" s="237"/>
      <c r="J175" s="232"/>
      <c r="K175" s="232"/>
      <c r="L175" s="238"/>
      <c r="M175" s="239"/>
      <c r="N175" s="240"/>
      <c r="O175" s="240"/>
      <c r="P175" s="240"/>
      <c r="Q175" s="240"/>
      <c r="R175" s="240"/>
      <c r="S175" s="240"/>
      <c r="T175" s="241"/>
      <c r="AT175" s="242" t="s">
        <v>156</v>
      </c>
      <c r="AU175" s="242" t="s">
        <v>81</v>
      </c>
      <c r="AV175" s="11" t="s">
        <v>81</v>
      </c>
      <c r="AW175" s="11" t="s">
        <v>35</v>
      </c>
      <c r="AX175" s="11" t="s">
        <v>71</v>
      </c>
      <c r="AY175" s="242" t="s">
        <v>126</v>
      </c>
    </row>
    <row r="176" s="11" customFormat="1">
      <c r="B176" s="231"/>
      <c r="C176" s="232"/>
      <c r="D176" s="233" t="s">
        <v>156</v>
      </c>
      <c r="E176" s="234" t="s">
        <v>21</v>
      </c>
      <c r="F176" s="235" t="s">
        <v>230</v>
      </c>
      <c r="G176" s="232"/>
      <c r="H176" s="236">
        <v>229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156</v>
      </c>
      <c r="AU176" s="242" t="s">
        <v>81</v>
      </c>
      <c r="AV176" s="11" t="s">
        <v>81</v>
      </c>
      <c r="AW176" s="11" t="s">
        <v>35</v>
      </c>
      <c r="AX176" s="11" t="s">
        <v>71</v>
      </c>
      <c r="AY176" s="242" t="s">
        <v>126</v>
      </c>
    </row>
    <row r="177" s="11" customFormat="1">
      <c r="B177" s="231"/>
      <c r="C177" s="232"/>
      <c r="D177" s="233" t="s">
        <v>156</v>
      </c>
      <c r="E177" s="234" t="s">
        <v>21</v>
      </c>
      <c r="F177" s="235" t="s">
        <v>231</v>
      </c>
      <c r="G177" s="232"/>
      <c r="H177" s="236">
        <v>298.19999999999999</v>
      </c>
      <c r="I177" s="237"/>
      <c r="J177" s="232"/>
      <c r="K177" s="232"/>
      <c r="L177" s="238"/>
      <c r="M177" s="239"/>
      <c r="N177" s="240"/>
      <c r="O177" s="240"/>
      <c r="P177" s="240"/>
      <c r="Q177" s="240"/>
      <c r="R177" s="240"/>
      <c r="S177" s="240"/>
      <c r="T177" s="241"/>
      <c r="AT177" s="242" t="s">
        <v>156</v>
      </c>
      <c r="AU177" s="242" t="s">
        <v>81</v>
      </c>
      <c r="AV177" s="11" t="s">
        <v>81</v>
      </c>
      <c r="AW177" s="11" t="s">
        <v>35</v>
      </c>
      <c r="AX177" s="11" t="s">
        <v>71</v>
      </c>
      <c r="AY177" s="242" t="s">
        <v>126</v>
      </c>
    </row>
    <row r="178" s="1" customFormat="1" ht="16.5" customHeight="1">
      <c r="B178" s="44"/>
      <c r="C178" s="219" t="s">
        <v>328</v>
      </c>
      <c r="D178" s="219" t="s">
        <v>128</v>
      </c>
      <c r="E178" s="220" t="s">
        <v>329</v>
      </c>
      <c r="F178" s="221" t="s">
        <v>330</v>
      </c>
      <c r="G178" s="222" t="s">
        <v>141</v>
      </c>
      <c r="H178" s="223">
        <v>62.399999999999999</v>
      </c>
      <c r="I178" s="224"/>
      <c r="J178" s="225">
        <f>ROUND(I178*H178,2)</f>
        <v>0</v>
      </c>
      <c r="K178" s="221" t="s">
        <v>132</v>
      </c>
      <c r="L178" s="70"/>
      <c r="M178" s="226" t="s">
        <v>21</v>
      </c>
      <c r="N178" s="227" t="s">
        <v>42</v>
      </c>
      <c r="O178" s="45"/>
      <c r="P178" s="228">
        <f>O178*H178</f>
        <v>0</v>
      </c>
      <c r="Q178" s="228">
        <v>0.084250000000000005</v>
      </c>
      <c r="R178" s="228">
        <f>Q178*H178</f>
        <v>5.2572000000000001</v>
      </c>
      <c r="S178" s="228">
        <v>0</v>
      </c>
      <c r="T178" s="229">
        <f>S178*H178</f>
        <v>0</v>
      </c>
      <c r="AR178" s="22" t="s">
        <v>133</v>
      </c>
      <c r="AT178" s="22" t="s">
        <v>128</v>
      </c>
      <c r="AU178" s="22" t="s">
        <v>81</v>
      </c>
      <c r="AY178" s="22" t="s">
        <v>126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2" t="s">
        <v>79</v>
      </c>
      <c r="BK178" s="230">
        <f>ROUND(I178*H178,2)</f>
        <v>0</v>
      </c>
      <c r="BL178" s="22" t="s">
        <v>133</v>
      </c>
      <c r="BM178" s="22" t="s">
        <v>331</v>
      </c>
    </row>
    <row r="179" s="11" customFormat="1">
      <c r="B179" s="231"/>
      <c r="C179" s="232"/>
      <c r="D179" s="233" t="s">
        <v>156</v>
      </c>
      <c r="E179" s="234" t="s">
        <v>21</v>
      </c>
      <c r="F179" s="235" t="s">
        <v>232</v>
      </c>
      <c r="G179" s="232"/>
      <c r="H179" s="236">
        <v>62.399999999999999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156</v>
      </c>
      <c r="AU179" s="242" t="s">
        <v>81</v>
      </c>
      <c r="AV179" s="11" t="s">
        <v>81</v>
      </c>
      <c r="AW179" s="11" t="s">
        <v>35</v>
      </c>
      <c r="AX179" s="11" t="s">
        <v>71</v>
      </c>
      <c r="AY179" s="242" t="s">
        <v>126</v>
      </c>
    </row>
    <row r="180" s="1" customFormat="1" ht="16.5" customHeight="1">
      <c r="B180" s="44"/>
      <c r="C180" s="243" t="s">
        <v>332</v>
      </c>
      <c r="D180" s="243" t="s">
        <v>183</v>
      </c>
      <c r="E180" s="244" t="s">
        <v>333</v>
      </c>
      <c r="F180" s="245" t="s">
        <v>334</v>
      </c>
      <c r="G180" s="246" t="s">
        <v>141</v>
      </c>
      <c r="H180" s="247">
        <v>64.272000000000006</v>
      </c>
      <c r="I180" s="248"/>
      <c r="J180" s="249">
        <f>ROUND(I180*H180,2)</f>
        <v>0</v>
      </c>
      <c r="K180" s="245" t="s">
        <v>132</v>
      </c>
      <c r="L180" s="250"/>
      <c r="M180" s="251" t="s">
        <v>21</v>
      </c>
      <c r="N180" s="252" t="s">
        <v>42</v>
      </c>
      <c r="O180" s="45"/>
      <c r="P180" s="228">
        <f>O180*H180</f>
        <v>0</v>
      </c>
      <c r="Q180" s="228">
        <v>0.13100000000000001</v>
      </c>
      <c r="R180" s="228">
        <f>Q180*H180</f>
        <v>8.4196320000000018</v>
      </c>
      <c r="S180" s="228">
        <v>0</v>
      </c>
      <c r="T180" s="229">
        <f>S180*H180</f>
        <v>0</v>
      </c>
      <c r="AR180" s="22" t="s">
        <v>164</v>
      </c>
      <c r="AT180" s="22" t="s">
        <v>183</v>
      </c>
      <c r="AU180" s="22" t="s">
        <v>81</v>
      </c>
      <c r="AY180" s="22" t="s">
        <v>126</v>
      </c>
      <c r="BE180" s="230">
        <f>IF(N180="základní",J180,0)</f>
        <v>0</v>
      </c>
      <c r="BF180" s="230">
        <f>IF(N180="snížená",J180,0)</f>
        <v>0</v>
      </c>
      <c r="BG180" s="230">
        <f>IF(N180="zákl. přenesená",J180,0)</f>
        <v>0</v>
      </c>
      <c r="BH180" s="230">
        <f>IF(N180="sníž. přenesená",J180,0)</f>
        <v>0</v>
      </c>
      <c r="BI180" s="230">
        <f>IF(N180="nulová",J180,0)</f>
        <v>0</v>
      </c>
      <c r="BJ180" s="22" t="s">
        <v>79</v>
      </c>
      <c r="BK180" s="230">
        <f>ROUND(I180*H180,2)</f>
        <v>0</v>
      </c>
      <c r="BL180" s="22" t="s">
        <v>133</v>
      </c>
      <c r="BM180" s="22" t="s">
        <v>335</v>
      </c>
    </row>
    <row r="181" s="11" customFormat="1">
      <c r="B181" s="231"/>
      <c r="C181" s="232"/>
      <c r="D181" s="233" t="s">
        <v>156</v>
      </c>
      <c r="E181" s="232"/>
      <c r="F181" s="235" t="s">
        <v>336</v>
      </c>
      <c r="G181" s="232"/>
      <c r="H181" s="236">
        <v>64.272000000000006</v>
      </c>
      <c r="I181" s="237"/>
      <c r="J181" s="232"/>
      <c r="K181" s="232"/>
      <c r="L181" s="238"/>
      <c r="M181" s="239"/>
      <c r="N181" s="240"/>
      <c r="O181" s="240"/>
      <c r="P181" s="240"/>
      <c r="Q181" s="240"/>
      <c r="R181" s="240"/>
      <c r="S181" s="240"/>
      <c r="T181" s="241"/>
      <c r="AT181" s="242" t="s">
        <v>156</v>
      </c>
      <c r="AU181" s="242" t="s">
        <v>81</v>
      </c>
      <c r="AV181" s="11" t="s">
        <v>81</v>
      </c>
      <c r="AW181" s="11" t="s">
        <v>6</v>
      </c>
      <c r="AX181" s="11" t="s">
        <v>79</v>
      </c>
      <c r="AY181" s="242" t="s">
        <v>126</v>
      </c>
    </row>
    <row r="182" s="10" customFormat="1" ht="29.88" customHeight="1">
      <c r="B182" s="203"/>
      <c r="C182" s="204"/>
      <c r="D182" s="205" t="s">
        <v>70</v>
      </c>
      <c r="E182" s="217" t="s">
        <v>164</v>
      </c>
      <c r="F182" s="217" t="s">
        <v>337</v>
      </c>
      <c r="G182" s="204"/>
      <c r="H182" s="204"/>
      <c r="I182" s="207"/>
      <c r="J182" s="218">
        <f>BK182</f>
        <v>0</v>
      </c>
      <c r="K182" s="204"/>
      <c r="L182" s="209"/>
      <c r="M182" s="210"/>
      <c r="N182" s="211"/>
      <c r="O182" s="211"/>
      <c r="P182" s="212">
        <f>SUM(P183:P196)</f>
        <v>0</v>
      </c>
      <c r="Q182" s="211"/>
      <c r="R182" s="212">
        <f>SUM(R183:R196)</f>
        <v>1.115173</v>
      </c>
      <c r="S182" s="211"/>
      <c r="T182" s="213">
        <f>SUM(T183:T196)</f>
        <v>0</v>
      </c>
      <c r="AR182" s="214" t="s">
        <v>79</v>
      </c>
      <c r="AT182" s="215" t="s">
        <v>70</v>
      </c>
      <c r="AU182" s="215" t="s">
        <v>79</v>
      </c>
      <c r="AY182" s="214" t="s">
        <v>126</v>
      </c>
      <c r="BK182" s="216">
        <f>SUM(BK183:BK196)</f>
        <v>0</v>
      </c>
    </row>
    <row r="183" s="1" customFormat="1" ht="16.5" customHeight="1">
      <c r="B183" s="44"/>
      <c r="C183" s="219" t="s">
        <v>338</v>
      </c>
      <c r="D183" s="219" t="s">
        <v>128</v>
      </c>
      <c r="E183" s="220" t="s">
        <v>339</v>
      </c>
      <c r="F183" s="221" t="s">
        <v>340</v>
      </c>
      <c r="G183" s="222" t="s">
        <v>131</v>
      </c>
      <c r="H183" s="223">
        <v>2</v>
      </c>
      <c r="I183" s="224"/>
      <c r="J183" s="225">
        <f>ROUND(I183*H183,2)</f>
        <v>0</v>
      </c>
      <c r="K183" s="221" t="s">
        <v>21</v>
      </c>
      <c r="L183" s="70"/>
      <c r="M183" s="226" t="s">
        <v>21</v>
      </c>
      <c r="N183" s="227" t="s">
        <v>42</v>
      </c>
      <c r="O183" s="45"/>
      <c r="P183" s="228">
        <f>O183*H183</f>
        <v>0</v>
      </c>
      <c r="Q183" s="228">
        <v>0</v>
      </c>
      <c r="R183" s="228">
        <f>Q183*H183</f>
        <v>0</v>
      </c>
      <c r="S183" s="228">
        <v>0</v>
      </c>
      <c r="T183" s="229">
        <f>S183*H183</f>
        <v>0</v>
      </c>
      <c r="AR183" s="22" t="s">
        <v>133</v>
      </c>
      <c r="AT183" s="22" t="s">
        <v>128</v>
      </c>
      <c r="AU183" s="22" t="s">
        <v>81</v>
      </c>
      <c r="AY183" s="22" t="s">
        <v>126</v>
      </c>
      <c r="BE183" s="230">
        <f>IF(N183="základní",J183,0)</f>
        <v>0</v>
      </c>
      <c r="BF183" s="230">
        <f>IF(N183="snížená",J183,0)</f>
        <v>0</v>
      </c>
      <c r="BG183" s="230">
        <f>IF(N183="zákl. přenesená",J183,0)</f>
        <v>0</v>
      </c>
      <c r="BH183" s="230">
        <f>IF(N183="sníž. přenesená",J183,0)</f>
        <v>0</v>
      </c>
      <c r="BI183" s="230">
        <f>IF(N183="nulová",J183,0)</f>
        <v>0</v>
      </c>
      <c r="BJ183" s="22" t="s">
        <v>79</v>
      </c>
      <c r="BK183" s="230">
        <f>ROUND(I183*H183,2)</f>
        <v>0</v>
      </c>
      <c r="BL183" s="22" t="s">
        <v>133</v>
      </c>
      <c r="BM183" s="22" t="s">
        <v>341</v>
      </c>
    </row>
    <row r="184" s="1" customFormat="1" ht="16.5" customHeight="1">
      <c r="B184" s="44"/>
      <c r="C184" s="219" t="s">
        <v>342</v>
      </c>
      <c r="D184" s="219" t="s">
        <v>128</v>
      </c>
      <c r="E184" s="220" t="s">
        <v>343</v>
      </c>
      <c r="F184" s="221" t="s">
        <v>344</v>
      </c>
      <c r="G184" s="222" t="s">
        <v>149</v>
      </c>
      <c r="H184" s="223">
        <v>17.100000000000001</v>
      </c>
      <c r="I184" s="224"/>
      <c r="J184" s="225">
        <f>ROUND(I184*H184,2)</f>
        <v>0</v>
      </c>
      <c r="K184" s="221" t="s">
        <v>132</v>
      </c>
      <c r="L184" s="70"/>
      <c r="M184" s="226" t="s">
        <v>21</v>
      </c>
      <c r="N184" s="227" t="s">
        <v>42</v>
      </c>
      <c r="O184" s="45"/>
      <c r="P184" s="228">
        <f>O184*H184</f>
        <v>0</v>
      </c>
      <c r="Q184" s="228">
        <v>0.0024099999999999998</v>
      </c>
      <c r="R184" s="228">
        <f>Q184*H184</f>
        <v>0.041210999999999998</v>
      </c>
      <c r="S184" s="228">
        <v>0</v>
      </c>
      <c r="T184" s="229">
        <f>S184*H184</f>
        <v>0</v>
      </c>
      <c r="AR184" s="22" t="s">
        <v>133</v>
      </c>
      <c r="AT184" s="22" t="s">
        <v>128</v>
      </c>
      <c r="AU184" s="22" t="s">
        <v>81</v>
      </c>
      <c r="AY184" s="22" t="s">
        <v>126</v>
      </c>
      <c r="BE184" s="230">
        <f>IF(N184="základní",J184,0)</f>
        <v>0</v>
      </c>
      <c r="BF184" s="230">
        <f>IF(N184="snížená",J184,0)</f>
        <v>0</v>
      </c>
      <c r="BG184" s="230">
        <f>IF(N184="zákl. přenesená",J184,0)</f>
        <v>0</v>
      </c>
      <c r="BH184" s="230">
        <f>IF(N184="sníž. přenesená",J184,0)</f>
        <v>0</v>
      </c>
      <c r="BI184" s="230">
        <f>IF(N184="nulová",J184,0)</f>
        <v>0</v>
      </c>
      <c r="BJ184" s="22" t="s">
        <v>79</v>
      </c>
      <c r="BK184" s="230">
        <f>ROUND(I184*H184,2)</f>
        <v>0</v>
      </c>
      <c r="BL184" s="22" t="s">
        <v>133</v>
      </c>
      <c r="BM184" s="22" t="s">
        <v>345</v>
      </c>
    </row>
    <row r="185" s="1" customFormat="1" ht="16.5" customHeight="1">
      <c r="B185" s="44"/>
      <c r="C185" s="219" t="s">
        <v>346</v>
      </c>
      <c r="D185" s="219" t="s">
        <v>128</v>
      </c>
      <c r="E185" s="220" t="s">
        <v>347</v>
      </c>
      <c r="F185" s="221" t="s">
        <v>348</v>
      </c>
      <c r="G185" s="222" t="s">
        <v>149</v>
      </c>
      <c r="H185" s="223">
        <v>3.1000000000000001</v>
      </c>
      <c r="I185" s="224"/>
      <c r="J185" s="225">
        <f>ROUND(I185*H185,2)</f>
        <v>0</v>
      </c>
      <c r="K185" s="221" t="s">
        <v>132</v>
      </c>
      <c r="L185" s="70"/>
      <c r="M185" s="226" t="s">
        <v>21</v>
      </c>
      <c r="N185" s="227" t="s">
        <v>42</v>
      </c>
      <c r="O185" s="45"/>
      <c r="P185" s="228">
        <f>O185*H185</f>
        <v>0</v>
      </c>
      <c r="Q185" s="228">
        <v>0.00382</v>
      </c>
      <c r="R185" s="228">
        <f>Q185*H185</f>
        <v>0.011842</v>
      </c>
      <c r="S185" s="228">
        <v>0</v>
      </c>
      <c r="T185" s="229">
        <f>S185*H185</f>
        <v>0</v>
      </c>
      <c r="AR185" s="22" t="s">
        <v>133</v>
      </c>
      <c r="AT185" s="22" t="s">
        <v>128</v>
      </c>
      <c r="AU185" s="22" t="s">
        <v>81</v>
      </c>
      <c r="AY185" s="22" t="s">
        <v>126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2" t="s">
        <v>79</v>
      </c>
      <c r="BK185" s="230">
        <f>ROUND(I185*H185,2)</f>
        <v>0</v>
      </c>
      <c r="BL185" s="22" t="s">
        <v>133</v>
      </c>
      <c r="BM185" s="22" t="s">
        <v>349</v>
      </c>
    </row>
    <row r="186" s="1" customFormat="1" ht="16.5" customHeight="1">
      <c r="B186" s="44"/>
      <c r="C186" s="219" t="s">
        <v>350</v>
      </c>
      <c r="D186" s="219" t="s">
        <v>128</v>
      </c>
      <c r="E186" s="220" t="s">
        <v>351</v>
      </c>
      <c r="F186" s="221" t="s">
        <v>352</v>
      </c>
      <c r="G186" s="222" t="s">
        <v>131</v>
      </c>
      <c r="H186" s="223">
        <v>1</v>
      </c>
      <c r="I186" s="224"/>
      <c r="J186" s="225">
        <f>ROUND(I186*H186,2)</f>
        <v>0</v>
      </c>
      <c r="K186" s="221" t="s">
        <v>132</v>
      </c>
      <c r="L186" s="70"/>
      <c r="M186" s="226" t="s">
        <v>21</v>
      </c>
      <c r="N186" s="227" t="s">
        <v>42</v>
      </c>
      <c r="O186" s="45"/>
      <c r="P186" s="228">
        <f>O186*H186</f>
        <v>0</v>
      </c>
      <c r="Q186" s="228">
        <v>0.00010000000000000001</v>
      </c>
      <c r="R186" s="228">
        <f>Q186*H186</f>
        <v>0.00010000000000000001</v>
      </c>
      <c r="S186" s="228">
        <v>0</v>
      </c>
      <c r="T186" s="229">
        <f>S186*H186</f>
        <v>0</v>
      </c>
      <c r="AR186" s="22" t="s">
        <v>133</v>
      </c>
      <c r="AT186" s="22" t="s">
        <v>128</v>
      </c>
      <c r="AU186" s="22" t="s">
        <v>81</v>
      </c>
      <c r="AY186" s="22" t="s">
        <v>126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2" t="s">
        <v>79</v>
      </c>
      <c r="BK186" s="230">
        <f>ROUND(I186*H186,2)</f>
        <v>0</v>
      </c>
      <c r="BL186" s="22" t="s">
        <v>133</v>
      </c>
      <c r="BM186" s="22" t="s">
        <v>353</v>
      </c>
    </row>
    <row r="187" s="1" customFormat="1" ht="16.5" customHeight="1">
      <c r="B187" s="44"/>
      <c r="C187" s="243" t="s">
        <v>354</v>
      </c>
      <c r="D187" s="243" t="s">
        <v>183</v>
      </c>
      <c r="E187" s="244" t="s">
        <v>355</v>
      </c>
      <c r="F187" s="245" t="s">
        <v>356</v>
      </c>
      <c r="G187" s="246" t="s">
        <v>131</v>
      </c>
      <c r="H187" s="247">
        <v>1</v>
      </c>
      <c r="I187" s="248"/>
      <c r="J187" s="249">
        <f>ROUND(I187*H187,2)</f>
        <v>0</v>
      </c>
      <c r="K187" s="245" t="s">
        <v>132</v>
      </c>
      <c r="L187" s="250"/>
      <c r="M187" s="251" t="s">
        <v>21</v>
      </c>
      <c r="N187" s="252" t="s">
        <v>42</v>
      </c>
      <c r="O187" s="45"/>
      <c r="P187" s="228">
        <f>O187*H187</f>
        <v>0</v>
      </c>
      <c r="Q187" s="228">
        <v>0.0028</v>
      </c>
      <c r="R187" s="228">
        <f>Q187*H187</f>
        <v>0.0028</v>
      </c>
      <c r="S187" s="228">
        <v>0</v>
      </c>
      <c r="T187" s="229">
        <f>S187*H187</f>
        <v>0</v>
      </c>
      <c r="AR187" s="22" t="s">
        <v>164</v>
      </c>
      <c r="AT187" s="22" t="s">
        <v>183</v>
      </c>
      <c r="AU187" s="22" t="s">
        <v>81</v>
      </c>
      <c r="AY187" s="22" t="s">
        <v>126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2" t="s">
        <v>79</v>
      </c>
      <c r="BK187" s="230">
        <f>ROUND(I187*H187,2)</f>
        <v>0</v>
      </c>
      <c r="BL187" s="22" t="s">
        <v>133</v>
      </c>
      <c r="BM187" s="22" t="s">
        <v>357</v>
      </c>
    </row>
    <row r="188" s="1" customFormat="1" ht="16.5" customHeight="1">
      <c r="B188" s="44"/>
      <c r="C188" s="219" t="s">
        <v>358</v>
      </c>
      <c r="D188" s="219" t="s">
        <v>128</v>
      </c>
      <c r="E188" s="220" t="s">
        <v>359</v>
      </c>
      <c r="F188" s="221" t="s">
        <v>360</v>
      </c>
      <c r="G188" s="222" t="s">
        <v>131</v>
      </c>
      <c r="H188" s="223">
        <v>1</v>
      </c>
      <c r="I188" s="224"/>
      <c r="J188" s="225">
        <f>ROUND(I188*H188,2)</f>
        <v>0</v>
      </c>
      <c r="K188" s="221" t="s">
        <v>132</v>
      </c>
      <c r="L188" s="70"/>
      <c r="M188" s="226" t="s">
        <v>21</v>
      </c>
      <c r="N188" s="227" t="s">
        <v>42</v>
      </c>
      <c r="O188" s="45"/>
      <c r="P188" s="228">
        <f>O188*H188</f>
        <v>0</v>
      </c>
      <c r="Q188" s="228">
        <v>0.14494000000000001</v>
      </c>
      <c r="R188" s="228">
        <f>Q188*H188</f>
        <v>0.14494000000000001</v>
      </c>
      <c r="S188" s="228">
        <v>0</v>
      </c>
      <c r="T188" s="229">
        <f>S188*H188</f>
        <v>0</v>
      </c>
      <c r="AR188" s="22" t="s">
        <v>133</v>
      </c>
      <c r="AT188" s="22" t="s">
        <v>128</v>
      </c>
      <c r="AU188" s="22" t="s">
        <v>81</v>
      </c>
      <c r="AY188" s="22" t="s">
        <v>126</v>
      </c>
      <c r="BE188" s="230">
        <f>IF(N188="základní",J188,0)</f>
        <v>0</v>
      </c>
      <c r="BF188" s="230">
        <f>IF(N188="snížená",J188,0)</f>
        <v>0</v>
      </c>
      <c r="BG188" s="230">
        <f>IF(N188="zákl. přenesená",J188,0)</f>
        <v>0</v>
      </c>
      <c r="BH188" s="230">
        <f>IF(N188="sníž. přenesená",J188,0)</f>
        <v>0</v>
      </c>
      <c r="BI188" s="230">
        <f>IF(N188="nulová",J188,0)</f>
        <v>0</v>
      </c>
      <c r="BJ188" s="22" t="s">
        <v>79</v>
      </c>
      <c r="BK188" s="230">
        <f>ROUND(I188*H188,2)</f>
        <v>0</v>
      </c>
      <c r="BL188" s="22" t="s">
        <v>133</v>
      </c>
      <c r="BM188" s="22" t="s">
        <v>361</v>
      </c>
    </row>
    <row r="189" s="1" customFormat="1" ht="16.5" customHeight="1">
      <c r="B189" s="44"/>
      <c r="C189" s="243" t="s">
        <v>362</v>
      </c>
      <c r="D189" s="243" t="s">
        <v>183</v>
      </c>
      <c r="E189" s="244" t="s">
        <v>363</v>
      </c>
      <c r="F189" s="245" t="s">
        <v>364</v>
      </c>
      <c r="G189" s="246" t="s">
        <v>131</v>
      </c>
      <c r="H189" s="247">
        <v>1</v>
      </c>
      <c r="I189" s="248"/>
      <c r="J189" s="249">
        <f>ROUND(I189*H189,2)</f>
        <v>0</v>
      </c>
      <c r="K189" s="245" t="s">
        <v>132</v>
      </c>
      <c r="L189" s="250"/>
      <c r="M189" s="251" t="s">
        <v>21</v>
      </c>
      <c r="N189" s="252" t="s">
        <v>42</v>
      </c>
      <c r="O189" s="45"/>
      <c r="P189" s="228">
        <f>O189*H189</f>
        <v>0</v>
      </c>
      <c r="Q189" s="228">
        <v>0.23200000000000001</v>
      </c>
      <c r="R189" s="228">
        <f>Q189*H189</f>
        <v>0.23200000000000001</v>
      </c>
      <c r="S189" s="228">
        <v>0</v>
      </c>
      <c r="T189" s="229">
        <f>S189*H189</f>
        <v>0</v>
      </c>
      <c r="AR189" s="22" t="s">
        <v>164</v>
      </c>
      <c r="AT189" s="22" t="s">
        <v>183</v>
      </c>
      <c r="AU189" s="22" t="s">
        <v>81</v>
      </c>
      <c r="AY189" s="22" t="s">
        <v>126</v>
      </c>
      <c r="BE189" s="230">
        <f>IF(N189="základní",J189,0)</f>
        <v>0</v>
      </c>
      <c r="BF189" s="230">
        <f>IF(N189="snížená",J189,0)</f>
        <v>0</v>
      </c>
      <c r="BG189" s="230">
        <f>IF(N189="zákl. přenesená",J189,0)</f>
        <v>0</v>
      </c>
      <c r="BH189" s="230">
        <f>IF(N189="sníž. přenesená",J189,0)</f>
        <v>0</v>
      </c>
      <c r="BI189" s="230">
        <f>IF(N189="nulová",J189,0)</f>
        <v>0</v>
      </c>
      <c r="BJ189" s="22" t="s">
        <v>79</v>
      </c>
      <c r="BK189" s="230">
        <f>ROUND(I189*H189,2)</f>
        <v>0</v>
      </c>
      <c r="BL189" s="22" t="s">
        <v>133</v>
      </c>
      <c r="BM189" s="22" t="s">
        <v>365</v>
      </c>
    </row>
    <row r="190" s="1" customFormat="1" ht="16.5" customHeight="1">
      <c r="B190" s="44"/>
      <c r="C190" s="243" t="s">
        <v>366</v>
      </c>
      <c r="D190" s="243" t="s">
        <v>183</v>
      </c>
      <c r="E190" s="244" t="s">
        <v>367</v>
      </c>
      <c r="F190" s="245" t="s">
        <v>368</v>
      </c>
      <c r="G190" s="246" t="s">
        <v>131</v>
      </c>
      <c r="H190" s="247">
        <v>1</v>
      </c>
      <c r="I190" s="248"/>
      <c r="J190" s="249">
        <f>ROUND(I190*H190,2)</f>
        <v>0</v>
      </c>
      <c r="K190" s="245" t="s">
        <v>132</v>
      </c>
      <c r="L190" s="250"/>
      <c r="M190" s="251" t="s">
        <v>21</v>
      </c>
      <c r="N190" s="252" t="s">
        <v>42</v>
      </c>
      <c r="O190" s="45"/>
      <c r="P190" s="228">
        <f>O190*H190</f>
        <v>0</v>
      </c>
      <c r="Q190" s="228">
        <v>0.17000000000000001</v>
      </c>
      <c r="R190" s="228">
        <f>Q190*H190</f>
        <v>0.17000000000000001</v>
      </c>
      <c r="S190" s="228">
        <v>0</v>
      </c>
      <c r="T190" s="229">
        <f>S190*H190</f>
        <v>0</v>
      </c>
      <c r="AR190" s="22" t="s">
        <v>164</v>
      </c>
      <c r="AT190" s="22" t="s">
        <v>183</v>
      </c>
      <c r="AU190" s="22" t="s">
        <v>81</v>
      </c>
      <c r="AY190" s="22" t="s">
        <v>126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2" t="s">
        <v>79</v>
      </c>
      <c r="BK190" s="230">
        <f>ROUND(I190*H190,2)</f>
        <v>0</v>
      </c>
      <c r="BL190" s="22" t="s">
        <v>133</v>
      </c>
      <c r="BM190" s="22" t="s">
        <v>369</v>
      </c>
    </row>
    <row r="191" s="1" customFormat="1" ht="16.5" customHeight="1">
      <c r="B191" s="44"/>
      <c r="C191" s="243" t="s">
        <v>370</v>
      </c>
      <c r="D191" s="243" t="s">
        <v>183</v>
      </c>
      <c r="E191" s="244" t="s">
        <v>371</v>
      </c>
      <c r="F191" s="245" t="s">
        <v>372</v>
      </c>
      <c r="G191" s="246" t="s">
        <v>131</v>
      </c>
      <c r="H191" s="247">
        <v>1</v>
      </c>
      <c r="I191" s="248"/>
      <c r="J191" s="249">
        <f>ROUND(I191*H191,2)</f>
        <v>0</v>
      </c>
      <c r="K191" s="245" t="s">
        <v>132</v>
      </c>
      <c r="L191" s="250"/>
      <c r="M191" s="251" t="s">
        <v>21</v>
      </c>
      <c r="N191" s="252" t="s">
        <v>42</v>
      </c>
      <c r="O191" s="45"/>
      <c r="P191" s="228">
        <f>O191*H191</f>
        <v>0</v>
      </c>
      <c r="Q191" s="228">
        <v>0.10299999999999999</v>
      </c>
      <c r="R191" s="228">
        <f>Q191*H191</f>
        <v>0.10299999999999999</v>
      </c>
      <c r="S191" s="228">
        <v>0</v>
      </c>
      <c r="T191" s="229">
        <f>S191*H191</f>
        <v>0</v>
      </c>
      <c r="AR191" s="22" t="s">
        <v>164</v>
      </c>
      <c r="AT191" s="22" t="s">
        <v>183</v>
      </c>
      <c r="AU191" s="22" t="s">
        <v>81</v>
      </c>
      <c r="AY191" s="22" t="s">
        <v>126</v>
      </c>
      <c r="BE191" s="230">
        <f>IF(N191="základní",J191,0)</f>
        <v>0</v>
      </c>
      <c r="BF191" s="230">
        <f>IF(N191="snížená",J191,0)</f>
        <v>0</v>
      </c>
      <c r="BG191" s="230">
        <f>IF(N191="zákl. přenesená",J191,0)</f>
        <v>0</v>
      </c>
      <c r="BH191" s="230">
        <f>IF(N191="sníž. přenesená",J191,0)</f>
        <v>0</v>
      </c>
      <c r="BI191" s="230">
        <f>IF(N191="nulová",J191,0)</f>
        <v>0</v>
      </c>
      <c r="BJ191" s="22" t="s">
        <v>79</v>
      </c>
      <c r="BK191" s="230">
        <f>ROUND(I191*H191,2)</f>
        <v>0</v>
      </c>
      <c r="BL191" s="22" t="s">
        <v>133</v>
      </c>
      <c r="BM191" s="22" t="s">
        <v>373</v>
      </c>
    </row>
    <row r="192" s="1" customFormat="1" ht="16.5" customHeight="1">
      <c r="B192" s="44"/>
      <c r="C192" s="219" t="s">
        <v>374</v>
      </c>
      <c r="D192" s="219" t="s">
        <v>128</v>
      </c>
      <c r="E192" s="220" t="s">
        <v>375</v>
      </c>
      <c r="F192" s="221" t="s">
        <v>376</v>
      </c>
      <c r="G192" s="222" t="s">
        <v>131</v>
      </c>
      <c r="H192" s="223">
        <v>1</v>
      </c>
      <c r="I192" s="224"/>
      <c r="J192" s="225">
        <f>ROUND(I192*H192,2)</f>
        <v>0</v>
      </c>
      <c r="K192" s="221" t="s">
        <v>21</v>
      </c>
      <c r="L192" s="70"/>
      <c r="M192" s="226" t="s">
        <v>21</v>
      </c>
      <c r="N192" s="227" t="s">
        <v>42</v>
      </c>
      <c r="O192" s="45"/>
      <c r="P192" s="228">
        <f>O192*H192</f>
        <v>0</v>
      </c>
      <c r="Q192" s="228">
        <v>0.14494000000000001</v>
      </c>
      <c r="R192" s="228">
        <f>Q192*H192</f>
        <v>0.14494000000000001</v>
      </c>
      <c r="S192" s="228">
        <v>0</v>
      </c>
      <c r="T192" s="229">
        <f>S192*H192</f>
        <v>0</v>
      </c>
      <c r="AR192" s="22" t="s">
        <v>133</v>
      </c>
      <c r="AT192" s="22" t="s">
        <v>128</v>
      </c>
      <c r="AU192" s="22" t="s">
        <v>81</v>
      </c>
      <c r="AY192" s="22" t="s">
        <v>126</v>
      </c>
      <c r="BE192" s="230">
        <f>IF(N192="základní",J192,0)</f>
        <v>0</v>
      </c>
      <c r="BF192" s="230">
        <f>IF(N192="snížená",J192,0)</f>
        <v>0</v>
      </c>
      <c r="BG192" s="230">
        <f>IF(N192="zákl. přenesená",J192,0)</f>
        <v>0</v>
      </c>
      <c r="BH192" s="230">
        <f>IF(N192="sníž. přenesená",J192,0)</f>
        <v>0</v>
      </c>
      <c r="BI192" s="230">
        <f>IF(N192="nulová",J192,0)</f>
        <v>0</v>
      </c>
      <c r="BJ192" s="22" t="s">
        <v>79</v>
      </c>
      <c r="BK192" s="230">
        <f>ROUND(I192*H192,2)</f>
        <v>0</v>
      </c>
      <c r="BL192" s="22" t="s">
        <v>133</v>
      </c>
      <c r="BM192" s="22" t="s">
        <v>377</v>
      </c>
    </row>
    <row r="193" s="1" customFormat="1" ht="16.5" customHeight="1">
      <c r="B193" s="44"/>
      <c r="C193" s="243" t="s">
        <v>378</v>
      </c>
      <c r="D193" s="243" t="s">
        <v>183</v>
      </c>
      <c r="E193" s="244" t="s">
        <v>379</v>
      </c>
      <c r="F193" s="245" t="s">
        <v>380</v>
      </c>
      <c r="G193" s="246" t="s">
        <v>131</v>
      </c>
      <c r="H193" s="247">
        <v>1</v>
      </c>
      <c r="I193" s="248"/>
      <c r="J193" s="249">
        <f>ROUND(I193*H193,2)</f>
        <v>0</v>
      </c>
      <c r="K193" s="245" t="s">
        <v>21</v>
      </c>
      <c r="L193" s="250"/>
      <c r="M193" s="251" t="s">
        <v>21</v>
      </c>
      <c r="N193" s="252" t="s">
        <v>42</v>
      </c>
      <c r="O193" s="45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AR193" s="22" t="s">
        <v>164</v>
      </c>
      <c r="AT193" s="22" t="s">
        <v>183</v>
      </c>
      <c r="AU193" s="22" t="s">
        <v>81</v>
      </c>
      <c r="AY193" s="22" t="s">
        <v>126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2" t="s">
        <v>79</v>
      </c>
      <c r="BK193" s="230">
        <f>ROUND(I193*H193,2)</f>
        <v>0</v>
      </c>
      <c r="BL193" s="22" t="s">
        <v>133</v>
      </c>
      <c r="BM193" s="22" t="s">
        <v>381</v>
      </c>
    </row>
    <row r="194" s="1" customFormat="1" ht="25.5" customHeight="1">
      <c r="B194" s="44"/>
      <c r="C194" s="219" t="s">
        <v>382</v>
      </c>
      <c r="D194" s="219" t="s">
        <v>128</v>
      </c>
      <c r="E194" s="220" t="s">
        <v>383</v>
      </c>
      <c r="F194" s="221" t="s">
        <v>384</v>
      </c>
      <c r="G194" s="222" t="s">
        <v>131</v>
      </c>
      <c r="H194" s="223">
        <v>1</v>
      </c>
      <c r="I194" s="224"/>
      <c r="J194" s="225">
        <f>ROUND(I194*H194,2)</f>
        <v>0</v>
      </c>
      <c r="K194" s="221" t="s">
        <v>132</v>
      </c>
      <c r="L194" s="70"/>
      <c r="M194" s="226" t="s">
        <v>21</v>
      </c>
      <c r="N194" s="227" t="s">
        <v>42</v>
      </c>
      <c r="O194" s="45"/>
      <c r="P194" s="228">
        <f>O194*H194</f>
        <v>0</v>
      </c>
      <c r="Q194" s="228">
        <v>0.21734000000000001</v>
      </c>
      <c r="R194" s="228">
        <f>Q194*H194</f>
        <v>0.21734000000000001</v>
      </c>
      <c r="S194" s="228">
        <v>0</v>
      </c>
      <c r="T194" s="229">
        <f>S194*H194</f>
        <v>0</v>
      </c>
      <c r="AR194" s="22" t="s">
        <v>133</v>
      </c>
      <c r="AT194" s="22" t="s">
        <v>128</v>
      </c>
      <c r="AU194" s="22" t="s">
        <v>81</v>
      </c>
      <c r="AY194" s="22" t="s">
        <v>126</v>
      </c>
      <c r="BE194" s="230">
        <f>IF(N194="základní",J194,0)</f>
        <v>0</v>
      </c>
      <c r="BF194" s="230">
        <f>IF(N194="snížená",J194,0)</f>
        <v>0</v>
      </c>
      <c r="BG194" s="230">
        <f>IF(N194="zákl. přenesená",J194,0)</f>
        <v>0</v>
      </c>
      <c r="BH194" s="230">
        <f>IF(N194="sníž. přenesená",J194,0)</f>
        <v>0</v>
      </c>
      <c r="BI194" s="230">
        <f>IF(N194="nulová",J194,0)</f>
        <v>0</v>
      </c>
      <c r="BJ194" s="22" t="s">
        <v>79</v>
      </c>
      <c r="BK194" s="230">
        <f>ROUND(I194*H194,2)</f>
        <v>0</v>
      </c>
      <c r="BL194" s="22" t="s">
        <v>133</v>
      </c>
      <c r="BM194" s="22" t="s">
        <v>385</v>
      </c>
    </row>
    <row r="195" s="1" customFormat="1" ht="16.5" customHeight="1">
      <c r="B195" s="44"/>
      <c r="C195" s="243" t="s">
        <v>386</v>
      </c>
      <c r="D195" s="243" t="s">
        <v>183</v>
      </c>
      <c r="E195" s="244" t="s">
        <v>387</v>
      </c>
      <c r="F195" s="245" t="s">
        <v>388</v>
      </c>
      <c r="G195" s="246" t="s">
        <v>131</v>
      </c>
      <c r="H195" s="247">
        <v>1</v>
      </c>
      <c r="I195" s="248"/>
      <c r="J195" s="249">
        <f>ROUND(I195*H195,2)</f>
        <v>0</v>
      </c>
      <c r="K195" s="245" t="s">
        <v>132</v>
      </c>
      <c r="L195" s="250"/>
      <c r="M195" s="251" t="s">
        <v>21</v>
      </c>
      <c r="N195" s="252" t="s">
        <v>42</v>
      </c>
      <c r="O195" s="45"/>
      <c r="P195" s="228">
        <f>O195*H195</f>
        <v>0</v>
      </c>
      <c r="Q195" s="228">
        <v>0.041000000000000002</v>
      </c>
      <c r="R195" s="228">
        <f>Q195*H195</f>
        <v>0.041000000000000002</v>
      </c>
      <c r="S195" s="228">
        <v>0</v>
      </c>
      <c r="T195" s="229">
        <f>S195*H195</f>
        <v>0</v>
      </c>
      <c r="AR195" s="22" t="s">
        <v>164</v>
      </c>
      <c r="AT195" s="22" t="s">
        <v>183</v>
      </c>
      <c r="AU195" s="22" t="s">
        <v>81</v>
      </c>
      <c r="AY195" s="22" t="s">
        <v>126</v>
      </c>
      <c r="BE195" s="230">
        <f>IF(N195="základní",J195,0)</f>
        <v>0</v>
      </c>
      <c r="BF195" s="230">
        <f>IF(N195="snížená",J195,0)</f>
        <v>0</v>
      </c>
      <c r="BG195" s="230">
        <f>IF(N195="zákl. přenesená",J195,0)</f>
        <v>0</v>
      </c>
      <c r="BH195" s="230">
        <f>IF(N195="sníž. přenesená",J195,0)</f>
        <v>0</v>
      </c>
      <c r="BI195" s="230">
        <f>IF(N195="nulová",J195,0)</f>
        <v>0</v>
      </c>
      <c r="BJ195" s="22" t="s">
        <v>79</v>
      </c>
      <c r="BK195" s="230">
        <f>ROUND(I195*H195,2)</f>
        <v>0</v>
      </c>
      <c r="BL195" s="22" t="s">
        <v>133</v>
      </c>
      <c r="BM195" s="22" t="s">
        <v>389</v>
      </c>
    </row>
    <row r="196" s="1" customFormat="1" ht="16.5" customHeight="1">
      <c r="B196" s="44"/>
      <c r="C196" s="243" t="s">
        <v>390</v>
      </c>
      <c r="D196" s="243" t="s">
        <v>183</v>
      </c>
      <c r="E196" s="244" t="s">
        <v>391</v>
      </c>
      <c r="F196" s="245" t="s">
        <v>392</v>
      </c>
      <c r="G196" s="246" t="s">
        <v>131</v>
      </c>
      <c r="H196" s="247">
        <v>1</v>
      </c>
      <c r="I196" s="248"/>
      <c r="J196" s="249">
        <f>ROUND(I196*H196,2)</f>
        <v>0</v>
      </c>
      <c r="K196" s="245" t="s">
        <v>132</v>
      </c>
      <c r="L196" s="250"/>
      <c r="M196" s="251" t="s">
        <v>21</v>
      </c>
      <c r="N196" s="252" t="s">
        <v>42</v>
      </c>
      <c r="O196" s="45"/>
      <c r="P196" s="228">
        <f>O196*H196</f>
        <v>0</v>
      </c>
      <c r="Q196" s="228">
        <v>0.0060000000000000001</v>
      </c>
      <c r="R196" s="228">
        <f>Q196*H196</f>
        <v>0.0060000000000000001</v>
      </c>
      <c r="S196" s="228">
        <v>0</v>
      </c>
      <c r="T196" s="229">
        <f>S196*H196</f>
        <v>0</v>
      </c>
      <c r="AR196" s="22" t="s">
        <v>164</v>
      </c>
      <c r="AT196" s="22" t="s">
        <v>183</v>
      </c>
      <c r="AU196" s="22" t="s">
        <v>81</v>
      </c>
      <c r="AY196" s="22" t="s">
        <v>126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2" t="s">
        <v>79</v>
      </c>
      <c r="BK196" s="230">
        <f>ROUND(I196*H196,2)</f>
        <v>0</v>
      </c>
      <c r="BL196" s="22" t="s">
        <v>133</v>
      </c>
      <c r="BM196" s="22" t="s">
        <v>393</v>
      </c>
    </row>
    <row r="197" s="10" customFormat="1" ht="29.88" customHeight="1">
      <c r="B197" s="203"/>
      <c r="C197" s="204"/>
      <c r="D197" s="205" t="s">
        <v>70</v>
      </c>
      <c r="E197" s="217" t="s">
        <v>169</v>
      </c>
      <c r="F197" s="217" t="s">
        <v>394</v>
      </c>
      <c r="G197" s="204"/>
      <c r="H197" s="204"/>
      <c r="I197" s="207"/>
      <c r="J197" s="218">
        <f>BK197</f>
        <v>0</v>
      </c>
      <c r="K197" s="204"/>
      <c r="L197" s="209"/>
      <c r="M197" s="210"/>
      <c r="N197" s="211"/>
      <c r="O197" s="211"/>
      <c r="P197" s="212">
        <f>SUM(P198:P235)</f>
        <v>0</v>
      </c>
      <c r="Q197" s="211"/>
      <c r="R197" s="212">
        <f>SUM(R198:R235)</f>
        <v>115.23889540000002</v>
      </c>
      <c r="S197" s="211"/>
      <c r="T197" s="213">
        <f>SUM(T198:T235)</f>
        <v>0</v>
      </c>
      <c r="AR197" s="214" t="s">
        <v>79</v>
      </c>
      <c r="AT197" s="215" t="s">
        <v>70</v>
      </c>
      <c r="AU197" s="215" t="s">
        <v>79</v>
      </c>
      <c r="AY197" s="214" t="s">
        <v>126</v>
      </c>
      <c r="BK197" s="216">
        <f>SUM(BK198:BK235)</f>
        <v>0</v>
      </c>
    </row>
    <row r="198" s="1" customFormat="1" ht="16.5" customHeight="1">
      <c r="B198" s="44"/>
      <c r="C198" s="219" t="s">
        <v>395</v>
      </c>
      <c r="D198" s="219" t="s">
        <v>128</v>
      </c>
      <c r="E198" s="220" t="s">
        <v>396</v>
      </c>
      <c r="F198" s="221" t="s">
        <v>397</v>
      </c>
      <c r="G198" s="222" t="s">
        <v>131</v>
      </c>
      <c r="H198" s="223">
        <v>1</v>
      </c>
      <c r="I198" s="224"/>
      <c r="J198" s="225">
        <f>ROUND(I198*H198,2)</f>
        <v>0</v>
      </c>
      <c r="K198" s="221" t="s">
        <v>21</v>
      </c>
      <c r="L198" s="70"/>
      <c r="M198" s="226" t="s">
        <v>21</v>
      </c>
      <c r="N198" s="227" t="s">
        <v>42</v>
      </c>
      <c r="O198" s="45"/>
      <c r="P198" s="228">
        <f>O198*H198</f>
        <v>0</v>
      </c>
      <c r="Q198" s="228">
        <v>0</v>
      </c>
      <c r="R198" s="228">
        <f>Q198*H198</f>
        <v>0</v>
      </c>
      <c r="S198" s="228">
        <v>0</v>
      </c>
      <c r="T198" s="229">
        <f>S198*H198</f>
        <v>0</v>
      </c>
      <c r="AR198" s="22" t="s">
        <v>133</v>
      </c>
      <c r="AT198" s="22" t="s">
        <v>128</v>
      </c>
      <c r="AU198" s="22" t="s">
        <v>81</v>
      </c>
      <c r="AY198" s="22" t="s">
        <v>126</v>
      </c>
      <c r="BE198" s="230">
        <f>IF(N198="základní",J198,0)</f>
        <v>0</v>
      </c>
      <c r="BF198" s="230">
        <f>IF(N198="snížená",J198,0)</f>
        <v>0</v>
      </c>
      <c r="BG198" s="230">
        <f>IF(N198="zákl. přenesená",J198,0)</f>
        <v>0</v>
      </c>
      <c r="BH198" s="230">
        <f>IF(N198="sníž. přenesená",J198,0)</f>
        <v>0</v>
      </c>
      <c r="BI198" s="230">
        <f>IF(N198="nulová",J198,0)</f>
        <v>0</v>
      </c>
      <c r="BJ198" s="22" t="s">
        <v>79</v>
      </c>
      <c r="BK198" s="230">
        <f>ROUND(I198*H198,2)</f>
        <v>0</v>
      </c>
      <c r="BL198" s="22" t="s">
        <v>133</v>
      </c>
      <c r="BM198" s="22" t="s">
        <v>398</v>
      </c>
    </row>
    <row r="199" s="1" customFormat="1" ht="16.5" customHeight="1">
      <c r="B199" s="44"/>
      <c r="C199" s="219" t="s">
        <v>399</v>
      </c>
      <c r="D199" s="219" t="s">
        <v>128</v>
      </c>
      <c r="E199" s="220" t="s">
        <v>400</v>
      </c>
      <c r="F199" s="221" t="s">
        <v>401</v>
      </c>
      <c r="G199" s="222" t="s">
        <v>131</v>
      </c>
      <c r="H199" s="223">
        <v>4</v>
      </c>
      <c r="I199" s="224"/>
      <c r="J199" s="225">
        <f>ROUND(I199*H199,2)</f>
        <v>0</v>
      </c>
      <c r="K199" s="221" t="s">
        <v>21</v>
      </c>
      <c r="L199" s="70"/>
      <c r="M199" s="226" t="s">
        <v>21</v>
      </c>
      <c r="N199" s="227" t="s">
        <v>42</v>
      </c>
      <c r="O199" s="45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AR199" s="22" t="s">
        <v>133</v>
      </c>
      <c r="AT199" s="22" t="s">
        <v>128</v>
      </c>
      <c r="AU199" s="22" t="s">
        <v>81</v>
      </c>
      <c r="AY199" s="22" t="s">
        <v>126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2" t="s">
        <v>79</v>
      </c>
      <c r="BK199" s="230">
        <f>ROUND(I199*H199,2)</f>
        <v>0</v>
      </c>
      <c r="BL199" s="22" t="s">
        <v>133</v>
      </c>
      <c r="BM199" s="22" t="s">
        <v>402</v>
      </c>
    </row>
    <row r="200" s="1" customFormat="1" ht="16.5" customHeight="1">
      <c r="B200" s="44"/>
      <c r="C200" s="219" t="s">
        <v>403</v>
      </c>
      <c r="D200" s="219" t="s">
        <v>128</v>
      </c>
      <c r="E200" s="220" t="s">
        <v>404</v>
      </c>
      <c r="F200" s="221" t="s">
        <v>405</v>
      </c>
      <c r="G200" s="222" t="s">
        <v>131</v>
      </c>
      <c r="H200" s="223">
        <v>1</v>
      </c>
      <c r="I200" s="224"/>
      <c r="J200" s="225">
        <f>ROUND(I200*H200,2)</f>
        <v>0</v>
      </c>
      <c r="K200" s="221" t="s">
        <v>21</v>
      </c>
      <c r="L200" s="70"/>
      <c r="M200" s="226" t="s">
        <v>21</v>
      </c>
      <c r="N200" s="227" t="s">
        <v>42</v>
      </c>
      <c r="O200" s="45"/>
      <c r="P200" s="228">
        <f>O200*H200</f>
        <v>0</v>
      </c>
      <c r="Q200" s="228">
        <v>0</v>
      </c>
      <c r="R200" s="228">
        <f>Q200*H200</f>
        <v>0</v>
      </c>
      <c r="S200" s="228">
        <v>0</v>
      </c>
      <c r="T200" s="229">
        <f>S200*H200</f>
        <v>0</v>
      </c>
      <c r="AR200" s="22" t="s">
        <v>133</v>
      </c>
      <c r="AT200" s="22" t="s">
        <v>128</v>
      </c>
      <c r="AU200" s="22" t="s">
        <v>81</v>
      </c>
      <c r="AY200" s="22" t="s">
        <v>126</v>
      </c>
      <c r="BE200" s="230">
        <f>IF(N200="základní",J200,0)</f>
        <v>0</v>
      </c>
      <c r="BF200" s="230">
        <f>IF(N200="snížená",J200,0)</f>
        <v>0</v>
      </c>
      <c r="BG200" s="230">
        <f>IF(N200="zákl. přenesená",J200,0)</f>
        <v>0</v>
      </c>
      <c r="BH200" s="230">
        <f>IF(N200="sníž. přenesená",J200,0)</f>
        <v>0</v>
      </c>
      <c r="BI200" s="230">
        <f>IF(N200="nulová",J200,0)</f>
        <v>0</v>
      </c>
      <c r="BJ200" s="22" t="s">
        <v>79</v>
      </c>
      <c r="BK200" s="230">
        <f>ROUND(I200*H200,2)</f>
        <v>0</v>
      </c>
      <c r="BL200" s="22" t="s">
        <v>133</v>
      </c>
      <c r="BM200" s="22" t="s">
        <v>406</v>
      </c>
    </row>
    <row r="201" s="1" customFormat="1" ht="25.5" customHeight="1">
      <c r="B201" s="44"/>
      <c r="C201" s="219" t="s">
        <v>407</v>
      </c>
      <c r="D201" s="219" t="s">
        <v>128</v>
      </c>
      <c r="E201" s="220" t="s">
        <v>408</v>
      </c>
      <c r="F201" s="221" t="s">
        <v>409</v>
      </c>
      <c r="G201" s="222" t="s">
        <v>131</v>
      </c>
      <c r="H201" s="223">
        <v>10</v>
      </c>
      <c r="I201" s="224"/>
      <c r="J201" s="225">
        <f>ROUND(I201*H201,2)</f>
        <v>0</v>
      </c>
      <c r="K201" s="221" t="s">
        <v>132</v>
      </c>
      <c r="L201" s="70"/>
      <c r="M201" s="226" t="s">
        <v>21</v>
      </c>
      <c r="N201" s="227" t="s">
        <v>42</v>
      </c>
      <c r="O201" s="45"/>
      <c r="P201" s="228">
        <f>O201*H201</f>
        <v>0</v>
      </c>
      <c r="Q201" s="228">
        <v>0.00069999999999999999</v>
      </c>
      <c r="R201" s="228">
        <f>Q201*H201</f>
        <v>0.0070000000000000001</v>
      </c>
      <c r="S201" s="228">
        <v>0</v>
      </c>
      <c r="T201" s="229">
        <f>S201*H201</f>
        <v>0</v>
      </c>
      <c r="AR201" s="22" t="s">
        <v>133</v>
      </c>
      <c r="AT201" s="22" t="s">
        <v>128</v>
      </c>
      <c r="AU201" s="22" t="s">
        <v>81</v>
      </c>
      <c r="AY201" s="22" t="s">
        <v>126</v>
      </c>
      <c r="BE201" s="230">
        <f>IF(N201="základní",J201,0)</f>
        <v>0</v>
      </c>
      <c r="BF201" s="230">
        <f>IF(N201="snížená",J201,0)</f>
        <v>0</v>
      </c>
      <c r="BG201" s="230">
        <f>IF(N201="zákl. přenesená",J201,0)</f>
        <v>0</v>
      </c>
      <c r="BH201" s="230">
        <f>IF(N201="sníž. přenesená",J201,0)</f>
        <v>0</v>
      </c>
      <c r="BI201" s="230">
        <f>IF(N201="nulová",J201,0)</f>
        <v>0</v>
      </c>
      <c r="BJ201" s="22" t="s">
        <v>79</v>
      </c>
      <c r="BK201" s="230">
        <f>ROUND(I201*H201,2)</f>
        <v>0</v>
      </c>
      <c r="BL201" s="22" t="s">
        <v>133</v>
      </c>
      <c r="BM201" s="22" t="s">
        <v>410</v>
      </c>
    </row>
    <row r="202" s="1" customFormat="1" ht="16.5" customHeight="1">
      <c r="B202" s="44"/>
      <c r="C202" s="243" t="s">
        <v>411</v>
      </c>
      <c r="D202" s="243" t="s">
        <v>183</v>
      </c>
      <c r="E202" s="244" t="s">
        <v>412</v>
      </c>
      <c r="F202" s="245" t="s">
        <v>413</v>
      </c>
      <c r="G202" s="246" t="s">
        <v>131</v>
      </c>
      <c r="H202" s="247">
        <v>1</v>
      </c>
      <c r="I202" s="248"/>
      <c r="J202" s="249">
        <f>ROUND(I202*H202,2)</f>
        <v>0</v>
      </c>
      <c r="K202" s="245" t="s">
        <v>132</v>
      </c>
      <c r="L202" s="250"/>
      <c r="M202" s="251" t="s">
        <v>21</v>
      </c>
      <c r="N202" s="252" t="s">
        <v>42</v>
      </c>
      <c r="O202" s="45"/>
      <c r="P202" s="228">
        <f>O202*H202</f>
        <v>0</v>
      </c>
      <c r="Q202" s="228">
        <v>0.0030000000000000001</v>
      </c>
      <c r="R202" s="228">
        <f>Q202*H202</f>
        <v>0.0030000000000000001</v>
      </c>
      <c r="S202" s="228">
        <v>0</v>
      </c>
      <c r="T202" s="229">
        <f>S202*H202</f>
        <v>0</v>
      </c>
      <c r="AR202" s="22" t="s">
        <v>164</v>
      </c>
      <c r="AT202" s="22" t="s">
        <v>183</v>
      </c>
      <c r="AU202" s="22" t="s">
        <v>81</v>
      </c>
      <c r="AY202" s="22" t="s">
        <v>126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2" t="s">
        <v>79</v>
      </c>
      <c r="BK202" s="230">
        <f>ROUND(I202*H202,2)</f>
        <v>0</v>
      </c>
      <c r="BL202" s="22" t="s">
        <v>133</v>
      </c>
      <c r="BM202" s="22" t="s">
        <v>414</v>
      </c>
    </row>
    <row r="203" s="1" customFormat="1" ht="16.5" customHeight="1">
      <c r="B203" s="44"/>
      <c r="C203" s="243" t="s">
        <v>415</v>
      </c>
      <c r="D203" s="243" t="s">
        <v>183</v>
      </c>
      <c r="E203" s="244" t="s">
        <v>416</v>
      </c>
      <c r="F203" s="245" t="s">
        <v>417</v>
      </c>
      <c r="G203" s="246" t="s">
        <v>131</v>
      </c>
      <c r="H203" s="247">
        <v>2</v>
      </c>
      <c r="I203" s="248"/>
      <c r="J203" s="249">
        <f>ROUND(I203*H203,2)</f>
        <v>0</v>
      </c>
      <c r="K203" s="245" t="s">
        <v>132</v>
      </c>
      <c r="L203" s="250"/>
      <c r="M203" s="251" t="s">
        <v>21</v>
      </c>
      <c r="N203" s="252" t="s">
        <v>42</v>
      </c>
      <c r="O203" s="45"/>
      <c r="P203" s="228">
        <f>O203*H203</f>
        <v>0</v>
      </c>
      <c r="Q203" s="228">
        <v>0.0014</v>
      </c>
      <c r="R203" s="228">
        <f>Q203*H203</f>
        <v>0.0028</v>
      </c>
      <c r="S203" s="228">
        <v>0</v>
      </c>
      <c r="T203" s="229">
        <f>S203*H203</f>
        <v>0</v>
      </c>
      <c r="AR203" s="22" t="s">
        <v>164</v>
      </c>
      <c r="AT203" s="22" t="s">
        <v>183</v>
      </c>
      <c r="AU203" s="22" t="s">
        <v>81</v>
      </c>
      <c r="AY203" s="22" t="s">
        <v>126</v>
      </c>
      <c r="BE203" s="230">
        <f>IF(N203="základní",J203,0)</f>
        <v>0</v>
      </c>
      <c r="BF203" s="230">
        <f>IF(N203="snížená",J203,0)</f>
        <v>0</v>
      </c>
      <c r="BG203" s="230">
        <f>IF(N203="zákl. přenesená",J203,0)</f>
        <v>0</v>
      </c>
      <c r="BH203" s="230">
        <f>IF(N203="sníž. přenesená",J203,0)</f>
        <v>0</v>
      </c>
      <c r="BI203" s="230">
        <f>IF(N203="nulová",J203,0)</f>
        <v>0</v>
      </c>
      <c r="BJ203" s="22" t="s">
        <v>79</v>
      </c>
      <c r="BK203" s="230">
        <f>ROUND(I203*H203,2)</f>
        <v>0</v>
      </c>
      <c r="BL203" s="22" t="s">
        <v>133</v>
      </c>
      <c r="BM203" s="22" t="s">
        <v>418</v>
      </c>
    </row>
    <row r="204" s="1" customFormat="1" ht="16.5" customHeight="1">
      <c r="B204" s="44"/>
      <c r="C204" s="243" t="s">
        <v>419</v>
      </c>
      <c r="D204" s="243" t="s">
        <v>183</v>
      </c>
      <c r="E204" s="244" t="s">
        <v>420</v>
      </c>
      <c r="F204" s="245" t="s">
        <v>421</v>
      </c>
      <c r="G204" s="246" t="s">
        <v>131</v>
      </c>
      <c r="H204" s="247">
        <v>1</v>
      </c>
      <c r="I204" s="248"/>
      <c r="J204" s="249">
        <f>ROUND(I204*H204,2)</f>
        <v>0</v>
      </c>
      <c r="K204" s="245" t="s">
        <v>21</v>
      </c>
      <c r="L204" s="250"/>
      <c r="M204" s="251" t="s">
        <v>21</v>
      </c>
      <c r="N204" s="252" t="s">
        <v>42</v>
      </c>
      <c r="O204" s="45"/>
      <c r="P204" s="228">
        <f>O204*H204</f>
        <v>0</v>
      </c>
      <c r="Q204" s="228">
        <v>0</v>
      </c>
      <c r="R204" s="228">
        <f>Q204*H204</f>
        <v>0</v>
      </c>
      <c r="S204" s="228">
        <v>0</v>
      </c>
      <c r="T204" s="229">
        <f>S204*H204</f>
        <v>0</v>
      </c>
      <c r="AR204" s="22" t="s">
        <v>164</v>
      </c>
      <c r="AT204" s="22" t="s">
        <v>183</v>
      </c>
      <c r="AU204" s="22" t="s">
        <v>81</v>
      </c>
      <c r="AY204" s="22" t="s">
        <v>126</v>
      </c>
      <c r="BE204" s="230">
        <f>IF(N204="základní",J204,0)</f>
        <v>0</v>
      </c>
      <c r="BF204" s="230">
        <f>IF(N204="snížená",J204,0)</f>
        <v>0</v>
      </c>
      <c r="BG204" s="230">
        <f>IF(N204="zákl. přenesená",J204,0)</f>
        <v>0</v>
      </c>
      <c r="BH204" s="230">
        <f>IF(N204="sníž. přenesená",J204,0)</f>
        <v>0</v>
      </c>
      <c r="BI204" s="230">
        <f>IF(N204="nulová",J204,0)</f>
        <v>0</v>
      </c>
      <c r="BJ204" s="22" t="s">
        <v>79</v>
      </c>
      <c r="BK204" s="230">
        <f>ROUND(I204*H204,2)</f>
        <v>0</v>
      </c>
      <c r="BL204" s="22" t="s">
        <v>133</v>
      </c>
      <c r="BM204" s="22" t="s">
        <v>422</v>
      </c>
    </row>
    <row r="205" s="1" customFormat="1" ht="16.5" customHeight="1">
      <c r="B205" s="44"/>
      <c r="C205" s="243" t="s">
        <v>423</v>
      </c>
      <c r="D205" s="243" t="s">
        <v>183</v>
      </c>
      <c r="E205" s="244" t="s">
        <v>424</v>
      </c>
      <c r="F205" s="245" t="s">
        <v>425</v>
      </c>
      <c r="G205" s="246" t="s">
        <v>131</v>
      </c>
      <c r="H205" s="247">
        <v>1</v>
      </c>
      <c r="I205" s="248"/>
      <c r="J205" s="249">
        <f>ROUND(I205*H205,2)</f>
        <v>0</v>
      </c>
      <c r="K205" s="245" t="s">
        <v>21</v>
      </c>
      <c r="L205" s="250"/>
      <c r="M205" s="251" t="s">
        <v>21</v>
      </c>
      <c r="N205" s="252" t="s">
        <v>42</v>
      </c>
      <c r="O205" s="45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AR205" s="22" t="s">
        <v>164</v>
      </c>
      <c r="AT205" s="22" t="s">
        <v>183</v>
      </c>
      <c r="AU205" s="22" t="s">
        <v>81</v>
      </c>
      <c r="AY205" s="22" t="s">
        <v>126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2" t="s">
        <v>79</v>
      </c>
      <c r="BK205" s="230">
        <f>ROUND(I205*H205,2)</f>
        <v>0</v>
      </c>
      <c r="BL205" s="22" t="s">
        <v>133</v>
      </c>
      <c r="BM205" s="22" t="s">
        <v>426</v>
      </c>
    </row>
    <row r="206" s="1" customFormat="1" ht="16.5" customHeight="1">
      <c r="B206" s="44"/>
      <c r="C206" s="243" t="s">
        <v>427</v>
      </c>
      <c r="D206" s="243" t="s">
        <v>183</v>
      </c>
      <c r="E206" s="244" t="s">
        <v>428</v>
      </c>
      <c r="F206" s="245" t="s">
        <v>429</v>
      </c>
      <c r="G206" s="246" t="s">
        <v>131</v>
      </c>
      <c r="H206" s="247">
        <v>1</v>
      </c>
      <c r="I206" s="248"/>
      <c r="J206" s="249">
        <f>ROUND(I206*H206,2)</f>
        <v>0</v>
      </c>
      <c r="K206" s="245" t="s">
        <v>21</v>
      </c>
      <c r="L206" s="250"/>
      <c r="M206" s="251" t="s">
        <v>21</v>
      </c>
      <c r="N206" s="252" t="s">
        <v>42</v>
      </c>
      <c r="O206" s="45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AR206" s="22" t="s">
        <v>164</v>
      </c>
      <c r="AT206" s="22" t="s">
        <v>183</v>
      </c>
      <c r="AU206" s="22" t="s">
        <v>81</v>
      </c>
      <c r="AY206" s="22" t="s">
        <v>126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2" t="s">
        <v>79</v>
      </c>
      <c r="BK206" s="230">
        <f>ROUND(I206*H206,2)</f>
        <v>0</v>
      </c>
      <c r="BL206" s="22" t="s">
        <v>133</v>
      </c>
      <c r="BM206" s="22" t="s">
        <v>430</v>
      </c>
    </row>
    <row r="207" s="1" customFormat="1" ht="16.5" customHeight="1">
      <c r="B207" s="44"/>
      <c r="C207" s="243" t="s">
        <v>431</v>
      </c>
      <c r="D207" s="243" t="s">
        <v>183</v>
      </c>
      <c r="E207" s="244" t="s">
        <v>432</v>
      </c>
      <c r="F207" s="245" t="s">
        <v>433</v>
      </c>
      <c r="G207" s="246" t="s">
        <v>131</v>
      </c>
      <c r="H207" s="247">
        <v>1</v>
      </c>
      <c r="I207" s="248"/>
      <c r="J207" s="249">
        <f>ROUND(I207*H207,2)</f>
        <v>0</v>
      </c>
      <c r="K207" s="245" t="s">
        <v>21</v>
      </c>
      <c r="L207" s="250"/>
      <c r="M207" s="251" t="s">
        <v>21</v>
      </c>
      <c r="N207" s="252" t="s">
        <v>42</v>
      </c>
      <c r="O207" s="45"/>
      <c r="P207" s="228">
        <f>O207*H207</f>
        <v>0</v>
      </c>
      <c r="Q207" s="228">
        <v>0</v>
      </c>
      <c r="R207" s="228">
        <f>Q207*H207</f>
        <v>0</v>
      </c>
      <c r="S207" s="228">
        <v>0</v>
      </c>
      <c r="T207" s="229">
        <f>S207*H207</f>
        <v>0</v>
      </c>
      <c r="AR207" s="22" t="s">
        <v>164</v>
      </c>
      <c r="AT207" s="22" t="s">
        <v>183</v>
      </c>
      <c r="AU207" s="22" t="s">
        <v>81</v>
      </c>
      <c r="AY207" s="22" t="s">
        <v>126</v>
      </c>
      <c r="BE207" s="230">
        <f>IF(N207="základní",J207,0)</f>
        <v>0</v>
      </c>
      <c r="BF207" s="230">
        <f>IF(N207="snížená",J207,0)</f>
        <v>0</v>
      </c>
      <c r="BG207" s="230">
        <f>IF(N207="zákl. přenesená",J207,0)</f>
        <v>0</v>
      </c>
      <c r="BH207" s="230">
        <f>IF(N207="sníž. přenesená",J207,0)</f>
        <v>0</v>
      </c>
      <c r="BI207" s="230">
        <f>IF(N207="nulová",J207,0)</f>
        <v>0</v>
      </c>
      <c r="BJ207" s="22" t="s">
        <v>79</v>
      </c>
      <c r="BK207" s="230">
        <f>ROUND(I207*H207,2)</f>
        <v>0</v>
      </c>
      <c r="BL207" s="22" t="s">
        <v>133</v>
      </c>
      <c r="BM207" s="22" t="s">
        <v>434</v>
      </c>
    </row>
    <row r="208" s="1" customFormat="1" ht="16.5" customHeight="1">
      <c r="B208" s="44"/>
      <c r="C208" s="243" t="s">
        <v>435</v>
      </c>
      <c r="D208" s="243" t="s">
        <v>183</v>
      </c>
      <c r="E208" s="244" t="s">
        <v>436</v>
      </c>
      <c r="F208" s="245" t="s">
        <v>437</v>
      </c>
      <c r="G208" s="246" t="s">
        <v>131</v>
      </c>
      <c r="H208" s="247">
        <v>2</v>
      </c>
      <c r="I208" s="248"/>
      <c r="J208" s="249">
        <f>ROUND(I208*H208,2)</f>
        <v>0</v>
      </c>
      <c r="K208" s="245" t="s">
        <v>21</v>
      </c>
      <c r="L208" s="250"/>
      <c r="M208" s="251" t="s">
        <v>21</v>
      </c>
      <c r="N208" s="252" t="s">
        <v>42</v>
      </c>
      <c r="O208" s="45"/>
      <c r="P208" s="228">
        <f>O208*H208</f>
        <v>0</v>
      </c>
      <c r="Q208" s="228">
        <v>0</v>
      </c>
      <c r="R208" s="228">
        <f>Q208*H208</f>
        <v>0</v>
      </c>
      <c r="S208" s="228">
        <v>0</v>
      </c>
      <c r="T208" s="229">
        <f>S208*H208</f>
        <v>0</v>
      </c>
      <c r="AR208" s="22" t="s">
        <v>164</v>
      </c>
      <c r="AT208" s="22" t="s">
        <v>183</v>
      </c>
      <c r="AU208" s="22" t="s">
        <v>81</v>
      </c>
      <c r="AY208" s="22" t="s">
        <v>126</v>
      </c>
      <c r="BE208" s="230">
        <f>IF(N208="základní",J208,0)</f>
        <v>0</v>
      </c>
      <c r="BF208" s="230">
        <f>IF(N208="snížená",J208,0)</f>
        <v>0</v>
      </c>
      <c r="BG208" s="230">
        <f>IF(N208="zákl. přenesená",J208,0)</f>
        <v>0</v>
      </c>
      <c r="BH208" s="230">
        <f>IF(N208="sníž. přenesená",J208,0)</f>
        <v>0</v>
      </c>
      <c r="BI208" s="230">
        <f>IF(N208="nulová",J208,0)</f>
        <v>0</v>
      </c>
      <c r="BJ208" s="22" t="s">
        <v>79</v>
      </c>
      <c r="BK208" s="230">
        <f>ROUND(I208*H208,2)</f>
        <v>0</v>
      </c>
      <c r="BL208" s="22" t="s">
        <v>133</v>
      </c>
      <c r="BM208" s="22" t="s">
        <v>438</v>
      </c>
    </row>
    <row r="209" s="1" customFormat="1" ht="16.5" customHeight="1">
      <c r="B209" s="44"/>
      <c r="C209" s="243" t="s">
        <v>439</v>
      </c>
      <c r="D209" s="243" t="s">
        <v>183</v>
      </c>
      <c r="E209" s="244" t="s">
        <v>440</v>
      </c>
      <c r="F209" s="245" t="s">
        <v>441</v>
      </c>
      <c r="G209" s="246" t="s">
        <v>131</v>
      </c>
      <c r="H209" s="247">
        <v>1</v>
      </c>
      <c r="I209" s="248"/>
      <c r="J209" s="249">
        <f>ROUND(I209*H209,2)</f>
        <v>0</v>
      </c>
      <c r="K209" s="245" t="s">
        <v>21</v>
      </c>
      <c r="L209" s="250"/>
      <c r="M209" s="251" t="s">
        <v>21</v>
      </c>
      <c r="N209" s="252" t="s">
        <v>42</v>
      </c>
      <c r="O209" s="45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AR209" s="22" t="s">
        <v>164</v>
      </c>
      <c r="AT209" s="22" t="s">
        <v>183</v>
      </c>
      <c r="AU209" s="22" t="s">
        <v>81</v>
      </c>
      <c r="AY209" s="22" t="s">
        <v>126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2" t="s">
        <v>79</v>
      </c>
      <c r="BK209" s="230">
        <f>ROUND(I209*H209,2)</f>
        <v>0</v>
      </c>
      <c r="BL209" s="22" t="s">
        <v>133</v>
      </c>
      <c r="BM209" s="22" t="s">
        <v>442</v>
      </c>
    </row>
    <row r="210" s="1" customFormat="1" ht="25.5" customHeight="1">
      <c r="B210" s="44"/>
      <c r="C210" s="219" t="s">
        <v>443</v>
      </c>
      <c r="D210" s="219" t="s">
        <v>128</v>
      </c>
      <c r="E210" s="220" t="s">
        <v>444</v>
      </c>
      <c r="F210" s="221" t="s">
        <v>445</v>
      </c>
      <c r="G210" s="222" t="s">
        <v>131</v>
      </c>
      <c r="H210" s="223">
        <v>5</v>
      </c>
      <c r="I210" s="224"/>
      <c r="J210" s="225">
        <f>ROUND(I210*H210,2)</f>
        <v>0</v>
      </c>
      <c r="K210" s="221" t="s">
        <v>132</v>
      </c>
      <c r="L210" s="70"/>
      <c r="M210" s="226" t="s">
        <v>21</v>
      </c>
      <c r="N210" s="227" t="s">
        <v>42</v>
      </c>
      <c r="O210" s="45"/>
      <c r="P210" s="228">
        <f>O210*H210</f>
        <v>0</v>
      </c>
      <c r="Q210" s="228">
        <v>0.11241</v>
      </c>
      <c r="R210" s="228">
        <f>Q210*H210</f>
        <v>0.56204999999999994</v>
      </c>
      <c r="S210" s="228">
        <v>0</v>
      </c>
      <c r="T210" s="229">
        <f>S210*H210</f>
        <v>0</v>
      </c>
      <c r="AR210" s="22" t="s">
        <v>133</v>
      </c>
      <c r="AT210" s="22" t="s">
        <v>128</v>
      </c>
      <c r="AU210" s="22" t="s">
        <v>81</v>
      </c>
      <c r="AY210" s="22" t="s">
        <v>126</v>
      </c>
      <c r="BE210" s="230">
        <f>IF(N210="základní",J210,0)</f>
        <v>0</v>
      </c>
      <c r="BF210" s="230">
        <f>IF(N210="snížená",J210,0)</f>
        <v>0</v>
      </c>
      <c r="BG210" s="230">
        <f>IF(N210="zákl. přenesená",J210,0)</f>
        <v>0</v>
      </c>
      <c r="BH210" s="230">
        <f>IF(N210="sníž. přenesená",J210,0)</f>
        <v>0</v>
      </c>
      <c r="BI210" s="230">
        <f>IF(N210="nulová",J210,0)</f>
        <v>0</v>
      </c>
      <c r="BJ210" s="22" t="s">
        <v>79</v>
      </c>
      <c r="BK210" s="230">
        <f>ROUND(I210*H210,2)</f>
        <v>0</v>
      </c>
      <c r="BL210" s="22" t="s">
        <v>133</v>
      </c>
      <c r="BM210" s="22" t="s">
        <v>446</v>
      </c>
    </row>
    <row r="211" s="1" customFormat="1" ht="16.5" customHeight="1">
      <c r="B211" s="44"/>
      <c r="C211" s="243" t="s">
        <v>447</v>
      </c>
      <c r="D211" s="243" t="s">
        <v>183</v>
      </c>
      <c r="E211" s="244" t="s">
        <v>448</v>
      </c>
      <c r="F211" s="245" t="s">
        <v>449</v>
      </c>
      <c r="G211" s="246" t="s">
        <v>131</v>
      </c>
      <c r="H211" s="247">
        <v>5</v>
      </c>
      <c r="I211" s="248"/>
      <c r="J211" s="249">
        <f>ROUND(I211*H211,2)</f>
        <v>0</v>
      </c>
      <c r="K211" s="245" t="s">
        <v>132</v>
      </c>
      <c r="L211" s="250"/>
      <c r="M211" s="251" t="s">
        <v>21</v>
      </c>
      <c r="N211" s="252" t="s">
        <v>42</v>
      </c>
      <c r="O211" s="45"/>
      <c r="P211" s="228">
        <f>O211*H211</f>
        <v>0</v>
      </c>
      <c r="Q211" s="228">
        <v>0.0061000000000000004</v>
      </c>
      <c r="R211" s="228">
        <f>Q211*H211</f>
        <v>0.030500000000000003</v>
      </c>
      <c r="S211" s="228">
        <v>0</v>
      </c>
      <c r="T211" s="229">
        <f>S211*H211</f>
        <v>0</v>
      </c>
      <c r="AR211" s="22" t="s">
        <v>164</v>
      </c>
      <c r="AT211" s="22" t="s">
        <v>183</v>
      </c>
      <c r="AU211" s="22" t="s">
        <v>81</v>
      </c>
      <c r="AY211" s="22" t="s">
        <v>126</v>
      </c>
      <c r="BE211" s="230">
        <f>IF(N211="základní",J211,0)</f>
        <v>0</v>
      </c>
      <c r="BF211" s="230">
        <f>IF(N211="snížená",J211,0)</f>
        <v>0</v>
      </c>
      <c r="BG211" s="230">
        <f>IF(N211="zákl. přenesená",J211,0)</f>
        <v>0</v>
      </c>
      <c r="BH211" s="230">
        <f>IF(N211="sníž. přenesená",J211,0)</f>
        <v>0</v>
      </c>
      <c r="BI211" s="230">
        <f>IF(N211="nulová",J211,0)</f>
        <v>0</v>
      </c>
      <c r="BJ211" s="22" t="s">
        <v>79</v>
      </c>
      <c r="BK211" s="230">
        <f>ROUND(I211*H211,2)</f>
        <v>0</v>
      </c>
      <c r="BL211" s="22" t="s">
        <v>133</v>
      </c>
      <c r="BM211" s="22" t="s">
        <v>450</v>
      </c>
    </row>
    <row r="212" s="1" customFormat="1" ht="16.5" customHeight="1">
      <c r="B212" s="44"/>
      <c r="C212" s="243" t="s">
        <v>451</v>
      </c>
      <c r="D212" s="243" t="s">
        <v>183</v>
      </c>
      <c r="E212" s="244" t="s">
        <v>452</v>
      </c>
      <c r="F212" s="245" t="s">
        <v>453</v>
      </c>
      <c r="G212" s="246" t="s">
        <v>131</v>
      </c>
      <c r="H212" s="247">
        <v>5</v>
      </c>
      <c r="I212" s="248"/>
      <c r="J212" s="249">
        <f>ROUND(I212*H212,2)</f>
        <v>0</v>
      </c>
      <c r="K212" s="245" t="s">
        <v>132</v>
      </c>
      <c r="L212" s="250"/>
      <c r="M212" s="251" t="s">
        <v>21</v>
      </c>
      <c r="N212" s="252" t="s">
        <v>42</v>
      </c>
      <c r="O212" s="45"/>
      <c r="P212" s="228">
        <f>O212*H212</f>
        <v>0</v>
      </c>
      <c r="Q212" s="228">
        <v>0.0030000000000000001</v>
      </c>
      <c r="R212" s="228">
        <f>Q212*H212</f>
        <v>0.014999999999999999</v>
      </c>
      <c r="S212" s="228">
        <v>0</v>
      </c>
      <c r="T212" s="229">
        <f>S212*H212</f>
        <v>0</v>
      </c>
      <c r="AR212" s="22" t="s">
        <v>164</v>
      </c>
      <c r="AT212" s="22" t="s">
        <v>183</v>
      </c>
      <c r="AU212" s="22" t="s">
        <v>81</v>
      </c>
      <c r="AY212" s="22" t="s">
        <v>126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2" t="s">
        <v>79</v>
      </c>
      <c r="BK212" s="230">
        <f>ROUND(I212*H212,2)</f>
        <v>0</v>
      </c>
      <c r="BL212" s="22" t="s">
        <v>133</v>
      </c>
      <c r="BM212" s="22" t="s">
        <v>454</v>
      </c>
    </row>
    <row r="213" s="1" customFormat="1" ht="16.5" customHeight="1">
      <c r="B213" s="44"/>
      <c r="C213" s="243" t="s">
        <v>455</v>
      </c>
      <c r="D213" s="243" t="s">
        <v>183</v>
      </c>
      <c r="E213" s="244" t="s">
        <v>456</v>
      </c>
      <c r="F213" s="245" t="s">
        <v>457</v>
      </c>
      <c r="G213" s="246" t="s">
        <v>131</v>
      </c>
      <c r="H213" s="247">
        <v>5</v>
      </c>
      <c r="I213" s="248"/>
      <c r="J213" s="249">
        <f>ROUND(I213*H213,2)</f>
        <v>0</v>
      </c>
      <c r="K213" s="245" t="s">
        <v>132</v>
      </c>
      <c r="L213" s="250"/>
      <c r="M213" s="251" t="s">
        <v>21</v>
      </c>
      <c r="N213" s="252" t="s">
        <v>42</v>
      </c>
      <c r="O213" s="45"/>
      <c r="P213" s="228">
        <f>O213*H213</f>
        <v>0</v>
      </c>
      <c r="Q213" s="228">
        <v>0.00010000000000000001</v>
      </c>
      <c r="R213" s="228">
        <f>Q213*H213</f>
        <v>0.00050000000000000001</v>
      </c>
      <c r="S213" s="228">
        <v>0</v>
      </c>
      <c r="T213" s="229">
        <f>S213*H213</f>
        <v>0</v>
      </c>
      <c r="AR213" s="22" t="s">
        <v>164</v>
      </c>
      <c r="AT213" s="22" t="s">
        <v>183</v>
      </c>
      <c r="AU213" s="22" t="s">
        <v>81</v>
      </c>
      <c r="AY213" s="22" t="s">
        <v>126</v>
      </c>
      <c r="BE213" s="230">
        <f>IF(N213="základní",J213,0)</f>
        <v>0</v>
      </c>
      <c r="BF213" s="230">
        <f>IF(N213="snížená",J213,0)</f>
        <v>0</v>
      </c>
      <c r="BG213" s="230">
        <f>IF(N213="zákl. přenesená",J213,0)</f>
        <v>0</v>
      </c>
      <c r="BH213" s="230">
        <f>IF(N213="sníž. přenesená",J213,0)</f>
        <v>0</v>
      </c>
      <c r="BI213" s="230">
        <f>IF(N213="nulová",J213,0)</f>
        <v>0</v>
      </c>
      <c r="BJ213" s="22" t="s">
        <v>79</v>
      </c>
      <c r="BK213" s="230">
        <f>ROUND(I213*H213,2)</f>
        <v>0</v>
      </c>
      <c r="BL213" s="22" t="s">
        <v>133</v>
      </c>
      <c r="BM213" s="22" t="s">
        <v>458</v>
      </c>
    </row>
    <row r="214" s="1" customFormat="1" ht="16.5" customHeight="1">
      <c r="B214" s="44"/>
      <c r="C214" s="243" t="s">
        <v>459</v>
      </c>
      <c r="D214" s="243" t="s">
        <v>183</v>
      </c>
      <c r="E214" s="244" t="s">
        <v>460</v>
      </c>
      <c r="F214" s="245" t="s">
        <v>461</v>
      </c>
      <c r="G214" s="246" t="s">
        <v>131</v>
      </c>
      <c r="H214" s="247">
        <v>20</v>
      </c>
      <c r="I214" s="248"/>
      <c r="J214" s="249">
        <f>ROUND(I214*H214,2)</f>
        <v>0</v>
      </c>
      <c r="K214" s="245" t="s">
        <v>132</v>
      </c>
      <c r="L214" s="250"/>
      <c r="M214" s="251" t="s">
        <v>21</v>
      </c>
      <c r="N214" s="252" t="s">
        <v>42</v>
      </c>
      <c r="O214" s="45"/>
      <c r="P214" s="228">
        <f>O214*H214</f>
        <v>0</v>
      </c>
      <c r="Q214" s="228">
        <v>0.00035</v>
      </c>
      <c r="R214" s="228">
        <f>Q214*H214</f>
        <v>0.0070000000000000001</v>
      </c>
      <c r="S214" s="228">
        <v>0</v>
      </c>
      <c r="T214" s="229">
        <f>S214*H214</f>
        <v>0</v>
      </c>
      <c r="AR214" s="22" t="s">
        <v>164</v>
      </c>
      <c r="AT214" s="22" t="s">
        <v>183</v>
      </c>
      <c r="AU214" s="22" t="s">
        <v>81</v>
      </c>
      <c r="AY214" s="22" t="s">
        <v>126</v>
      </c>
      <c r="BE214" s="230">
        <f>IF(N214="základní",J214,0)</f>
        <v>0</v>
      </c>
      <c r="BF214" s="230">
        <f>IF(N214="snížená",J214,0)</f>
        <v>0</v>
      </c>
      <c r="BG214" s="230">
        <f>IF(N214="zákl. přenesená",J214,0)</f>
        <v>0</v>
      </c>
      <c r="BH214" s="230">
        <f>IF(N214="sníž. přenesená",J214,0)</f>
        <v>0</v>
      </c>
      <c r="BI214" s="230">
        <f>IF(N214="nulová",J214,0)</f>
        <v>0</v>
      </c>
      <c r="BJ214" s="22" t="s">
        <v>79</v>
      </c>
      <c r="BK214" s="230">
        <f>ROUND(I214*H214,2)</f>
        <v>0</v>
      </c>
      <c r="BL214" s="22" t="s">
        <v>133</v>
      </c>
      <c r="BM214" s="22" t="s">
        <v>462</v>
      </c>
    </row>
    <row r="215" s="1" customFormat="1" ht="16.5" customHeight="1">
      <c r="B215" s="44"/>
      <c r="C215" s="219" t="s">
        <v>463</v>
      </c>
      <c r="D215" s="219" t="s">
        <v>128</v>
      </c>
      <c r="E215" s="220" t="s">
        <v>464</v>
      </c>
      <c r="F215" s="221" t="s">
        <v>465</v>
      </c>
      <c r="G215" s="222" t="s">
        <v>149</v>
      </c>
      <c r="H215" s="223">
        <v>80</v>
      </c>
      <c r="I215" s="224"/>
      <c r="J215" s="225">
        <f>ROUND(I215*H215,2)</f>
        <v>0</v>
      </c>
      <c r="K215" s="221" t="s">
        <v>132</v>
      </c>
      <c r="L215" s="70"/>
      <c r="M215" s="226" t="s">
        <v>21</v>
      </c>
      <c r="N215" s="227" t="s">
        <v>42</v>
      </c>
      <c r="O215" s="45"/>
      <c r="P215" s="228">
        <f>O215*H215</f>
        <v>0</v>
      </c>
      <c r="Q215" s="228">
        <v>0.00020000000000000001</v>
      </c>
      <c r="R215" s="228">
        <f>Q215*H215</f>
        <v>0.016</v>
      </c>
      <c r="S215" s="228">
        <v>0</v>
      </c>
      <c r="T215" s="229">
        <f>S215*H215</f>
        <v>0</v>
      </c>
      <c r="AR215" s="22" t="s">
        <v>133</v>
      </c>
      <c r="AT215" s="22" t="s">
        <v>128</v>
      </c>
      <c r="AU215" s="22" t="s">
        <v>81</v>
      </c>
      <c r="AY215" s="22" t="s">
        <v>126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2" t="s">
        <v>79</v>
      </c>
      <c r="BK215" s="230">
        <f>ROUND(I215*H215,2)</f>
        <v>0</v>
      </c>
      <c r="BL215" s="22" t="s">
        <v>133</v>
      </c>
      <c r="BM215" s="22" t="s">
        <v>466</v>
      </c>
    </row>
    <row r="216" s="11" customFormat="1">
      <c r="B216" s="231"/>
      <c r="C216" s="232"/>
      <c r="D216" s="233" t="s">
        <v>156</v>
      </c>
      <c r="E216" s="234" t="s">
        <v>21</v>
      </c>
      <c r="F216" s="235" t="s">
        <v>467</v>
      </c>
      <c r="G216" s="232"/>
      <c r="H216" s="236">
        <v>80</v>
      </c>
      <c r="I216" s="237"/>
      <c r="J216" s="232"/>
      <c r="K216" s="232"/>
      <c r="L216" s="238"/>
      <c r="M216" s="239"/>
      <c r="N216" s="240"/>
      <c r="O216" s="240"/>
      <c r="P216" s="240"/>
      <c r="Q216" s="240"/>
      <c r="R216" s="240"/>
      <c r="S216" s="240"/>
      <c r="T216" s="241"/>
      <c r="AT216" s="242" t="s">
        <v>156</v>
      </c>
      <c r="AU216" s="242" t="s">
        <v>81</v>
      </c>
      <c r="AV216" s="11" t="s">
        <v>81</v>
      </c>
      <c r="AW216" s="11" t="s">
        <v>35</v>
      </c>
      <c r="AX216" s="11" t="s">
        <v>79</v>
      </c>
      <c r="AY216" s="242" t="s">
        <v>126</v>
      </c>
    </row>
    <row r="217" s="1" customFormat="1" ht="16.5" customHeight="1">
      <c r="B217" s="44"/>
      <c r="C217" s="219" t="s">
        <v>468</v>
      </c>
      <c r="D217" s="219" t="s">
        <v>128</v>
      </c>
      <c r="E217" s="220" t="s">
        <v>469</v>
      </c>
      <c r="F217" s="221" t="s">
        <v>470</v>
      </c>
      <c r="G217" s="222" t="s">
        <v>141</v>
      </c>
      <c r="H217" s="223">
        <v>2</v>
      </c>
      <c r="I217" s="224"/>
      <c r="J217" s="225">
        <f>ROUND(I217*H217,2)</f>
        <v>0</v>
      </c>
      <c r="K217" s="221" t="s">
        <v>132</v>
      </c>
      <c r="L217" s="70"/>
      <c r="M217" s="226" t="s">
        <v>21</v>
      </c>
      <c r="N217" s="227" t="s">
        <v>42</v>
      </c>
      <c r="O217" s="45"/>
      <c r="P217" s="228">
        <f>O217*H217</f>
        <v>0</v>
      </c>
      <c r="Q217" s="228">
        <v>0.0016000000000000001</v>
      </c>
      <c r="R217" s="228">
        <f>Q217*H217</f>
        <v>0.0032000000000000002</v>
      </c>
      <c r="S217" s="228">
        <v>0</v>
      </c>
      <c r="T217" s="229">
        <f>S217*H217</f>
        <v>0</v>
      </c>
      <c r="AR217" s="22" t="s">
        <v>133</v>
      </c>
      <c r="AT217" s="22" t="s">
        <v>128</v>
      </c>
      <c r="AU217" s="22" t="s">
        <v>81</v>
      </c>
      <c r="AY217" s="22" t="s">
        <v>126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2" t="s">
        <v>79</v>
      </c>
      <c r="BK217" s="230">
        <f>ROUND(I217*H217,2)</f>
        <v>0</v>
      </c>
      <c r="BL217" s="22" t="s">
        <v>133</v>
      </c>
      <c r="BM217" s="22" t="s">
        <v>471</v>
      </c>
    </row>
    <row r="218" s="11" customFormat="1">
      <c r="B218" s="231"/>
      <c r="C218" s="232"/>
      <c r="D218" s="233" t="s">
        <v>156</v>
      </c>
      <c r="E218" s="234" t="s">
        <v>21</v>
      </c>
      <c r="F218" s="235" t="s">
        <v>472</v>
      </c>
      <c r="G218" s="232"/>
      <c r="H218" s="236">
        <v>2</v>
      </c>
      <c r="I218" s="237"/>
      <c r="J218" s="232"/>
      <c r="K218" s="232"/>
      <c r="L218" s="238"/>
      <c r="M218" s="239"/>
      <c r="N218" s="240"/>
      <c r="O218" s="240"/>
      <c r="P218" s="240"/>
      <c r="Q218" s="240"/>
      <c r="R218" s="240"/>
      <c r="S218" s="240"/>
      <c r="T218" s="241"/>
      <c r="AT218" s="242" t="s">
        <v>156</v>
      </c>
      <c r="AU218" s="242" t="s">
        <v>81</v>
      </c>
      <c r="AV218" s="11" t="s">
        <v>81</v>
      </c>
      <c r="AW218" s="11" t="s">
        <v>35</v>
      </c>
      <c r="AX218" s="11" t="s">
        <v>79</v>
      </c>
      <c r="AY218" s="242" t="s">
        <v>126</v>
      </c>
    </row>
    <row r="219" s="1" customFormat="1" ht="16.5" customHeight="1">
      <c r="B219" s="44"/>
      <c r="C219" s="219" t="s">
        <v>473</v>
      </c>
      <c r="D219" s="219" t="s">
        <v>128</v>
      </c>
      <c r="E219" s="220" t="s">
        <v>474</v>
      </c>
      <c r="F219" s="221" t="s">
        <v>475</v>
      </c>
      <c r="G219" s="222" t="s">
        <v>149</v>
      </c>
      <c r="H219" s="223">
        <v>80</v>
      </c>
      <c r="I219" s="224"/>
      <c r="J219" s="225">
        <f>ROUND(I219*H219,2)</f>
        <v>0</v>
      </c>
      <c r="K219" s="221" t="s">
        <v>132</v>
      </c>
      <c r="L219" s="70"/>
      <c r="M219" s="226" t="s">
        <v>21</v>
      </c>
      <c r="N219" s="227" t="s">
        <v>42</v>
      </c>
      <c r="O219" s="45"/>
      <c r="P219" s="228">
        <f>O219*H219</f>
        <v>0</v>
      </c>
      <c r="Q219" s="228">
        <v>0</v>
      </c>
      <c r="R219" s="228">
        <f>Q219*H219</f>
        <v>0</v>
      </c>
      <c r="S219" s="228">
        <v>0</v>
      </c>
      <c r="T219" s="229">
        <f>S219*H219</f>
        <v>0</v>
      </c>
      <c r="AR219" s="22" t="s">
        <v>133</v>
      </c>
      <c r="AT219" s="22" t="s">
        <v>128</v>
      </c>
      <c r="AU219" s="22" t="s">
        <v>81</v>
      </c>
      <c r="AY219" s="22" t="s">
        <v>126</v>
      </c>
      <c r="BE219" s="230">
        <f>IF(N219="základní",J219,0)</f>
        <v>0</v>
      </c>
      <c r="BF219" s="230">
        <f>IF(N219="snížená",J219,0)</f>
        <v>0</v>
      </c>
      <c r="BG219" s="230">
        <f>IF(N219="zákl. přenesená",J219,0)</f>
        <v>0</v>
      </c>
      <c r="BH219" s="230">
        <f>IF(N219="sníž. přenesená",J219,0)</f>
        <v>0</v>
      </c>
      <c r="BI219" s="230">
        <f>IF(N219="nulová",J219,0)</f>
        <v>0</v>
      </c>
      <c r="BJ219" s="22" t="s">
        <v>79</v>
      </c>
      <c r="BK219" s="230">
        <f>ROUND(I219*H219,2)</f>
        <v>0</v>
      </c>
      <c r="BL219" s="22" t="s">
        <v>133</v>
      </c>
      <c r="BM219" s="22" t="s">
        <v>476</v>
      </c>
    </row>
    <row r="220" s="11" customFormat="1">
      <c r="B220" s="231"/>
      <c r="C220" s="232"/>
      <c r="D220" s="233" t="s">
        <v>156</v>
      </c>
      <c r="E220" s="234" t="s">
        <v>21</v>
      </c>
      <c r="F220" s="235" t="s">
        <v>467</v>
      </c>
      <c r="G220" s="232"/>
      <c r="H220" s="236">
        <v>80</v>
      </c>
      <c r="I220" s="237"/>
      <c r="J220" s="232"/>
      <c r="K220" s="232"/>
      <c r="L220" s="238"/>
      <c r="M220" s="239"/>
      <c r="N220" s="240"/>
      <c r="O220" s="240"/>
      <c r="P220" s="240"/>
      <c r="Q220" s="240"/>
      <c r="R220" s="240"/>
      <c r="S220" s="240"/>
      <c r="T220" s="241"/>
      <c r="AT220" s="242" t="s">
        <v>156</v>
      </c>
      <c r="AU220" s="242" t="s">
        <v>81</v>
      </c>
      <c r="AV220" s="11" t="s">
        <v>81</v>
      </c>
      <c r="AW220" s="11" t="s">
        <v>35</v>
      </c>
      <c r="AX220" s="11" t="s">
        <v>79</v>
      </c>
      <c r="AY220" s="242" t="s">
        <v>126</v>
      </c>
    </row>
    <row r="221" s="1" customFormat="1" ht="16.5" customHeight="1">
      <c r="B221" s="44"/>
      <c r="C221" s="219" t="s">
        <v>477</v>
      </c>
      <c r="D221" s="219" t="s">
        <v>128</v>
      </c>
      <c r="E221" s="220" t="s">
        <v>478</v>
      </c>
      <c r="F221" s="221" t="s">
        <v>479</v>
      </c>
      <c r="G221" s="222" t="s">
        <v>141</v>
      </c>
      <c r="H221" s="223">
        <v>2</v>
      </c>
      <c r="I221" s="224"/>
      <c r="J221" s="225">
        <f>ROUND(I221*H221,2)</f>
        <v>0</v>
      </c>
      <c r="K221" s="221" t="s">
        <v>132</v>
      </c>
      <c r="L221" s="70"/>
      <c r="M221" s="226" t="s">
        <v>21</v>
      </c>
      <c r="N221" s="227" t="s">
        <v>42</v>
      </c>
      <c r="O221" s="45"/>
      <c r="P221" s="228">
        <f>O221*H221</f>
        <v>0</v>
      </c>
      <c r="Q221" s="228">
        <v>1.0000000000000001E-05</v>
      </c>
      <c r="R221" s="228">
        <f>Q221*H221</f>
        <v>2.0000000000000002E-05</v>
      </c>
      <c r="S221" s="228">
        <v>0</v>
      </c>
      <c r="T221" s="229">
        <f>S221*H221</f>
        <v>0</v>
      </c>
      <c r="AR221" s="22" t="s">
        <v>133</v>
      </c>
      <c r="AT221" s="22" t="s">
        <v>128</v>
      </c>
      <c r="AU221" s="22" t="s">
        <v>81</v>
      </c>
      <c r="AY221" s="22" t="s">
        <v>126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2" t="s">
        <v>79</v>
      </c>
      <c r="BK221" s="230">
        <f>ROUND(I221*H221,2)</f>
        <v>0</v>
      </c>
      <c r="BL221" s="22" t="s">
        <v>133</v>
      </c>
      <c r="BM221" s="22" t="s">
        <v>480</v>
      </c>
    </row>
    <row r="222" s="1" customFormat="1" ht="25.5" customHeight="1">
      <c r="B222" s="44"/>
      <c r="C222" s="219" t="s">
        <v>481</v>
      </c>
      <c r="D222" s="219" t="s">
        <v>128</v>
      </c>
      <c r="E222" s="220" t="s">
        <v>482</v>
      </c>
      <c r="F222" s="221" t="s">
        <v>483</v>
      </c>
      <c r="G222" s="222" t="s">
        <v>149</v>
      </c>
      <c r="H222" s="223">
        <v>388.69999999999999</v>
      </c>
      <c r="I222" s="224"/>
      <c r="J222" s="225">
        <f>ROUND(I222*H222,2)</f>
        <v>0</v>
      </c>
      <c r="K222" s="221" t="s">
        <v>132</v>
      </c>
      <c r="L222" s="70"/>
      <c r="M222" s="226" t="s">
        <v>21</v>
      </c>
      <c r="N222" s="227" t="s">
        <v>42</v>
      </c>
      <c r="O222" s="45"/>
      <c r="P222" s="228">
        <f>O222*H222</f>
        <v>0</v>
      </c>
      <c r="Q222" s="228">
        <v>0.15540000000000001</v>
      </c>
      <c r="R222" s="228">
        <f>Q222*H222</f>
        <v>60.403980000000004</v>
      </c>
      <c r="S222" s="228">
        <v>0</v>
      </c>
      <c r="T222" s="229">
        <f>S222*H222</f>
        <v>0</v>
      </c>
      <c r="AR222" s="22" t="s">
        <v>133</v>
      </c>
      <c r="AT222" s="22" t="s">
        <v>128</v>
      </c>
      <c r="AU222" s="22" t="s">
        <v>81</v>
      </c>
      <c r="AY222" s="22" t="s">
        <v>126</v>
      </c>
      <c r="BE222" s="230">
        <f>IF(N222="základní",J222,0)</f>
        <v>0</v>
      </c>
      <c r="BF222" s="230">
        <f>IF(N222="snížená",J222,0)</f>
        <v>0</v>
      </c>
      <c r="BG222" s="230">
        <f>IF(N222="zákl. přenesená",J222,0)</f>
        <v>0</v>
      </c>
      <c r="BH222" s="230">
        <f>IF(N222="sníž. přenesená",J222,0)</f>
        <v>0</v>
      </c>
      <c r="BI222" s="230">
        <f>IF(N222="nulová",J222,0)</f>
        <v>0</v>
      </c>
      <c r="BJ222" s="22" t="s">
        <v>79</v>
      </c>
      <c r="BK222" s="230">
        <f>ROUND(I222*H222,2)</f>
        <v>0</v>
      </c>
      <c r="BL222" s="22" t="s">
        <v>133</v>
      </c>
      <c r="BM222" s="22" t="s">
        <v>484</v>
      </c>
    </row>
    <row r="223" s="11" customFormat="1">
      <c r="B223" s="231"/>
      <c r="C223" s="232"/>
      <c r="D223" s="233" t="s">
        <v>156</v>
      </c>
      <c r="E223" s="234" t="s">
        <v>21</v>
      </c>
      <c r="F223" s="235" t="s">
        <v>485</v>
      </c>
      <c r="G223" s="232"/>
      <c r="H223" s="236">
        <v>388.69999999999999</v>
      </c>
      <c r="I223" s="237"/>
      <c r="J223" s="232"/>
      <c r="K223" s="232"/>
      <c r="L223" s="238"/>
      <c r="M223" s="239"/>
      <c r="N223" s="240"/>
      <c r="O223" s="240"/>
      <c r="P223" s="240"/>
      <c r="Q223" s="240"/>
      <c r="R223" s="240"/>
      <c r="S223" s="240"/>
      <c r="T223" s="241"/>
      <c r="AT223" s="242" t="s">
        <v>156</v>
      </c>
      <c r="AU223" s="242" t="s">
        <v>81</v>
      </c>
      <c r="AV223" s="11" t="s">
        <v>81</v>
      </c>
      <c r="AW223" s="11" t="s">
        <v>35</v>
      </c>
      <c r="AX223" s="11" t="s">
        <v>79</v>
      </c>
      <c r="AY223" s="242" t="s">
        <v>126</v>
      </c>
    </row>
    <row r="224" s="1" customFormat="1" ht="16.5" customHeight="1">
      <c r="B224" s="44"/>
      <c r="C224" s="243" t="s">
        <v>486</v>
      </c>
      <c r="D224" s="243" t="s">
        <v>183</v>
      </c>
      <c r="E224" s="244" t="s">
        <v>487</v>
      </c>
      <c r="F224" s="245" t="s">
        <v>488</v>
      </c>
      <c r="G224" s="246" t="s">
        <v>149</v>
      </c>
      <c r="H224" s="247">
        <v>272.64600000000002</v>
      </c>
      <c r="I224" s="248"/>
      <c r="J224" s="249">
        <f>ROUND(I224*H224,2)</f>
        <v>0</v>
      </c>
      <c r="K224" s="245" t="s">
        <v>132</v>
      </c>
      <c r="L224" s="250"/>
      <c r="M224" s="251" t="s">
        <v>21</v>
      </c>
      <c r="N224" s="252" t="s">
        <v>42</v>
      </c>
      <c r="O224" s="45"/>
      <c r="P224" s="228">
        <f>O224*H224</f>
        <v>0</v>
      </c>
      <c r="Q224" s="228">
        <v>0.085000000000000006</v>
      </c>
      <c r="R224" s="228">
        <f>Q224*H224</f>
        <v>23.174910000000004</v>
      </c>
      <c r="S224" s="228">
        <v>0</v>
      </c>
      <c r="T224" s="229">
        <f>S224*H224</f>
        <v>0</v>
      </c>
      <c r="AR224" s="22" t="s">
        <v>164</v>
      </c>
      <c r="AT224" s="22" t="s">
        <v>183</v>
      </c>
      <c r="AU224" s="22" t="s">
        <v>81</v>
      </c>
      <c r="AY224" s="22" t="s">
        <v>126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2" t="s">
        <v>79</v>
      </c>
      <c r="BK224" s="230">
        <f>ROUND(I224*H224,2)</f>
        <v>0</v>
      </c>
      <c r="BL224" s="22" t="s">
        <v>133</v>
      </c>
      <c r="BM224" s="22" t="s">
        <v>489</v>
      </c>
    </row>
    <row r="225" s="11" customFormat="1">
      <c r="B225" s="231"/>
      <c r="C225" s="232"/>
      <c r="D225" s="233" t="s">
        <v>156</v>
      </c>
      <c r="E225" s="232"/>
      <c r="F225" s="235" t="s">
        <v>490</v>
      </c>
      <c r="G225" s="232"/>
      <c r="H225" s="236">
        <v>272.64600000000002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156</v>
      </c>
      <c r="AU225" s="242" t="s">
        <v>81</v>
      </c>
      <c r="AV225" s="11" t="s">
        <v>81</v>
      </c>
      <c r="AW225" s="11" t="s">
        <v>6</v>
      </c>
      <c r="AX225" s="11" t="s">
        <v>79</v>
      </c>
      <c r="AY225" s="242" t="s">
        <v>126</v>
      </c>
    </row>
    <row r="226" s="1" customFormat="1" ht="16.5" customHeight="1">
      <c r="B226" s="44"/>
      <c r="C226" s="243" t="s">
        <v>491</v>
      </c>
      <c r="D226" s="243" t="s">
        <v>183</v>
      </c>
      <c r="E226" s="244" t="s">
        <v>492</v>
      </c>
      <c r="F226" s="245" t="s">
        <v>493</v>
      </c>
      <c r="G226" s="246" t="s">
        <v>149</v>
      </c>
      <c r="H226" s="247">
        <v>111.58799999999999</v>
      </c>
      <c r="I226" s="248"/>
      <c r="J226" s="249">
        <f>ROUND(I226*H226,2)</f>
        <v>0</v>
      </c>
      <c r="K226" s="245" t="s">
        <v>132</v>
      </c>
      <c r="L226" s="250"/>
      <c r="M226" s="251" t="s">
        <v>21</v>
      </c>
      <c r="N226" s="252" t="s">
        <v>42</v>
      </c>
      <c r="O226" s="45"/>
      <c r="P226" s="228">
        <f>O226*H226</f>
        <v>0</v>
      </c>
      <c r="Q226" s="228">
        <v>0.048300000000000003</v>
      </c>
      <c r="R226" s="228">
        <f>Q226*H226</f>
        <v>5.3897003999999997</v>
      </c>
      <c r="S226" s="228">
        <v>0</v>
      </c>
      <c r="T226" s="229">
        <f>S226*H226</f>
        <v>0</v>
      </c>
      <c r="AR226" s="22" t="s">
        <v>164</v>
      </c>
      <c r="AT226" s="22" t="s">
        <v>183</v>
      </c>
      <c r="AU226" s="22" t="s">
        <v>81</v>
      </c>
      <c r="AY226" s="22" t="s">
        <v>126</v>
      </c>
      <c r="BE226" s="230">
        <f>IF(N226="základní",J226,0)</f>
        <v>0</v>
      </c>
      <c r="BF226" s="230">
        <f>IF(N226="snížená",J226,0)</f>
        <v>0</v>
      </c>
      <c r="BG226" s="230">
        <f>IF(N226="zákl. přenesená",J226,0)</f>
        <v>0</v>
      </c>
      <c r="BH226" s="230">
        <f>IF(N226="sníž. přenesená",J226,0)</f>
        <v>0</v>
      </c>
      <c r="BI226" s="230">
        <f>IF(N226="nulová",J226,0)</f>
        <v>0</v>
      </c>
      <c r="BJ226" s="22" t="s">
        <v>79</v>
      </c>
      <c r="BK226" s="230">
        <f>ROUND(I226*H226,2)</f>
        <v>0</v>
      </c>
      <c r="BL226" s="22" t="s">
        <v>133</v>
      </c>
      <c r="BM226" s="22" t="s">
        <v>494</v>
      </c>
    </row>
    <row r="227" s="11" customFormat="1">
      <c r="B227" s="231"/>
      <c r="C227" s="232"/>
      <c r="D227" s="233" t="s">
        <v>156</v>
      </c>
      <c r="E227" s="232"/>
      <c r="F227" s="235" t="s">
        <v>495</v>
      </c>
      <c r="G227" s="232"/>
      <c r="H227" s="236">
        <v>111.58799999999999</v>
      </c>
      <c r="I227" s="237"/>
      <c r="J227" s="232"/>
      <c r="K227" s="232"/>
      <c r="L227" s="238"/>
      <c r="M227" s="239"/>
      <c r="N227" s="240"/>
      <c r="O227" s="240"/>
      <c r="P227" s="240"/>
      <c r="Q227" s="240"/>
      <c r="R227" s="240"/>
      <c r="S227" s="240"/>
      <c r="T227" s="241"/>
      <c r="AT227" s="242" t="s">
        <v>156</v>
      </c>
      <c r="AU227" s="242" t="s">
        <v>81</v>
      </c>
      <c r="AV227" s="11" t="s">
        <v>81</v>
      </c>
      <c r="AW227" s="11" t="s">
        <v>6</v>
      </c>
      <c r="AX227" s="11" t="s">
        <v>79</v>
      </c>
      <c r="AY227" s="242" t="s">
        <v>126</v>
      </c>
    </row>
    <row r="228" s="1" customFormat="1" ht="16.5" customHeight="1">
      <c r="B228" s="44"/>
      <c r="C228" s="243" t="s">
        <v>496</v>
      </c>
      <c r="D228" s="243" t="s">
        <v>183</v>
      </c>
      <c r="E228" s="244" t="s">
        <v>497</v>
      </c>
      <c r="F228" s="245" t="s">
        <v>498</v>
      </c>
      <c r="G228" s="246" t="s">
        <v>149</v>
      </c>
      <c r="H228" s="247">
        <v>12.24</v>
      </c>
      <c r="I228" s="248"/>
      <c r="J228" s="249">
        <f>ROUND(I228*H228,2)</f>
        <v>0</v>
      </c>
      <c r="K228" s="245" t="s">
        <v>132</v>
      </c>
      <c r="L228" s="250"/>
      <c r="M228" s="251" t="s">
        <v>21</v>
      </c>
      <c r="N228" s="252" t="s">
        <v>42</v>
      </c>
      <c r="O228" s="45"/>
      <c r="P228" s="228">
        <f>O228*H228</f>
        <v>0</v>
      </c>
      <c r="Q228" s="228">
        <v>0.064000000000000001</v>
      </c>
      <c r="R228" s="228">
        <f>Q228*H228</f>
        <v>0.78336000000000006</v>
      </c>
      <c r="S228" s="228">
        <v>0</v>
      </c>
      <c r="T228" s="229">
        <f>S228*H228</f>
        <v>0</v>
      </c>
      <c r="AR228" s="22" t="s">
        <v>164</v>
      </c>
      <c r="AT228" s="22" t="s">
        <v>183</v>
      </c>
      <c r="AU228" s="22" t="s">
        <v>81</v>
      </c>
      <c r="AY228" s="22" t="s">
        <v>126</v>
      </c>
      <c r="BE228" s="230">
        <f>IF(N228="základní",J228,0)</f>
        <v>0</v>
      </c>
      <c r="BF228" s="230">
        <f>IF(N228="snížená",J228,0)</f>
        <v>0</v>
      </c>
      <c r="BG228" s="230">
        <f>IF(N228="zákl. přenesená",J228,0)</f>
        <v>0</v>
      </c>
      <c r="BH228" s="230">
        <f>IF(N228="sníž. přenesená",J228,0)</f>
        <v>0</v>
      </c>
      <c r="BI228" s="230">
        <f>IF(N228="nulová",J228,0)</f>
        <v>0</v>
      </c>
      <c r="BJ228" s="22" t="s">
        <v>79</v>
      </c>
      <c r="BK228" s="230">
        <f>ROUND(I228*H228,2)</f>
        <v>0</v>
      </c>
      <c r="BL228" s="22" t="s">
        <v>133</v>
      </c>
      <c r="BM228" s="22" t="s">
        <v>499</v>
      </c>
    </row>
    <row r="229" s="11" customFormat="1">
      <c r="B229" s="231"/>
      <c r="C229" s="232"/>
      <c r="D229" s="233" t="s">
        <v>156</v>
      </c>
      <c r="E229" s="232"/>
      <c r="F229" s="235" t="s">
        <v>500</v>
      </c>
      <c r="G229" s="232"/>
      <c r="H229" s="236">
        <v>12.24</v>
      </c>
      <c r="I229" s="237"/>
      <c r="J229" s="232"/>
      <c r="K229" s="232"/>
      <c r="L229" s="238"/>
      <c r="M229" s="239"/>
      <c r="N229" s="240"/>
      <c r="O229" s="240"/>
      <c r="P229" s="240"/>
      <c r="Q229" s="240"/>
      <c r="R229" s="240"/>
      <c r="S229" s="240"/>
      <c r="T229" s="241"/>
      <c r="AT229" s="242" t="s">
        <v>156</v>
      </c>
      <c r="AU229" s="242" t="s">
        <v>81</v>
      </c>
      <c r="AV229" s="11" t="s">
        <v>81</v>
      </c>
      <c r="AW229" s="11" t="s">
        <v>6</v>
      </c>
      <c r="AX229" s="11" t="s">
        <v>79</v>
      </c>
      <c r="AY229" s="242" t="s">
        <v>126</v>
      </c>
    </row>
    <row r="230" s="1" customFormat="1" ht="16.5" customHeight="1">
      <c r="B230" s="44"/>
      <c r="C230" s="219" t="s">
        <v>501</v>
      </c>
      <c r="D230" s="219" t="s">
        <v>128</v>
      </c>
      <c r="E230" s="220" t="s">
        <v>502</v>
      </c>
      <c r="F230" s="221" t="s">
        <v>503</v>
      </c>
      <c r="G230" s="222" t="s">
        <v>149</v>
      </c>
      <c r="H230" s="223">
        <v>183.5</v>
      </c>
      <c r="I230" s="224"/>
      <c r="J230" s="225">
        <f>ROUND(I230*H230,2)</f>
        <v>0</v>
      </c>
      <c r="K230" s="221" t="s">
        <v>132</v>
      </c>
      <c r="L230" s="70"/>
      <c r="M230" s="226" t="s">
        <v>21</v>
      </c>
      <c r="N230" s="227" t="s">
        <v>42</v>
      </c>
      <c r="O230" s="45"/>
      <c r="P230" s="228">
        <f>O230*H230</f>
        <v>0</v>
      </c>
      <c r="Q230" s="228">
        <v>0.10095</v>
      </c>
      <c r="R230" s="228">
        <f>Q230*H230</f>
        <v>18.524325000000001</v>
      </c>
      <c r="S230" s="228">
        <v>0</v>
      </c>
      <c r="T230" s="229">
        <f>S230*H230</f>
        <v>0</v>
      </c>
      <c r="AR230" s="22" t="s">
        <v>133</v>
      </c>
      <c r="AT230" s="22" t="s">
        <v>128</v>
      </c>
      <c r="AU230" s="22" t="s">
        <v>81</v>
      </c>
      <c r="AY230" s="22" t="s">
        <v>126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22" t="s">
        <v>79</v>
      </c>
      <c r="BK230" s="230">
        <f>ROUND(I230*H230,2)</f>
        <v>0</v>
      </c>
      <c r="BL230" s="22" t="s">
        <v>133</v>
      </c>
      <c r="BM230" s="22" t="s">
        <v>504</v>
      </c>
    </row>
    <row r="231" s="1" customFormat="1" ht="16.5" customHeight="1">
      <c r="B231" s="44"/>
      <c r="C231" s="243" t="s">
        <v>505</v>
      </c>
      <c r="D231" s="243" t="s">
        <v>183</v>
      </c>
      <c r="E231" s="244" t="s">
        <v>506</v>
      </c>
      <c r="F231" s="245" t="s">
        <v>507</v>
      </c>
      <c r="G231" s="246" t="s">
        <v>149</v>
      </c>
      <c r="H231" s="247">
        <v>187.16999999999999</v>
      </c>
      <c r="I231" s="248"/>
      <c r="J231" s="249">
        <f>ROUND(I231*H231,2)</f>
        <v>0</v>
      </c>
      <c r="K231" s="245" t="s">
        <v>132</v>
      </c>
      <c r="L231" s="250"/>
      <c r="M231" s="251" t="s">
        <v>21</v>
      </c>
      <c r="N231" s="252" t="s">
        <v>42</v>
      </c>
      <c r="O231" s="45"/>
      <c r="P231" s="228">
        <f>O231*H231</f>
        <v>0</v>
      </c>
      <c r="Q231" s="228">
        <v>0.033500000000000002</v>
      </c>
      <c r="R231" s="228">
        <f>Q231*H231</f>
        <v>6.2701950000000002</v>
      </c>
      <c r="S231" s="228">
        <v>0</v>
      </c>
      <c r="T231" s="229">
        <f>S231*H231</f>
        <v>0</v>
      </c>
      <c r="AR231" s="22" t="s">
        <v>164</v>
      </c>
      <c r="AT231" s="22" t="s">
        <v>183</v>
      </c>
      <c r="AU231" s="22" t="s">
        <v>81</v>
      </c>
      <c r="AY231" s="22" t="s">
        <v>126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2" t="s">
        <v>79</v>
      </c>
      <c r="BK231" s="230">
        <f>ROUND(I231*H231,2)</f>
        <v>0</v>
      </c>
      <c r="BL231" s="22" t="s">
        <v>133</v>
      </c>
      <c r="BM231" s="22" t="s">
        <v>508</v>
      </c>
    </row>
    <row r="232" s="11" customFormat="1">
      <c r="B232" s="231"/>
      <c r="C232" s="232"/>
      <c r="D232" s="233" t="s">
        <v>156</v>
      </c>
      <c r="E232" s="232"/>
      <c r="F232" s="235" t="s">
        <v>509</v>
      </c>
      <c r="G232" s="232"/>
      <c r="H232" s="236">
        <v>187.16999999999999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156</v>
      </c>
      <c r="AU232" s="242" t="s">
        <v>81</v>
      </c>
      <c r="AV232" s="11" t="s">
        <v>81</v>
      </c>
      <c r="AW232" s="11" t="s">
        <v>6</v>
      </c>
      <c r="AX232" s="11" t="s">
        <v>79</v>
      </c>
      <c r="AY232" s="242" t="s">
        <v>126</v>
      </c>
    </row>
    <row r="233" s="1" customFormat="1" ht="25.5" customHeight="1">
      <c r="B233" s="44"/>
      <c r="C233" s="219" t="s">
        <v>510</v>
      </c>
      <c r="D233" s="219" t="s">
        <v>128</v>
      </c>
      <c r="E233" s="220" t="s">
        <v>511</v>
      </c>
      <c r="F233" s="221" t="s">
        <v>512</v>
      </c>
      <c r="G233" s="222" t="s">
        <v>149</v>
      </c>
      <c r="H233" s="223">
        <v>23.5</v>
      </c>
      <c r="I233" s="224"/>
      <c r="J233" s="225">
        <f>ROUND(I233*H233,2)</f>
        <v>0</v>
      </c>
      <c r="K233" s="221" t="s">
        <v>132</v>
      </c>
      <c r="L233" s="70"/>
      <c r="M233" s="226" t="s">
        <v>21</v>
      </c>
      <c r="N233" s="227" t="s">
        <v>42</v>
      </c>
      <c r="O233" s="45"/>
      <c r="P233" s="228">
        <f>O233*H233</f>
        <v>0</v>
      </c>
      <c r="Q233" s="228">
        <v>6.0000000000000002E-05</v>
      </c>
      <c r="R233" s="228">
        <f>Q233*H233</f>
        <v>0.00141</v>
      </c>
      <c r="S233" s="228">
        <v>0</v>
      </c>
      <c r="T233" s="229">
        <f>S233*H233</f>
        <v>0</v>
      </c>
      <c r="AR233" s="22" t="s">
        <v>133</v>
      </c>
      <c r="AT233" s="22" t="s">
        <v>128</v>
      </c>
      <c r="AU233" s="22" t="s">
        <v>81</v>
      </c>
      <c r="AY233" s="22" t="s">
        <v>126</v>
      </c>
      <c r="BE233" s="230">
        <f>IF(N233="základní",J233,0)</f>
        <v>0</v>
      </c>
      <c r="BF233" s="230">
        <f>IF(N233="snížená",J233,0)</f>
        <v>0</v>
      </c>
      <c r="BG233" s="230">
        <f>IF(N233="zákl. přenesená",J233,0)</f>
        <v>0</v>
      </c>
      <c r="BH233" s="230">
        <f>IF(N233="sníž. přenesená",J233,0)</f>
        <v>0</v>
      </c>
      <c r="BI233" s="230">
        <f>IF(N233="nulová",J233,0)</f>
        <v>0</v>
      </c>
      <c r="BJ233" s="22" t="s">
        <v>79</v>
      </c>
      <c r="BK233" s="230">
        <f>ROUND(I233*H233,2)</f>
        <v>0</v>
      </c>
      <c r="BL233" s="22" t="s">
        <v>133</v>
      </c>
      <c r="BM233" s="22" t="s">
        <v>513</v>
      </c>
    </row>
    <row r="234" s="1" customFormat="1" ht="25.5" customHeight="1">
      <c r="B234" s="44"/>
      <c r="C234" s="219" t="s">
        <v>514</v>
      </c>
      <c r="D234" s="219" t="s">
        <v>128</v>
      </c>
      <c r="E234" s="220" t="s">
        <v>515</v>
      </c>
      <c r="F234" s="221" t="s">
        <v>516</v>
      </c>
      <c r="G234" s="222" t="s">
        <v>141</v>
      </c>
      <c r="H234" s="223">
        <v>23.5</v>
      </c>
      <c r="I234" s="224"/>
      <c r="J234" s="225">
        <f>ROUND(I234*H234,2)</f>
        <v>0</v>
      </c>
      <c r="K234" s="221" t="s">
        <v>132</v>
      </c>
      <c r="L234" s="70"/>
      <c r="M234" s="226" t="s">
        <v>21</v>
      </c>
      <c r="N234" s="227" t="s">
        <v>42</v>
      </c>
      <c r="O234" s="45"/>
      <c r="P234" s="228">
        <f>O234*H234</f>
        <v>0</v>
      </c>
      <c r="Q234" s="228">
        <v>0.0018699999999999999</v>
      </c>
      <c r="R234" s="228">
        <f>Q234*H234</f>
        <v>0.043944999999999998</v>
      </c>
      <c r="S234" s="228">
        <v>0</v>
      </c>
      <c r="T234" s="229">
        <f>S234*H234</f>
        <v>0</v>
      </c>
      <c r="AR234" s="22" t="s">
        <v>133</v>
      </c>
      <c r="AT234" s="22" t="s">
        <v>128</v>
      </c>
      <c r="AU234" s="22" t="s">
        <v>81</v>
      </c>
      <c r="AY234" s="22" t="s">
        <v>126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2" t="s">
        <v>79</v>
      </c>
      <c r="BK234" s="230">
        <f>ROUND(I234*H234,2)</f>
        <v>0</v>
      </c>
      <c r="BL234" s="22" t="s">
        <v>133</v>
      </c>
      <c r="BM234" s="22" t="s">
        <v>517</v>
      </c>
    </row>
    <row r="235" s="1" customFormat="1" ht="16.5" customHeight="1">
      <c r="B235" s="44"/>
      <c r="C235" s="219" t="s">
        <v>518</v>
      </c>
      <c r="D235" s="219" t="s">
        <v>128</v>
      </c>
      <c r="E235" s="220" t="s">
        <v>519</v>
      </c>
      <c r="F235" s="221" t="s">
        <v>520</v>
      </c>
      <c r="G235" s="222" t="s">
        <v>149</v>
      </c>
      <c r="H235" s="223">
        <v>23.5</v>
      </c>
      <c r="I235" s="224"/>
      <c r="J235" s="225">
        <f>ROUND(I235*H235,2)</f>
        <v>0</v>
      </c>
      <c r="K235" s="221" t="s">
        <v>132</v>
      </c>
      <c r="L235" s="70"/>
      <c r="M235" s="226" t="s">
        <v>21</v>
      </c>
      <c r="N235" s="227" t="s">
        <v>42</v>
      </c>
      <c r="O235" s="45"/>
      <c r="P235" s="228">
        <f>O235*H235</f>
        <v>0</v>
      </c>
      <c r="Q235" s="228">
        <v>0</v>
      </c>
      <c r="R235" s="228">
        <f>Q235*H235</f>
        <v>0</v>
      </c>
      <c r="S235" s="228">
        <v>0</v>
      </c>
      <c r="T235" s="229">
        <f>S235*H235</f>
        <v>0</v>
      </c>
      <c r="AR235" s="22" t="s">
        <v>133</v>
      </c>
      <c r="AT235" s="22" t="s">
        <v>128</v>
      </c>
      <c r="AU235" s="22" t="s">
        <v>81</v>
      </c>
      <c r="AY235" s="22" t="s">
        <v>126</v>
      </c>
      <c r="BE235" s="230">
        <f>IF(N235="základní",J235,0)</f>
        <v>0</v>
      </c>
      <c r="BF235" s="230">
        <f>IF(N235="snížená",J235,0)</f>
        <v>0</v>
      </c>
      <c r="BG235" s="230">
        <f>IF(N235="zákl. přenesená",J235,0)</f>
        <v>0</v>
      </c>
      <c r="BH235" s="230">
        <f>IF(N235="sníž. přenesená",J235,0)</f>
        <v>0</v>
      </c>
      <c r="BI235" s="230">
        <f>IF(N235="nulová",J235,0)</f>
        <v>0</v>
      </c>
      <c r="BJ235" s="22" t="s">
        <v>79</v>
      </c>
      <c r="BK235" s="230">
        <f>ROUND(I235*H235,2)</f>
        <v>0</v>
      </c>
      <c r="BL235" s="22" t="s">
        <v>133</v>
      </c>
      <c r="BM235" s="22" t="s">
        <v>521</v>
      </c>
    </row>
    <row r="236" s="10" customFormat="1" ht="29.88" customHeight="1">
      <c r="B236" s="203"/>
      <c r="C236" s="204"/>
      <c r="D236" s="205" t="s">
        <v>70</v>
      </c>
      <c r="E236" s="217" t="s">
        <v>522</v>
      </c>
      <c r="F236" s="217" t="s">
        <v>523</v>
      </c>
      <c r="G236" s="204"/>
      <c r="H236" s="204"/>
      <c r="I236" s="207"/>
      <c r="J236" s="218">
        <f>BK236</f>
        <v>0</v>
      </c>
      <c r="K236" s="204"/>
      <c r="L236" s="209"/>
      <c r="M236" s="210"/>
      <c r="N236" s="211"/>
      <c r="O236" s="211"/>
      <c r="P236" s="212">
        <f>SUM(P237:P241)</f>
        <v>0</v>
      </c>
      <c r="Q236" s="211"/>
      <c r="R236" s="212">
        <f>SUM(R237:R241)</f>
        <v>0</v>
      </c>
      <c r="S236" s="211"/>
      <c r="T236" s="213">
        <f>SUM(T237:T241)</f>
        <v>0</v>
      </c>
      <c r="AR236" s="214" t="s">
        <v>79</v>
      </c>
      <c r="AT236" s="215" t="s">
        <v>70</v>
      </c>
      <c r="AU236" s="215" t="s">
        <v>79</v>
      </c>
      <c r="AY236" s="214" t="s">
        <v>126</v>
      </c>
      <c r="BK236" s="216">
        <f>SUM(BK237:BK241)</f>
        <v>0</v>
      </c>
    </row>
    <row r="237" s="1" customFormat="1" ht="16.5" customHeight="1">
      <c r="B237" s="44"/>
      <c r="C237" s="219" t="s">
        <v>524</v>
      </c>
      <c r="D237" s="219" t="s">
        <v>128</v>
      </c>
      <c r="E237" s="220" t="s">
        <v>525</v>
      </c>
      <c r="F237" s="221" t="s">
        <v>526</v>
      </c>
      <c r="G237" s="222" t="s">
        <v>186</v>
      </c>
      <c r="H237" s="223">
        <v>640.13499999999999</v>
      </c>
      <c r="I237" s="224"/>
      <c r="J237" s="225">
        <f>ROUND(I237*H237,2)</f>
        <v>0</v>
      </c>
      <c r="K237" s="221" t="s">
        <v>132</v>
      </c>
      <c r="L237" s="70"/>
      <c r="M237" s="226" t="s">
        <v>21</v>
      </c>
      <c r="N237" s="227" t="s">
        <v>42</v>
      </c>
      <c r="O237" s="45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AR237" s="22" t="s">
        <v>133</v>
      </c>
      <c r="AT237" s="22" t="s">
        <v>128</v>
      </c>
      <c r="AU237" s="22" t="s">
        <v>81</v>
      </c>
      <c r="AY237" s="22" t="s">
        <v>126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2" t="s">
        <v>79</v>
      </c>
      <c r="BK237" s="230">
        <f>ROUND(I237*H237,2)</f>
        <v>0</v>
      </c>
      <c r="BL237" s="22" t="s">
        <v>133</v>
      </c>
      <c r="BM237" s="22" t="s">
        <v>527</v>
      </c>
    </row>
    <row r="238" s="1" customFormat="1" ht="16.5" customHeight="1">
      <c r="B238" s="44"/>
      <c r="C238" s="219" t="s">
        <v>528</v>
      </c>
      <c r="D238" s="219" t="s">
        <v>128</v>
      </c>
      <c r="E238" s="220" t="s">
        <v>529</v>
      </c>
      <c r="F238" s="221" t="s">
        <v>530</v>
      </c>
      <c r="G238" s="222" t="s">
        <v>186</v>
      </c>
      <c r="H238" s="223">
        <v>18563.915000000001</v>
      </c>
      <c r="I238" s="224"/>
      <c r="J238" s="225">
        <f>ROUND(I238*H238,2)</f>
        <v>0</v>
      </c>
      <c r="K238" s="221" t="s">
        <v>132</v>
      </c>
      <c r="L238" s="70"/>
      <c r="M238" s="226" t="s">
        <v>21</v>
      </c>
      <c r="N238" s="227" t="s">
        <v>42</v>
      </c>
      <c r="O238" s="45"/>
      <c r="P238" s="228">
        <f>O238*H238</f>
        <v>0</v>
      </c>
      <c r="Q238" s="228">
        <v>0</v>
      </c>
      <c r="R238" s="228">
        <f>Q238*H238</f>
        <v>0</v>
      </c>
      <c r="S238" s="228">
        <v>0</v>
      </c>
      <c r="T238" s="229">
        <f>S238*H238</f>
        <v>0</v>
      </c>
      <c r="AR238" s="22" t="s">
        <v>133</v>
      </c>
      <c r="AT238" s="22" t="s">
        <v>128</v>
      </c>
      <c r="AU238" s="22" t="s">
        <v>81</v>
      </c>
      <c r="AY238" s="22" t="s">
        <v>126</v>
      </c>
      <c r="BE238" s="230">
        <f>IF(N238="základní",J238,0)</f>
        <v>0</v>
      </c>
      <c r="BF238" s="230">
        <f>IF(N238="snížená",J238,0)</f>
        <v>0</v>
      </c>
      <c r="BG238" s="230">
        <f>IF(N238="zákl. přenesená",J238,0)</f>
        <v>0</v>
      </c>
      <c r="BH238" s="230">
        <f>IF(N238="sníž. přenesená",J238,0)</f>
        <v>0</v>
      </c>
      <c r="BI238" s="230">
        <f>IF(N238="nulová",J238,0)</f>
        <v>0</v>
      </c>
      <c r="BJ238" s="22" t="s">
        <v>79</v>
      </c>
      <c r="BK238" s="230">
        <f>ROUND(I238*H238,2)</f>
        <v>0</v>
      </c>
      <c r="BL238" s="22" t="s">
        <v>133</v>
      </c>
      <c r="BM238" s="22" t="s">
        <v>531</v>
      </c>
    </row>
    <row r="239" s="11" customFormat="1">
      <c r="B239" s="231"/>
      <c r="C239" s="232"/>
      <c r="D239" s="233" t="s">
        <v>156</v>
      </c>
      <c r="E239" s="232"/>
      <c r="F239" s="235" t="s">
        <v>532</v>
      </c>
      <c r="G239" s="232"/>
      <c r="H239" s="236">
        <v>18563.915000000001</v>
      </c>
      <c r="I239" s="237"/>
      <c r="J239" s="232"/>
      <c r="K239" s="232"/>
      <c r="L239" s="238"/>
      <c r="M239" s="239"/>
      <c r="N239" s="240"/>
      <c r="O239" s="240"/>
      <c r="P239" s="240"/>
      <c r="Q239" s="240"/>
      <c r="R239" s="240"/>
      <c r="S239" s="240"/>
      <c r="T239" s="241"/>
      <c r="AT239" s="242" t="s">
        <v>156</v>
      </c>
      <c r="AU239" s="242" t="s">
        <v>81</v>
      </c>
      <c r="AV239" s="11" t="s">
        <v>81</v>
      </c>
      <c r="AW239" s="11" t="s">
        <v>6</v>
      </c>
      <c r="AX239" s="11" t="s">
        <v>79</v>
      </c>
      <c r="AY239" s="242" t="s">
        <v>126</v>
      </c>
    </row>
    <row r="240" s="1" customFormat="1" ht="25.5" customHeight="1">
      <c r="B240" s="44"/>
      <c r="C240" s="219" t="s">
        <v>533</v>
      </c>
      <c r="D240" s="219" t="s">
        <v>128</v>
      </c>
      <c r="E240" s="220" t="s">
        <v>534</v>
      </c>
      <c r="F240" s="221" t="s">
        <v>535</v>
      </c>
      <c r="G240" s="222" t="s">
        <v>186</v>
      </c>
      <c r="H240" s="223">
        <v>115.54000000000001</v>
      </c>
      <c r="I240" s="224"/>
      <c r="J240" s="225">
        <f>ROUND(I240*H240,2)</f>
        <v>0</v>
      </c>
      <c r="K240" s="221" t="s">
        <v>132</v>
      </c>
      <c r="L240" s="70"/>
      <c r="M240" s="226" t="s">
        <v>21</v>
      </c>
      <c r="N240" s="227" t="s">
        <v>42</v>
      </c>
      <c r="O240" s="45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AR240" s="22" t="s">
        <v>133</v>
      </c>
      <c r="AT240" s="22" t="s">
        <v>128</v>
      </c>
      <c r="AU240" s="22" t="s">
        <v>81</v>
      </c>
      <c r="AY240" s="22" t="s">
        <v>126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2" t="s">
        <v>79</v>
      </c>
      <c r="BK240" s="230">
        <f>ROUND(I240*H240,2)</f>
        <v>0</v>
      </c>
      <c r="BL240" s="22" t="s">
        <v>133</v>
      </c>
      <c r="BM240" s="22" t="s">
        <v>536</v>
      </c>
    </row>
    <row r="241" s="1" customFormat="1" ht="16.5" customHeight="1">
      <c r="B241" s="44"/>
      <c r="C241" s="219" t="s">
        <v>537</v>
      </c>
      <c r="D241" s="219" t="s">
        <v>128</v>
      </c>
      <c r="E241" s="220" t="s">
        <v>538</v>
      </c>
      <c r="F241" s="221" t="s">
        <v>539</v>
      </c>
      <c r="G241" s="222" t="s">
        <v>186</v>
      </c>
      <c r="H241" s="223">
        <v>524.59500000000003</v>
      </c>
      <c r="I241" s="224"/>
      <c r="J241" s="225">
        <f>ROUND(I241*H241,2)</f>
        <v>0</v>
      </c>
      <c r="K241" s="221" t="s">
        <v>132</v>
      </c>
      <c r="L241" s="70"/>
      <c r="M241" s="226" t="s">
        <v>21</v>
      </c>
      <c r="N241" s="227" t="s">
        <v>42</v>
      </c>
      <c r="O241" s="45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AR241" s="22" t="s">
        <v>133</v>
      </c>
      <c r="AT241" s="22" t="s">
        <v>128</v>
      </c>
      <c r="AU241" s="22" t="s">
        <v>81</v>
      </c>
      <c r="AY241" s="22" t="s">
        <v>126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2" t="s">
        <v>79</v>
      </c>
      <c r="BK241" s="230">
        <f>ROUND(I241*H241,2)</f>
        <v>0</v>
      </c>
      <c r="BL241" s="22" t="s">
        <v>133</v>
      </c>
      <c r="BM241" s="22" t="s">
        <v>540</v>
      </c>
    </row>
    <row r="242" s="10" customFormat="1" ht="29.88" customHeight="1">
      <c r="B242" s="203"/>
      <c r="C242" s="204"/>
      <c r="D242" s="205" t="s">
        <v>70</v>
      </c>
      <c r="E242" s="217" t="s">
        <v>541</v>
      </c>
      <c r="F242" s="217" t="s">
        <v>542</v>
      </c>
      <c r="G242" s="204"/>
      <c r="H242" s="204"/>
      <c r="I242" s="207"/>
      <c r="J242" s="218">
        <f>BK242</f>
        <v>0</v>
      </c>
      <c r="K242" s="204"/>
      <c r="L242" s="209"/>
      <c r="M242" s="210"/>
      <c r="N242" s="211"/>
      <c r="O242" s="211"/>
      <c r="P242" s="212">
        <f>P243</f>
        <v>0</v>
      </c>
      <c r="Q242" s="211"/>
      <c r="R242" s="212">
        <f>R243</f>
        <v>0</v>
      </c>
      <c r="S242" s="211"/>
      <c r="T242" s="213">
        <f>T243</f>
        <v>0</v>
      </c>
      <c r="AR242" s="214" t="s">
        <v>79</v>
      </c>
      <c r="AT242" s="215" t="s">
        <v>70</v>
      </c>
      <c r="AU242" s="215" t="s">
        <v>79</v>
      </c>
      <c r="AY242" s="214" t="s">
        <v>126</v>
      </c>
      <c r="BK242" s="216">
        <f>BK243</f>
        <v>0</v>
      </c>
    </row>
    <row r="243" s="1" customFormat="1" ht="25.5" customHeight="1">
      <c r="B243" s="44"/>
      <c r="C243" s="219" t="s">
        <v>543</v>
      </c>
      <c r="D243" s="219" t="s">
        <v>128</v>
      </c>
      <c r="E243" s="220" t="s">
        <v>544</v>
      </c>
      <c r="F243" s="221" t="s">
        <v>545</v>
      </c>
      <c r="G243" s="222" t="s">
        <v>186</v>
      </c>
      <c r="H243" s="223">
        <v>327.26900000000001</v>
      </c>
      <c r="I243" s="224"/>
      <c r="J243" s="225">
        <f>ROUND(I243*H243,2)</f>
        <v>0</v>
      </c>
      <c r="K243" s="221" t="s">
        <v>132</v>
      </c>
      <c r="L243" s="70"/>
      <c r="M243" s="226" t="s">
        <v>21</v>
      </c>
      <c r="N243" s="227" t="s">
        <v>42</v>
      </c>
      <c r="O243" s="45"/>
      <c r="P243" s="228">
        <f>O243*H243</f>
        <v>0</v>
      </c>
      <c r="Q243" s="228">
        <v>0</v>
      </c>
      <c r="R243" s="228">
        <f>Q243*H243</f>
        <v>0</v>
      </c>
      <c r="S243" s="228">
        <v>0</v>
      </c>
      <c r="T243" s="229">
        <f>S243*H243</f>
        <v>0</v>
      </c>
      <c r="AR243" s="22" t="s">
        <v>133</v>
      </c>
      <c r="AT243" s="22" t="s">
        <v>128</v>
      </c>
      <c r="AU243" s="22" t="s">
        <v>81</v>
      </c>
      <c r="AY243" s="22" t="s">
        <v>126</v>
      </c>
      <c r="BE243" s="230">
        <f>IF(N243="základní",J243,0)</f>
        <v>0</v>
      </c>
      <c r="BF243" s="230">
        <f>IF(N243="snížená",J243,0)</f>
        <v>0</v>
      </c>
      <c r="BG243" s="230">
        <f>IF(N243="zákl. přenesená",J243,0)</f>
        <v>0</v>
      </c>
      <c r="BH243" s="230">
        <f>IF(N243="sníž. přenesená",J243,0)</f>
        <v>0</v>
      </c>
      <c r="BI243" s="230">
        <f>IF(N243="nulová",J243,0)</f>
        <v>0</v>
      </c>
      <c r="BJ243" s="22" t="s">
        <v>79</v>
      </c>
      <c r="BK243" s="230">
        <f>ROUND(I243*H243,2)</f>
        <v>0</v>
      </c>
      <c r="BL243" s="22" t="s">
        <v>133</v>
      </c>
      <c r="BM243" s="22" t="s">
        <v>546</v>
      </c>
    </row>
    <row r="244" s="10" customFormat="1" ht="37.44" customHeight="1">
      <c r="B244" s="203"/>
      <c r="C244" s="204"/>
      <c r="D244" s="205" t="s">
        <v>70</v>
      </c>
      <c r="E244" s="206" t="s">
        <v>547</v>
      </c>
      <c r="F244" s="206" t="s">
        <v>548</v>
      </c>
      <c r="G244" s="204"/>
      <c r="H244" s="204"/>
      <c r="I244" s="207"/>
      <c r="J244" s="208">
        <f>BK244</f>
        <v>0</v>
      </c>
      <c r="K244" s="204"/>
      <c r="L244" s="209"/>
      <c r="M244" s="210"/>
      <c r="N244" s="211"/>
      <c r="O244" s="211"/>
      <c r="P244" s="212">
        <f>P245</f>
        <v>0</v>
      </c>
      <c r="Q244" s="211"/>
      <c r="R244" s="212">
        <f>R245</f>
        <v>0</v>
      </c>
      <c r="S244" s="211"/>
      <c r="T244" s="213">
        <f>T245</f>
        <v>0</v>
      </c>
      <c r="AR244" s="214" t="s">
        <v>81</v>
      </c>
      <c r="AT244" s="215" t="s">
        <v>70</v>
      </c>
      <c r="AU244" s="215" t="s">
        <v>71</v>
      </c>
      <c r="AY244" s="214" t="s">
        <v>126</v>
      </c>
      <c r="BK244" s="216">
        <f>BK245</f>
        <v>0</v>
      </c>
    </row>
    <row r="245" s="10" customFormat="1" ht="19.92" customHeight="1">
      <c r="B245" s="203"/>
      <c r="C245" s="204"/>
      <c r="D245" s="205" t="s">
        <v>70</v>
      </c>
      <c r="E245" s="217" t="s">
        <v>549</v>
      </c>
      <c r="F245" s="217" t="s">
        <v>550</v>
      </c>
      <c r="G245" s="204"/>
      <c r="H245" s="204"/>
      <c r="I245" s="207"/>
      <c r="J245" s="218">
        <f>BK245</f>
        <v>0</v>
      </c>
      <c r="K245" s="204"/>
      <c r="L245" s="209"/>
      <c r="M245" s="210"/>
      <c r="N245" s="211"/>
      <c r="O245" s="211"/>
      <c r="P245" s="212">
        <f>P246</f>
        <v>0</v>
      </c>
      <c r="Q245" s="211"/>
      <c r="R245" s="212">
        <f>R246</f>
        <v>0</v>
      </c>
      <c r="S245" s="211"/>
      <c r="T245" s="213">
        <f>T246</f>
        <v>0</v>
      </c>
      <c r="AR245" s="214" t="s">
        <v>81</v>
      </c>
      <c r="AT245" s="215" t="s">
        <v>70</v>
      </c>
      <c r="AU245" s="215" t="s">
        <v>79</v>
      </c>
      <c r="AY245" s="214" t="s">
        <v>126</v>
      </c>
      <c r="BK245" s="216">
        <f>BK246</f>
        <v>0</v>
      </c>
    </row>
    <row r="246" s="1" customFormat="1" ht="16.5" customHeight="1">
      <c r="B246" s="44"/>
      <c r="C246" s="219" t="s">
        <v>551</v>
      </c>
      <c r="D246" s="219" t="s">
        <v>128</v>
      </c>
      <c r="E246" s="220" t="s">
        <v>552</v>
      </c>
      <c r="F246" s="221" t="s">
        <v>553</v>
      </c>
      <c r="G246" s="222" t="s">
        <v>131</v>
      </c>
      <c r="H246" s="223">
        <v>3</v>
      </c>
      <c r="I246" s="224"/>
      <c r="J246" s="225">
        <f>ROUND(I246*H246,2)</f>
        <v>0</v>
      </c>
      <c r="K246" s="221" t="s">
        <v>21</v>
      </c>
      <c r="L246" s="70"/>
      <c r="M246" s="226" t="s">
        <v>21</v>
      </c>
      <c r="N246" s="227" t="s">
        <v>42</v>
      </c>
      <c r="O246" s="45"/>
      <c r="P246" s="228">
        <f>O246*H246</f>
        <v>0</v>
      </c>
      <c r="Q246" s="228">
        <v>0</v>
      </c>
      <c r="R246" s="228">
        <f>Q246*H246</f>
        <v>0</v>
      </c>
      <c r="S246" s="228">
        <v>0</v>
      </c>
      <c r="T246" s="229">
        <f>S246*H246</f>
        <v>0</v>
      </c>
      <c r="AR246" s="22" t="s">
        <v>202</v>
      </c>
      <c r="AT246" s="22" t="s">
        <v>128</v>
      </c>
      <c r="AU246" s="22" t="s">
        <v>81</v>
      </c>
      <c r="AY246" s="22" t="s">
        <v>126</v>
      </c>
      <c r="BE246" s="230">
        <f>IF(N246="základní",J246,0)</f>
        <v>0</v>
      </c>
      <c r="BF246" s="230">
        <f>IF(N246="snížená",J246,0)</f>
        <v>0</v>
      </c>
      <c r="BG246" s="230">
        <f>IF(N246="zákl. přenesená",J246,0)</f>
        <v>0</v>
      </c>
      <c r="BH246" s="230">
        <f>IF(N246="sníž. přenesená",J246,0)</f>
        <v>0</v>
      </c>
      <c r="BI246" s="230">
        <f>IF(N246="nulová",J246,0)</f>
        <v>0</v>
      </c>
      <c r="BJ246" s="22" t="s">
        <v>79</v>
      </c>
      <c r="BK246" s="230">
        <f>ROUND(I246*H246,2)</f>
        <v>0</v>
      </c>
      <c r="BL246" s="22" t="s">
        <v>202</v>
      </c>
      <c r="BM246" s="22" t="s">
        <v>554</v>
      </c>
    </row>
    <row r="247" s="10" customFormat="1" ht="37.44" customHeight="1">
      <c r="B247" s="203"/>
      <c r="C247" s="204"/>
      <c r="D247" s="205" t="s">
        <v>70</v>
      </c>
      <c r="E247" s="206" t="s">
        <v>555</v>
      </c>
      <c r="F247" s="206" t="s">
        <v>556</v>
      </c>
      <c r="G247" s="204"/>
      <c r="H247" s="204"/>
      <c r="I247" s="207"/>
      <c r="J247" s="208">
        <f>BK247</f>
        <v>0</v>
      </c>
      <c r="K247" s="204"/>
      <c r="L247" s="209"/>
      <c r="M247" s="210"/>
      <c r="N247" s="211"/>
      <c r="O247" s="211"/>
      <c r="P247" s="212">
        <f>P248</f>
        <v>0</v>
      </c>
      <c r="Q247" s="211"/>
      <c r="R247" s="212">
        <f>R248</f>
        <v>0</v>
      </c>
      <c r="S247" s="211"/>
      <c r="T247" s="213">
        <f>T248</f>
        <v>0</v>
      </c>
      <c r="AR247" s="214" t="s">
        <v>133</v>
      </c>
      <c r="AT247" s="215" t="s">
        <v>70</v>
      </c>
      <c r="AU247" s="215" t="s">
        <v>71</v>
      </c>
      <c r="AY247" s="214" t="s">
        <v>126</v>
      </c>
      <c r="BK247" s="216">
        <f>BK248</f>
        <v>0</v>
      </c>
    </row>
    <row r="248" s="10" customFormat="1" ht="19.92" customHeight="1">
      <c r="B248" s="203"/>
      <c r="C248" s="204"/>
      <c r="D248" s="205" t="s">
        <v>70</v>
      </c>
      <c r="E248" s="217" t="s">
        <v>557</v>
      </c>
      <c r="F248" s="217" t="s">
        <v>558</v>
      </c>
      <c r="G248" s="204"/>
      <c r="H248" s="204"/>
      <c r="I248" s="207"/>
      <c r="J248" s="218">
        <f>BK248</f>
        <v>0</v>
      </c>
      <c r="K248" s="204"/>
      <c r="L248" s="209"/>
      <c r="M248" s="210"/>
      <c r="N248" s="211"/>
      <c r="O248" s="211"/>
      <c r="P248" s="212">
        <f>SUM(P249:P256)</f>
        <v>0</v>
      </c>
      <c r="Q248" s="211"/>
      <c r="R248" s="212">
        <f>SUM(R249:R256)</f>
        <v>0</v>
      </c>
      <c r="S248" s="211"/>
      <c r="T248" s="213">
        <f>SUM(T249:T256)</f>
        <v>0</v>
      </c>
      <c r="AR248" s="214" t="s">
        <v>133</v>
      </c>
      <c r="AT248" s="215" t="s">
        <v>70</v>
      </c>
      <c r="AU248" s="215" t="s">
        <v>79</v>
      </c>
      <c r="AY248" s="214" t="s">
        <v>126</v>
      </c>
      <c r="BK248" s="216">
        <f>SUM(BK249:BK256)</f>
        <v>0</v>
      </c>
    </row>
    <row r="249" s="1" customFormat="1" ht="16.5" customHeight="1">
      <c r="B249" s="44"/>
      <c r="C249" s="219" t="s">
        <v>559</v>
      </c>
      <c r="D249" s="219" t="s">
        <v>128</v>
      </c>
      <c r="E249" s="220" t="s">
        <v>560</v>
      </c>
      <c r="F249" s="221" t="s">
        <v>561</v>
      </c>
      <c r="G249" s="222" t="s">
        <v>131</v>
      </c>
      <c r="H249" s="223">
        <v>1</v>
      </c>
      <c r="I249" s="224"/>
      <c r="J249" s="225">
        <f>ROUND(I249*H249,2)</f>
        <v>0</v>
      </c>
      <c r="K249" s="221" t="s">
        <v>21</v>
      </c>
      <c r="L249" s="70"/>
      <c r="M249" s="226" t="s">
        <v>21</v>
      </c>
      <c r="N249" s="227" t="s">
        <v>42</v>
      </c>
      <c r="O249" s="45"/>
      <c r="P249" s="228">
        <f>O249*H249</f>
        <v>0</v>
      </c>
      <c r="Q249" s="228">
        <v>0</v>
      </c>
      <c r="R249" s="228">
        <f>Q249*H249</f>
        <v>0</v>
      </c>
      <c r="S249" s="228">
        <v>0</v>
      </c>
      <c r="T249" s="229">
        <f>S249*H249</f>
        <v>0</v>
      </c>
      <c r="AR249" s="22" t="s">
        <v>133</v>
      </c>
      <c r="AT249" s="22" t="s">
        <v>128</v>
      </c>
      <c r="AU249" s="22" t="s">
        <v>81</v>
      </c>
      <c r="AY249" s="22" t="s">
        <v>126</v>
      </c>
      <c r="BE249" s="230">
        <f>IF(N249="základní",J249,0)</f>
        <v>0</v>
      </c>
      <c r="BF249" s="230">
        <f>IF(N249="snížená",J249,0)</f>
        <v>0</v>
      </c>
      <c r="BG249" s="230">
        <f>IF(N249="zákl. přenesená",J249,0)</f>
        <v>0</v>
      </c>
      <c r="BH249" s="230">
        <f>IF(N249="sníž. přenesená",J249,0)</f>
        <v>0</v>
      </c>
      <c r="BI249" s="230">
        <f>IF(N249="nulová",J249,0)</f>
        <v>0</v>
      </c>
      <c r="BJ249" s="22" t="s">
        <v>79</v>
      </c>
      <c r="BK249" s="230">
        <f>ROUND(I249*H249,2)</f>
        <v>0</v>
      </c>
      <c r="BL249" s="22" t="s">
        <v>133</v>
      </c>
      <c r="BM249" s="22" t="s">
        <v>562</v>
      </c>
    </row>
    <row r="250" s="1" customFormat="1" ht="16.5" customHeight="1">
      <c r="B250" s="44"/>
      <c r="C250" s="219" t="s">
        <v>563</v>
      </c>
      <c r="D250" s="219" t="s">
        <v>128</v>
      </c>
      <c r="E250" s="220" t="s">
        <v>564</v>
      </c>
      <c r="F250" s="221" t="s">
        <v>565</v>
      </c>
      <c r="G250" s="222" t="s">
        <v>131</v>
      </c>
      <c r="H250" s="223">
        <v>1</v>
      </c>
      <c r="I250" s="224"/>
      <c r="J250" s="225">
        <f>ROUND(I250*H250,2)</f>
        <v>0</v>
      </c>
      <c r="K250" s="221" t="s">
        <v>21</v>
      </c>
      <c r="L250" s="70"/>
      <c r="M250" s="226" t="s">
        <v>21</v>
      </c>
      <c r="N250" s="227" t="s">
        <v>42</v>
      </c>
      <c r="O250" s="45"/>
      <c r="P250" s="228">
        <f>O250*H250</f>
        <v>0</v>
      </c>
      <c r="Q250" s="228">
        <v>0</v>
      </c>
      <c r="R250" s="228">
        <f>Q250*H250</f>
        <v>0</v>
      </c>
      <c r="S250" s="228">
        <v>0</v>
      </c>
      <c r="T250" s="229">
        <f>S250*H250</f>
        <v>0</v>
      </c>
      <c r="AR250" s="22" t="s">
        <v>133</v>
      </c>
      <c r="AT250" s="22" t="s">
        <v>128</v>
      </c>
      <c r="AU250" s="22" t="s">
        <v>81</v>
      </c>
      <c r="AY250" s="22" t="s">
        <v>126</v>
      </c>
      <c r="BE250" s="230">
        <f>IF(N250="základní",J250,0)</f>
        <v>0</v>
      </c>
      <c r="BF250" s="230">
        <f>IF(N250="snížená",J250,0)</f>
        <v>0</v>
      </c>
      <c r="BG250" s="230">
        <f>IF(N250="zákl. přenesená",J250,0)</f>
        <v>0</v>
      </c>
      <c r="BH250" s="230">
        <f>IF(N250="sníž. přenesená",J250,0)</f>
        <v>0</v>
      </c>
      <c r="BI250" s="230">
        <f>IF(N250="nulová",J250,0)</f>
        <v>0</v>
      </c>
      <c r="BJ250" s="22" t="s">
        <v>79</v>
      </c>
      <c r="BK250" s="230">
        <f>ROUND(I250*H250,2)</f>
        <v>0</v>
      </c>
      <c r="BL250" s="22" t="s">
        <v>133</v>
      </c>
      <c r="BM250" s="22" t="s">
        <v>566</v>
      </c>
    </row>
    <row r="251" s="1" customFormat="1" ht="16.5" customHeight="1">
      <c r="B251" s="44"/>
      <c r="C251" s="219" t="s">
        <v>567</v>
      </c>
      <c r="D251" s="219" t="s">
        <v>128</v>
      </c>
      <c r="E251" s="220" t="s">
        <v>568</v>
      </c>
      <c r="F251" s="221" t="s">
        <v>569</v>
      </c>
      <c r="G251" s="222" t="s">
        <v>131</v>
      </c>
      <c r="H251" s="223">
        <v>1</v>
      </c>
      <c r="I251" s="224"/>
      <c r="J251" s="225">
        <f>ROUND(I251*H251,2)</f>
        <v>0</v>
      </c>
      <c r="K251" s="221" t="s">
        <v>21</v>
      </c>
      <c r="L251" s="70"/>
      <c r="M251" s="226" t="s">
        <v>21</v>
      </c>
      <c r="N251" s="227" t="s">
        <v>42</v>
      </c>
      <c r="O251" s="45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AR251" s="22" t="s">
        <v>133</v>
      </c>
      <c r="AT251" s="22" t="s">
        <v>128</v>
      </c>
      <c r="AU251" s="22" t="s">
        <v>81</v>
      </c>
      <c r="AY251" s="22" t="s">
        <v>126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2" t="s">
        <v>79</v>
      </c>
      <c r="BK251" s="230">
        <f>ROUND(I251*H251,2)</f>
        <v>0</v>
      </c>
      <c r="BL251" s="22" t="s">
        <v>133</v>
      </c>
      <c r="BM251" s="22" t="s">
        <v>570</v>
      </c>
    </row>
    <row r="252" s="1" customFormat="1" ht="16.5" customHeight="1">
      <c r="B252" s="44"/>
      <c r="C252" s="219" t="s">
        <v>571</v>
      </c>
      <c r="D252" s="219" t="s">
        <v>128</v>
      </c>
      <c r="E252" s="220" t="s">
        <v>572</v>
      </c>
      <c r="F252" s="221" t="s">
        <v>573</v>
      </c>
      <c r="G252" s="222" t="s">
        <v>131</v>
      </c>
      <c r="H252" s="223">
        <v>1</v>
      </c>
      <c r="I252" s="224"/>
      <c r="J252" s="225">
        <f>ROUND(I252*H252,2)</f>
        <v>0</v>
      </c>
      <c r="K252" s="221" t="s">
        <v>21</v>
      </c>
      <c r="L252" s="70"/>
      <c r="M252" s="226" t="s">
        <v>21</v>
      </c>
      <c r="N252" s="227" t="s">
        <v>42</v>
      </c>
      <c r="O252" s="45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AR252" s="22" t="s">
        <v>133</v>
      </c>
      <c r="AT252" s="22" t="s">
        <v>128</v>
      </c>
      <c r="AU252" s="22" t="s">
        <v>81</v>
      </c>
      <c r="AY252" s="22" t="s">
        <v>126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2" t="s">
        <v>79</v>
      </c>
      <c r="BK252" s="230">
        <f>ROUND(I252*H252,2)</f>
        <v>0</v>
      </c>
      <c r="BL252" s="22" t="s">
        <v>133</v>
      </c>
      <c r="BM252" s="22" t="s">
        <v>574</v>
      </c>
    </row>
    <row r="253" s="1" customFormat="1" ht="25.5" customHeight="1">
      <c r="B253" s="44"/>
      <c r="C253" s="219" t="s">
        <v>575</v>
      </c>
      <c r="D253" s="219" t="s">
        <v>128</v>
      </c>
      <c r="E253" s="220" t="s">
        <v>576</v>
      </c>
      <c r="F253" s="221" t="s">
        <v>577</v>
      </c>
      <c r="G253" s="222" t="s">
        <v>131</v>
      </c>
      <c r="H253" s="223">
        <v>1</v>
      </c>
      <c r="I253" s="224"/>
      <c r="J253" s="225">
        <f>ROUND(I253*H253,2)</f>
        <v>0</v>
      </c>
      <c r="K253" s="221" t="s">
        <v>21</v>
      </c>
      <c r="L253" s="70"/>
      <c r="M253" s="226" t="s">
        <v>21</v>
      </c>
      <c r="N253" s="227" t="s">
        <v>42</v>
      </c>
      <c r="O253" s="45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AR253" s="22" t="s">
        <v>133</v>
      </c>
      <c r="AT253" s="22" t="s">
        <v>128</v>
      </c>
      <c r="AU253" s="22" t="s">
        <v>81</v>
      </c>
      <c r="AY253" s="22" t="s">
        <v>126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2" t="s">
        <v>79</v>
      </c>
      <c r="BK253" s="230">
        <f>ROUND(I253*H253,2)</f>
        <v>0</v>
      </c>
      <c r="BL253" s="22" t="s">
        <v>133</v>
      </c>
      <c r="BM253" s="22" t="s">
        <v>578</v>
      </c>
    </row>
    <row r="254" s="1" customFormat="1" ht="16.5" customHeight="1">
      <c r="B254" s="44"/>
      <c r="C254" s="219" t="s">
        <v>579</v>
      </c>
      <c r="D254" s="219" t="s">
        <v>128</v>
      </c>
      <c r="E254" s="220" t="s">
        <v>580</v>
      </c>
      <c r="F254" s="221" t="s">
        <v>581</v>
      </c>
      <c r="G254" s="222" t="s">
        <v>131</v>
      </c>
      <c r="H254" s="223">
        <v>1</v>
      </c>
      <c r="I254" s="224"/>
      <c r="J254" s="225">
        <f>ROUND(I254*H254,2)</f>
        <v>0</v>
      </c>
      <c r="K254" s="221" t="s">
        <v>21</v>
      </c>
      <c r="L254" s="70"/>
      <c r="M254" s="226" t="s">
        <v>21</v>
      </c>
      <c r="N254" s="227" t="s">
        <v>42</v>
      </c>
      <c r="O254" s="45"/>
      <c r="P254" s="228">
        <f>O254*H254</f>
        <v>0</v>
      </c>
      <c r="Q254" s="228">
        <v>0</v>
      </c>
      <c r="R254" s="228">
        <f>Q254*H254</f>
        <v>0</v>
      </c>
      <c r="S254" s="228">
        <v>0</v>
      </c>
      <c r="T254" s="229">
        <f>S254*H254</f>
        <v>0</v>
      </c>
      <c r="AR254" s="22" t="s">
        <v>133</v>
      </c>
      <c r="AT254" s="22" t="s">
        <v>128</v>
      </c>
      <c r="AU254" s="22" t="s">
        <v>81</v>
      </c>
      <c r="AY254" s="22" t="s">
        <v>126</v>
      </c>
      <c r="BE254" s="230">
        <f>IF(N254="základní",J254,0)</f>
        <v>0</v>
      </c>
      <c r="BF254" s="230">
        <f>IF(N254="snížená",J254,0)</f>
        <v>0</v>
      </c>
      <c r="BG254" s="230">
        <f>IF(N254="zákl. přenesená",J254,0)</f>
        <v>0</v>
      </c>
      <c r="BH254" s="230">
        <f>IF(N254="sníž. přenesená",J254,0)</f>
        <v>0</v>
      </c>
      <c r="BI254" s="230">
        <f>IF(N254="nulová",J254,0)</f>
        <v>0</v>
      </c>
      <c r="BJ254" s="22" t="s">
        <v>79</v>
      </c>
      <c r="BK254" s="230">
        <f>ROUND(I254*H254,2)</f>
        <v>0</v>
      </c>
      <c r="BL254" s="22" t="s">
        <v>133</v>
      </c>
      <c r="BM254" s="22" t="s">
        <v>582</v>
      </c>
    </row>
    <row r="255" s="1" customFormat="1" ht="16.5" customHeight="1">
      <c r="B255" s="44"/>
      <c r="C255" s="219" t="s">
        <v>583</v>
      </c>
      <c r="D255" s="219" t="s">
        <v>128</v>
      </c>
      <c r="E255" s="220" t="s">
        <v>584</v>
      </c>
      <c r="F255" s="221" t="s">
        <v>585</v>
      </c>
      <c r="G255" s="222" t="s">
        <v>131</v>
      </c>
      <c r="H255" s="223">
        <v>1</v>
      </c>
      <c r="I255" s="224"/>
      <c r="J255" s="225">
        <f>ROUND(I255*H255,2)</f>
        <v>0</v>
      </c>
      <c r="K255" s="221" t="s">
        <v>21</v>
      </c>
      <c r="L255" s="70"/>
      <c r="M255" s="226" t="s">
        <v>21</v>
      </c>
      <c r="N255" s="227" t="s">
        <v>42</v>
      </c>
      <c r="O255" s="45"/>
      <c r="P255" s="228">
        <f>O255*H255</f>
        <v>0</v>
      </c>
      <c r="Q255" s="228">
        <v>0</v>
      </c>
      <c r="R255" s="228">
        <f>Q255*H255</f>
        <v>0</v>
      </c>
      <c r="S255" s="228">
        <v>0</v>
      </c>
      <c r="T255" s="229">
        <f>S255*H255</f>
        <v>0</v>
      </c>
      <c r="AR255" s="22" t="s">
        <v>133</v>
      </c>
      <c r="AT255" s="22" t="s">
        <v>128</v>
      </c>
      <c r="AU255" s="22" t="s">
        <v>81</v>
      </c>
      <c r="AY255" s="22" t="s">
        <v>126</v>
      </c>
      <c r="BE255" s="230">
        <f>IF(N255="základní",J255,0)</f>
        <v>0</v>
      </c>
      <c r="BF255" s="230">
        <f>IF(N255="snížená",J255,0)</f>
        <v>0</v>
      </c>
      <c r="BG255" s="230">
        <f>IF(N255="zákl. přenesená",J255,0)</f>
        <v>0</v>
      </c>
      <c r="BH255" s="230">
        <f>IF(N255="sníž. přenesená",J255,0)</f>
        <v>0</v>
      </c>
      <c r="BI255" s="230">
        <f>IF(N255="nulová",J255,0)</f>
        <v>0</v>
      </c>
      <c r="BJ255" s="22" t="s">
        <v>79</v>
      </c>
      <c r="BK255" s="230">
        <f>ROUND(I255*H255,2)</f>
        <v>0</v>
      </c>
      <c r="BL255" s="22" t="s">
        <v>133</v>
      </c>
      <c r="BM255" s="22" t="s">
        <v>586</v>
      </c>
    </row>
    <row r="256" s="1" customFormat="1" ht="16.5" customHeight="1">
      <c r="B256" s="44"/>
      <c r="C256" s="219" t="s">
        <v>587</v>
      </c>
      <c r="D256" s="219" t="s">
        <v>128</v>
      </c>
      <c r="E256" s="220" t="s">
        <v>588</v>
      </c>
      <c r="F256" s="221" t="s">
        <v>589</v>
      </c>
      <c r="G256" s="222" t="s">
        <v>131</v>
      </c>
      <c r="H256" s="223">
        <v>1</v>
      </c>
      <c r="I256" s="224"/>
      <c r="J256" s="225">
        <f>ROUND(I256*H256,2)</f>
        <v>0</v>
      </c>
      <c r="K256" s="221" t="s">
        <v>21</v>
      </c>
      <c r="L256" s="70"/>
      <c r="M256" s="226" t="s">
        <v>21</v>
      </c>
      <c r="N256" s="253" t="s">
        <v>42</v>
      </c>
      <c r="O256" s="254"/>
      <c r="P256" s="255">
        <f>O256*H256</f>
        <v>0</v>
      </c>
      <c r="Q256" s="255">
        <v>0</v>
      </c>
      <c r="R256" s="255">
        <f>Q256*H256</f>
        <v>0</v>
      </c>
      <c r="S256" s="255">
        <v>0</v>
      </c>
      <c r="T256" s="256">
        <f>S256*H256</f>
        <v>0</v>
      </c>
      <c r="AR256" s="22" t="s">
        <v>133</v>
      </c>
      <c r="AT256" s="22" t="s">
        <v>128</v>
      </c>
      <c r="AU256" s="22" t="s">
        <v>81</v>
      </c>
      <c r="AY256" s="22" t="s">
        <v>126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2" t="s">
        <v>79</v>
      </c>
      <c r="BK256" s="230">
        <f>ROUND(I256*H256,2)</f>
        <v>0</v>
      </c>
      <c r="BL256" s="22" t="s">
        <v>133</v>
      </c>
      <c r="BM256" s="22" t="s">
        <v>590</v>
      </c>
    </row>
    <row r="257" s="1" customFormat="1" ht="6.96" customHeight="1">
      <c r="B257" s="65"/>
      <c r="C257" s="66"/>
      <c r="D257" s="66"/>
      <c r="E257" s="66"/>
      <c r="F257" s="66"/>
      <c r="G257" s="66"/>
      <c r="H257" s="66"/>
      <c r="I257" s="164"/>
      <c r="J257" s="66"/>
      <c r="K257" s="66"/>
      <c r="L257" s="70"/>
    </row>
  </sheetData>
  <sheetProtection sheet="1" autoFilter="0" formatColumns="0" formatRows="0" objects="1" scenarios="1" spinCount="100000" saltValue="PK0RWfyft6EMQwHKUvTTp/NvMvBfRNS3crLFJ/BKIoZoOB4Ew4x/fRXCj509OpZBQFZ9ThnGFuYOjMxxQTAR8Q==" hashValue="tJw1IUH3E1juKIIueL3vNU7G48TelgByqVm/dL0dISTvu160Wh8M7a+jIc2kEepkN898UHjmwF7PgxLphhRDzw==" algorithmName="SHA-512" password="CC35"/>
  <autoFilter ref="C87:K256"/>
  <mergeCells count="10">
    <mergeCell ref="E7:H7"/>
    <mergeCell ref="E9:H9"/>
    <mergeCell ref="E24:H24"/>
    <mergeCell ref="E45:H45"/>
    <mergeCell ref="E47:H47"/>
    <mergeCell ref="J51:J52"/>
    <mergeCell ref="E78:H78"/>
    <mergeCell ref="E80:H80"/>
    <mergeCell ref="G1:H1"/>
    <mergeCell ref="L2:V2"/>
  </mergeCells>
  <hyperlinks>
    <hyperlink ref="F1:G1" location="C2" display="1) Krycí list soupisu"/>
    <hyperlink ref="G1:H1" location="C54" display="2) Rekapitulace"/>
    <hyperlink ref="J1" location="C87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>
      <pane activePane="bottomLeft" state="frozen" topLeftCell="A2" ySplit="1"/>
    </sheetView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75" customWidth="1"/>
    <col min="7" max="7" width="8.67" customWidth="1"/>
    <col min="8" max="8" width="11.17" customWidth="1"/>
    <col min="9" max="9" width="12.67" style="134" customWidth="1"/>
    <col min="10" max="10" width="23.5" customWidth="1"/>
    <col min="11" max="11" width="15.5" customWidth="1"/>
    <col min="13" max="13" width="9.33" hidden="1"/>
    <col min="14" max="14" width="9.33" hidden="1"/>
    <col min="15" max="15" width="9.33" hidden="1"/>
    <col min="16" max="16" width="9.33" hidden="1"/>
    <col min="17" max="17" width="9.33" hidden="1"/>
    <col min="18" max="18" width="9.33" hidden="1"/>
    <col min="19" max="19" width="8.17" hidden="1" customWidth="1"/>
    <col min="20" max="20" width="29.6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1" ht="21.84" customHeight="1">
      <c r="A1" s="19"/>
      <c r="B1" s="135"/>
      <c r="C1" s="135"/>
      <c r="D1" s="136" t="s">
        <v>1</v>
      </c>
      <c r="E1" s="135"/>
      <c r="F1" s="137" t="s">
        <v>85</v>
      </c>
      <c r="G1" s="137" t="s">
        <v>86</v>
      </c>
      <c r="H1" s="137"/>
      <c r="I1" s="138"/>
      <c r="J1" s="137" t="s">
        <v>87</v>
      </c>
      <c r="K1" s="136" t="s">
        <v>88</v>
      </c>
      <c r="L1" s="137" t="s">
        <v>89</v>
      </c>
      <c r="M1" s="137"/>
      <c r="N1" s="137"/>
      <c r="O1" s="137"/>
      <c r="P1" s="137"/>
      <c r="Q1" s="137"/>
      <c r="R1" s="137"/>
      <c r="S1" s="137"/>
      <c r="T1" s="137"/>
      <c r="U1" s="18"/>
      <c r="V1" s="18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19"/>
      <c r="AO1" s="19"/>
      <c r="AP1" s="19"/>
      <c r="AQ1" s="19"/>
      <c r="AR1" s="19"/>
      <c r="AS1" s="19"/>
      <c r="AT1" s="19"/>
      <c r="AU1" s="19"/>
      <c r="AV1" s="19"/>
      <c r="AW1" s="19"/>
      <c r="AX1" s="19"/>
      <c r="AY1" s="19"/>
      <c r="AZ1" s="19"/>
      <c r="BA1" s="19"/>
      <c r="BB1" s="19"/>
      <c r="BC1" s="19"/>
      <c r="BD1" s="19"/>
      <c r="BE1" s="19"/>
      <c r="BF1" s="19"/>
      <c r="BG1" s="19"/>
      <c r="BH1" s="19"/>
      <c r="BI1" s="19"/>
      <c r="BJ1" s="19"/>
      <c r="BK1" s="19"/>
      <c r="BL1" s="19"/>
      <c r="BM1" s="19"/>
      <c r="BN1" s="19"/>
      <c r="BO1" s="19"/>
      <c r="BP1" s="19"/>
      <c r="BQ1" s="19"/>
      <c r="BR1" s="19"/>
    </row>
    <row r="2" ht="36.96" customHeight="1">
      <c r="L2"/>
      <c r="AT2" s="22" t="s">
        <v>84</v>
      </c>
    </row>
    <row r="3" ht="6.96" customHeight="1">
      <c r="B3" s="23"/>
      <c r="C3" s="24"/>
      <c r="D3" s="24"/>
      <c r="E3" s="24"/>
      <c r="F3" s="24"/>
      <c r="G3" s="24"/>
      <c r="H3" s="24"/>
      <c r="I3" s="139"/>
      <c r="J3" s="24"/>
      <c r="K3" s="25"/>
      <c r="AT3" s="22" t="s">
        <v>81</v>
      </c>
    </row>
    <row r="4" ht="36.96" customHeight="1">
      <c r="B4" s="26"/>
      <c r="C4" s="27"/>
      <c r="D4" s="28" t="s">
        <v>90</v>
      </c>
      <c r="E4" s="27"/>
      <c r="F4" s="27"/>
      <c r="G4" s="27"/>
      <c r="H4" s="27"/>
      <c r="I4" s="140"/>
      <c r="J4" s="27"/>
      <c r="K4" s="29"/>
      <c r="M4" s="30" t="s">
        <v>12</v>
      </c>
      <c r="AT4" s="22" t="s">
        <v>6</v>
      </c>
    </row>
    <row r="5" ht="6.96" customHeight="1">
      <c r="B5" s="26"/>
      <c r="C5" s="27"/>
      <c r="D5" s="27"/>
      <c r="E5" s="27"/>
      <c r="F5" s="27"/>
      <c r="G5" s="27"/>
      <c r="H5" s="27"/>
      <c r="I5" s="140"/>
      <c r="J5" s="27"/>
      <c r="K5" s="29"/>
    </row>
    <row r="6">
      <c r="B6" s="26"/>
      <c r="C6" s="27"/>
      <c r="D6" s="38" t="s">
        <v>18</v>
      </c>
      <c r="E6" s="27"/>
      <c r="F6" s="27"/>
      <c r="G6" s="27"/>
      <c r="H6" s="27"/>
      <c r="I6" s="140"/>
      <c r="J6" s="27"/>
      <c r="K6" s="29"/>
    </row>
    <row r="7" ht="16.5" customHeight="1">
      <c r="B7" s="26"/>
      <c r="C7" s="27"/>
      <c r="D7" s="27"/>
      <c r="E7" s="141" t="str">
        <f>'Rekapitulace stavby'!K6</f>
        <v>Parkoviště v ul.Heyrovského, Sokolov</v>
      </c>
      <c r="F7" s="38"/>
      <c r="G7" s="38"/>
      <c r="H7" s="38"/>
      <c r="I7" s="140"/>
      <c r="J7" s="27"/>
      <c r="K7" s="29"/>
    </row>
    <row r="8" s="1" customFormat="1">
      <c r="B8" s="44"/>
      <c r="C8" s="45"/>
      <c r="D8" s="38" t="s">
        <v>91</v>
      </c>
      <c r="E8" s="45"/>
      <c r="F8" s="45"/>
      <c r="G8" s="45"/>
      <c r="H8" s="45"/>
      <c r="I8" s="142"/>
      <c r="J8" s="45"/>
      <c r="K8" s="49"/>
    </row>
    <row r="9" s="1" customFormat="1" ht="36.96" customHeight="1">
      <c r="B9" s="44"/>
      <c r="C9" s="45"/>
      <c r="D9" s="45"/>
      <c r="E9" s="143" t="s">
        <v>591</v>
      </c>
      <c r="F9" s="45"/>
      <c r="G9" s="45"/>
      <c r="H9" s="45"/>
      <c r="I9" s="142"/>
      <c r="J9" s="45"/>
      <c r="K9" s="49"/>
    </row>
    <row r="10" s="1" customFormat="1">
      <c r="B10" s="44"/>
      <c r="C10" s="45"/>
      <c r="D10" s="45"/>
      <c r="E10" s="45"/>
      <c r="F10" s="45"/>
      <c r="G10" s="45"/>
      <c r="H10" s="45"/>
      <c r="I10" s="142"/>
      <c r="J10" s="45"/>
      <c r="K10" s="49"/>
    </row>
    <row r="11" s="1" customFormat="1" ht="14.4" customHeight="1">
      <c r="B11" s="44"/>
      <c r="C11" s="45"/>
      <c r="D11" s="38" t="s">
        <v>20</v>
      </c>
      <c r="E11" s="45"/>
      <c r="F11" s="33" t="s">
        <v>21</v>
      </c>
      <c r="G11" s="45"/>
      <c r="H11" s="45"/>
      <c r="I11" s="144" t="s">
        <v>22</v>
      </c>
      <c r="J11" s="33" t="s">
        <v>21</v>
      </c>
      <c r="K11" s="49"/>
    </row>
    <row r="12" s="1" customFormat="1" ht="14.4" customHeight="1">
      <c r="B12" s="44"/>
      <c r="C12" s="45"/>
      <c r="D12" s="38" t="s">
        <v>23</v>
      </c>
      <c r="E12" s="45"/>
      <c r="F12" s="33" t="s">
        <v>592</v>
      </c>
      <c r="G12" s="45"/>
      <c r="H12" s="45"/>
      <c r="I12" s="144" t="s">
        <v>25</v>
      </c>
      <c r="J12" s="145" t="str">
        <f>'Rekapitulace stavby'!AN8</f>
        <v>16. 10. 2018</v>
      </c>
      <c r="K12" s="49"/>
    </row>
    <row r="13" s="1" customFormat="1" ht="10.8" customHeight="1">
      <c r="B13" s="44"/>
      <c r="C13" s="45"/>
      <c r="D13" s="45"/>
      <c r="E13" s="45"/>
      <c r="F13" s="45"/>
      <c r="G13" s="45"/>
      <c r="H13" s="45"/>
      <c r="I13" s="142"/>
      <c r="J13" s="45"/>
      <c r="K13" s="49"/>
    </row>
    <row r="14" s="1" customFormat="1" ht="14.4" customHeight="1">
      <c r="B14" s="44"/>
      <c r="C14" s="45"/>
      <c r="D14" s="38" t="s">
        <v>27</v>
      </c>
      <c r="E14" s="45"/>
      <c r="F14" s="45"/>
      <c r="G14" s="45"/>
      <c r="H14" s="45"/>
      <c r="I14" s="144" t="s">
        <v>28</v>
      </c>
      <c r="J14" s="33" t="str">
        <f>IF('Rekapitulace stavby'!AN10="","",'Rekapitulace stavby'!AN10)</f>
        <v/>
      </c>
      <c r="K14" s="49"/>
    </row>
    <row r="15" s="1" customFormat="1" ht="18" customHeight="1">
      <c r="B15" s="44"/>
      <c r="C15" s="45"/>
      <c r="D15" s="45"/>
      <c r="E15" s="33" t="str">
        <f>IF('Rekapitulace stavby'!E11="","",'Rekapitulace stavby'!E11)</f>
        <v>Město Sokolov</v>
      </c>
      <c r="F15" s="45"/>
      <c r="G15" s="45"/>
      <c r="H15" s="45"/>
      <c r="I15" s="144" t="s">
        <v>30</v>
      </c>
      <c r="J15" s="33" t="str">
        <f>IF('Rekapitulace stavby'!AN11="","",'Rekapitulace stavby'!AN11)</f>
        <v/>
      </c>
      <c r="K15" s="49"/>
    </row>
    <row r="16" s="1" customFormat="1" ht="6.96" customHeight="1">
      <c r="B16" s="44"/>
      <c r="C16" s="45"/>
      <c r="D16" s="45"/>
      <c r="E16" s="45"/>
      <c r="F16" s="45"/>
      <c r="G16" s="45"/>
      <c r="H16" s="45"/>
      <c r="I16" s="142"/>
      <c r="J16" s="45"/>
      <c r="K16" s="49"/>
    </row>
    <row r="17" s="1" customFormat="1" ht="14.4" customHeight="1">
      <c r="B17" s="44"/>
      <c r="C17" s="45"/>
      <c r="D17" s="38" t="s">
        <v>31</v>
      </c>
      <c r="E17" s="45"/>
      <c r="F17" s="45"/>
      <c r="G17" s="45"/>
      <c r="H17" s="45"/>
      <c r="I17" s="144" t="s">
        <v>28</v>
      </c>
      <c r="J17" s="33" t="str">
        <f>IF('Rekapitulace stavby'!AN13="Vyplň údaj","",IF('Rekapitulace stavby'!AN13="","",'Rekapitulace stavby'!AN13))</f>
        <v/>
      </c>
      <c r="K17" s="49"/>
    </row>
    <row r="18" s="1" customFormat="1" ht="18" customHeight="1">
      <c r="B18" s="44"/>
      <c r="C18" s="45"/>
      <c r="D18" s="45"/>
      <c r="E18" s="33" t="str">
        <f>IF('Rekapitulace stavby'!E14="Vyplň údaj","",IF('Rekapitulace stavby'!E14="","",'Rekapitulace stavby'!E14))</f>
        <v/>
      </c>
      <c r="F18" s="45"/>
      <c r="G18" s="45"/>
      <c r="H18" s="45"/>
      <c r="I18" s="144" t="s">
        <v>30</v>
      </c>
      <c r="J18" s="33" t="str">
        <f>IF('Rekapitulace stavby'!AN14="Vyplň údaj","",IF('Rekapitulace stavby'!AN14="","",'Rekapitulace stavby'!AN14))</f>
        <v/>
      </c>
      <c r="K18" s="49"/>
    </row>
    <row r="19" s="1" customFormat="1" ht="6.96" customHeight="1">
      <c r="B19" s="44"/>
      <c r="C19" s="45"/>
      <c r="D19" s="45"/>
      <c r="E19" s="45"/>
      <c r="F19" s="45"/>
      <c r="G19" s="45"/>
      <c r="H19" s="45"/>
      <c r="I19" s="142"/>
      <c r="J19" s="45"/>
      <c r="K19" s="49"/>
    </row>
    <row r="20" s="1" customFormat="1" ht="14.4" customHeight="1">
      <c r="B20" s="44"/>
      <c r="C20" s="45"/>
      <c r="D20" s="38" t="s">
        <v>33</v>
      </c>
      <c r="E20" s="45"/>
      <c r="F20" s="45"/>
      <c r="G20" s="45"/>
      <c r="H20" s="45"/>
      <c r="I20" s="144" t="s">
        <v>28</v>
      </c>
      <c r="J20" s="33" t="str">
        <f>IF('Rekapitulace stavby'!AN16="","",'Rekapitulace stavby'!AN16)</f>
        <v/>
      </c>
      <c r="K20" s="49"/>
    </row>
    <row r="21" s="1" customFormat="1" ht="18" customHeight="1">
      <c r="B21" s="44"/>
      <c r="C21" s="45"/>
      <c r="D21" s="45"/>
      <c r="E21" s="33" t="str">
        <f>IF('Rekapitulace stavby'!E17="","",'Rekapitulace stavby'!E17)</f>
        <v>ing.Volný Martin</v>
      </c>
      <c r="F21" s="45"/>
      <c r="G21" s="45"/>
      <c r="H21" s="45"/>
      <c r="I21" s="144" t="s">
        <v>30</v>
      </c>
      <c r="J21" s="33" t="str">
        <f>IF('Rekapitulace stavby'!AN17="","",'Rekapitulace stavby'!AN17)</f>
        <v/>
      </c>
      <c r="K21" s="49"/>
    </row>
    <row r="22" s="1" customFormat="1" ht="6.96" customHeight="1">
      <c r="B22" s="44"/>
      <c r="C22" s="45"/>
      <c r="D22" s="45"/>
      <c r="E22" s="45"/>
      <c r="F22" s="45"/>
      <c r="G22" s="45"/>
      <c r="H22" s="45"/>
      <c r="I22" s="142"/>
      <c r="J22" s="45"/>
      <c r="K22" s="49"/>
    </row>
    <row r="23" s="1" customFormat="1" ht="14.4" customHeight="1">
      <c r="B23" s="44"/>
      <c r="C23" s="45"/>
      <c r="D23" s="38" t="s">
        <v>36</v>
      </c>
      <c r="E23" s="45"/>
      <c r="F23" s="45"/>
      <c r="G23" s="45"/>
      <c r="H23" s="45"/>
      <c r="I23" s="142"/>
      <c r="J23" s="45"/>
      <c r="K23" s="49"/>
    </row>
    <row r="24" s="6" customFormat="1" ht="16.5" customHeight="1">
      <c r="B24" s="146"/>
      <c r="C24" s="147"/>
      <c r="D24" s="147"/>
      <c r="E24" s="42" t="s">
        <v>21</v>
      </c>
      <c r="F24" s="42"/>
      <c r="G24" s="42"/>
      <c r="H24" s="42"/>
      <c r="I24" s="148"/>
      <c r="J24" s="147"/>
      <c r="K24" s="149"/>
    </row>
    <row r="25" s="1" customFormat="1" ht="6.96" customHeight="1">
      <c r="B25" s="44"/>
      <c r="C25" s="45"/>
      <c r="D25" s="45"/>
      <c r="E25" s="45"/>
      <c r="F25" s="45"/>
      <c r="G25" s="45"/>
      <c r="H25" s="45"/>
      <c r="I25" s="142"/>
      <c r="J25" s="45"/>
      <c r="K25" s="49"/>
    </row>
    <row r="26" s="1" customFormat="1" ht="6.96" customHeight="1">
      <c r="B26" s="44"/>
      <c r="C26" s="45"/>
      <c r="D26" s="104"/>
      <c r="E26" s="104"/>
      <c r="F26" s="104"/>
      <c r="G26" s="104"/>
      <c r="H26" s="104"/>
      <c r="I26" s="150"/>
      <c r="J26" s="104"/>
      <c r="K26" s="151"/>
    </row>
    <row r="27" s="1" customFormat="1" ht="25.44" customHeight="1">
      <c r="B27" s="44"/>
      <c r="C27" s="45"/>
      <c r="D27" s="152" t="s">
        <v>37</v>
      </c>
      <c r="E27" s="45"/>
      <c r="F27" s="45"/>
      <c r="G27" s="45"/>
      <c r="H27" s="45"/>
      <c r="I27" s="142"/>
      <c r="J27" s="153">
        <f>ROUND(J81,2)</f>
        <v>0</v>
      </c>
      <c r="K27" s="49"/>
    </row>
    <row r="28" s="1" customFormat="1" ht="6.96" customHeight="1">
      <c r="B28" s="44"/>
      <c r="C28" s="45"/>
      <c r="D28" s="104"/>
      <c r="E28" s="104"/>
      <c r="F28" s="104"/>
      <c r="G28" s="104"/>
      <c r="H28" s="104"/>
      <c r="I28" s="150"/>
      <c r="J28" s="104"/>
      <c r="K28" s="151"/>
    </row>
    <row r="29" s="1" customFormat="1" ht="14.4" customHeight="1">
      <c r="B29" s="44"/>
      <c r="C29" s="45"/>
      <c r="D29" s="45"/>
      <c r="E29" s="45"/>
      <c r="F29" s="50" t="s">
        <v>39</v>
      </c>
      <c r="G29" s="45"/>
      <c r="H29" s="45"/>
      <c r="I29" s="154" t="s">
        <v>38</v>
      </c>
      <c r="J29" s="50" t="s">
        <v>40</v>
      </c>
      <c r="K29" s="49"/>
    </row>
    <row r="30" s="1" customFormat="1" ht="14.4" customHeight="1">
      <c r="B30" s="44"/>
      <c r="C30" s="45"/>
      <c r="D30" s="53" t="s">
        <v>41</v>
      </c>
      <c r="E30" s="53" t="s">
        <v>42</v>
      </c>
      <c r="F30" s="155">
        <f>ROUND(SUM(BE81:BE311), 2)</f>
        <v>0</v>
      </c>
      <c r="G30" s="45"/>
      <c r="H30" s="45"/>
      <c r="I30" s="156">
        <v>0.20999999999999999</v>
      </c>
      <c r="J30" s="155">
        <f>ROUND(ROUND((SUM(BE81:BE311)), 2)*I30, 2)</f>
        <v>0</v>
      </c>
      <c r="K30" s="49"/>
    </row>
    <row r="31" s="1" customFormat="1" ht="14.4" customHeight="1">
      <c r="B31" s="44"/>
      <c r="C31" s="45"/>
      <c r="D31" s="45"/>
      <c r="E31" s="53" t="s">
        <v>43</v>
      </c>
      <c r="F31" s="155">
        <f>ROUND(SUM(BF81:BF311), 2)</f>
        <v>0</v>
      </c>
      <c r="G31" s="45"/>
      <c r="H31" s="45"/>
      <c r="I31" s="156">
        <v>0.14999999999999999</v>
      </c>
      <c r="J31" s="155">
        <f>ROUND(ROUND((SUM(BF81:BF311)), 2)*I31, 2)</f>
        <v>0</v>
      </c>
      <c r="K31" s="49"/>
    </row>
    <row r="32" hidden="1" s="1" customFormat="1" ht="14.4" customHeight="1">
      <c r="B32" s="44"/>
      <c r="C32" s="45"/>
      <c r="D32" s="45"/>
      <c r="E32" s="53" t="s">
        <v>44</v>
      </c>
      <c r="F32" s="155">
        <f>ROUND(SUM(BG81:BG311), 2)</f>
        <v>0</v>
      </c>
      <c r="G32" s="45"/>
      <c r="H32" s="45"/>
      <c r="I32" s="156">
        <v>0.20999999999999999</v>
      </c>
      <c r="J32" s="155">
        <v>0</v>
      </c>
      <c r="K32" s="49"/>
    </row>
    <row r="33" hidden="1" s="1" customFormat="1" ht="14.4" customHeight="1">
      <c r="B33" s="44"/>
      <c r="C33" s="45"/>
      <c r="D33" s="45"/>
      <c r="E33" s="53" t="s">
        <v>45</v>
      </c>
      <c r="F33" s="155">
        <f>ROUND(SUM(BH81:BH311), 2)</f>
        <v>0</v>
      </c>
      <c r="G33" s="45"/>
      <c r="H33" s="45"/>
      <c r="I33" s="156">
        <v>0.14999999999999999</v>
      </c>
      <c r="J33" s="155">
        <v>0</v>
      </c>
      <c r="K33" s="49"/>
    </row>
    <row r="34" hidden="1" s="1" customFormat="1" ht="14.4" customHeight="1">
      <c r="B34" s="44"/>
      <c r="C34" s="45"/>
      <c r="D34" s="45"/>
      <c r="E34" s="53" t="s">
        <v>46</v>
      </c>
      <c r="F34" s="155">
        <f>ROUND(SUM(BI81:BI311), 2)</f>
        <v>0</v>
      </c>
      <c r="G34" s="45"/>
      <c r="H34" s="45"/>
      <c r="I34" s="156">
        <v>0</v>
      </c>
      <c r="J34" s="155">
        <v>0</v>
      </c>
      <c r="K34" s="49"/>
    </row>
    <row r="35" s="1" customFormat="1" ht="6.96" customHeight="1">
      <c r="B35" s="44"/>
      <c r="C35" s="45"/>
      <c r="D35" s="45"/>
      <c r="E35" s="45"/>
      <c r="F35" s="45"/>
      <c r="G35" s="45"/>
      <c r="H35" s="45"/>
      <c r="I35" s="142"/>
      <c r="J35" s="45"/>
      <c r="K35" s="49"/>
    </row>
    <row r="36" s="1" customFormat="1" ht="25.44" customHeight="1">
      <c r="B36" s="44"/>
      <c r="C36" s="157"/>
      <c r="D36" s="158" t="s">
        <v>47</v>
      </c>
      <c r="E36" s="96"/>
      <c r="F36" s="96"/>
      <c r="G36" s="159" t="s">
        <v>48</v>
      </c>
      <c r="H36" s="160" t="s">
        <v>49</v>
      </c>
      <c r="I36" s="161"/>
      <c r="J36" s="162">
        <f>SUM(J27:J34)</f>
        <v>0</v>
      </c>
      <c r="K36" s="163"/>
    </row>
    <row r="37" s="1" customFormat="1" ht="14.4" customHeight="1">
      <c r="B37" s="65"/>
      <c r="C37" s="66"/>
      <c r="D37" s="66"/>
      <c r="E37" s="66"/>
      <c r="F37" s="66"/>
      <c r="G37" s="66"/>
      <c r="H37" s="66"/>
      <c r="I37" s="164"/>
      <c r="J37" s="66"/>
      <c r="K37" s="67"/>
    </row>
    <row r="41" s="1" customFormat="1" ht="6.96" customHeight="1">
      <c r="B41" s="165"/>
      <c r="C41" s="166"/>
      <c r="D41" s="166"/>
      <c r="E41" s="166"/>
      <c r="F41" s="166"/>
      <c r="G41" s="166"/>
      <c r="H41" s="166"/>
      <c r="I41" s="167"/>
      <c r="J41" s="166"/>
      <c r="K41" s="168"/>
    </row>
    <row r="42" s="1" customFormat="1" ht="36.96" customHeight="1">
      <c r="B42" s="44"/>
      <c r="C42" s="28" t="s">
        <v>93</v>
      </c>
      <c r="D42" s="45"/>
      <c r="E42" s="45"/>
      <c r="F42" s="45"/>
      <c r="G42" s="45"/>
      <c r="H42" s="45"/>
      <c r="I42" s="142"/>
      <c r="J42" s="45"/>
      <c r="K42" s="49"/>
    </row>
    <row r="43" s="1" customFormat="1" ht="6.96" customHeight="1">
      <c r="B43" s="44"/>
      <c r="C43" s="45"/>
      <c r="D43" s="45"/>
      <c r="E43" s="45"/>
      <c r="F43" s="45"/>
      <c r="G43" s="45"/>
      <c r="H43" s="45"/>
      <c r="I43" s="142"/>
      <c r="J43" s="45"/>
      <c r="K43" s="49"/>
    </row>
    <row r="44" s="1" customFormat="1" ht="14.4" customHeight="1">
      <c r="B44" s="44"/>
      <c r="C44" s="38" t="s">
        <v>18</v>
      </c>
      <c r="D44" s="45"/>
      <c r="E44" s="45"/>
      <c r="F44" s="45"/>
      <c r="G44" s="45"/>
      <c r="H44" s="45"/>
      <c r="I44" s="142"/>
      <c r="J44" s="45"/>
      <c r="K44" s="49"/>
    </row>
    <row r="45" s="1" customFormat="1" ht="16.5" customHeight="1">
      <c r="B45" s="44"/>
      <c r="C45" s="45"/>
      <c r="D45" s="45"/>
      <c r="E45" s="141" t="str">
        <f>E7</f>
        <v>Parkoviště v ul.Heyrovského, Sokolov</v>
      </c>
      <c r="F45" s="38"/>
      <c r="G45" s="38"/>
      <c r="H45" s="38"/>
      <c r="I45" s="142"/>
      <c r="J45" s="45"/>
      <c r="K45" s="49"/>
    </row>
    <row r="46" s="1" customFormat="1" ht="14.4" customHeight="1">
      <c r="B46" s="44"/>
      <c r="C46" s="38" t="s">
        <v>91</v>
      </c>
      <c r="D46" s="45"/>
      <c r="E46" s="45"/>
      <c r="F46" s="45"/>
      <c r="G46" s="45"/>
      <c r="H46" s="45"/>
      <c r="I46" s="142"/>
      <c r="J46" s="45"/>
      <c r="K46" s="49"/>
    </row>
    <row r="47" s="1" customFormat="1" ht="17.25" customHeight="1">
      <c r="B47" s="44"/>
      <c r="C47" s="45"/>
      <c r="D47" s="45"/>
      <c r="E47" s="143" t="str">
        <f>E9</f>
        <v>20 - Veřejné osvětlení</v>
      </c>
      <c r="F47" s="45"/>
      <c r="G47" s="45"/>
      <c r="H47" s="45"/>
      <c r="I47" s="142"/>
      <c r="J47" s="45"/>
      <c r="K47" s="49"/>
    </row>
    <row r="48" s="1" customFormat="1" ht="6.96" customHeight="1">
      <c r="B48" s="44"/>
      <c r="C48" s="45"/>
      <c r="D48" s="45"/>
      <c r="E48" s="45"/>
      <c r="F48" s="45"/>
      <c r="G48" s="45"/>
      <c r="H48" s="45"/>
      <c r="I48" s="142"/>
      <c r="J48" s="45"/>
      <c r="K48" s="49"/>
    </row>
    <row r="49" s="1" customFormat="1" ht="18" customHeight="1">
      <c r="B49" s="44"/>
      <c r="C49" s="38" t="s">
        <v>23</v>
      </c>
      <c r="D49" s="45"/>
      <c r="E49" s="45"/>
      <c r="F49" s="33" t="str">
        <f>F12</f>
        <v xml:space="preserve"> </v>
      </c>
      <c r="G49" s="45"/>
      <c r="H49" s="45"/>
      <c r="I49" s="144" t="s">
        <v>25</v>
      </c>
      <c r="J49" s="145" t="str">
        <f>IF(J12="","",J12)</f>
        <v>16. 10. 2018</v>
      </c>
      <c r="K49" s="49"/>
    </row>
    <row r="50" s="1" customFormat="1" ht="6.96" customHeight="1">
      <c r="B50" s="44"/>
      <c r="C50" s="45"/>
      <c r="D50" s="45"/>
      <c r="E50" s="45"/>
      <c r="F50" s="45"/>
      <c r="G50" s="45"/>
      <c r="H50" s="45"/>
      <c r="I50" s="142"/>
      <c r="J50" s="45"/>
      <c r="K50" s="49"/>
    </row>
    <row r="51" s="1" customFormat="1">
      <c r="B51" s="44"/>
      <c r="C51" s="38" t="s">
        <v>27</v>
      </c>
      <c r="D51" s="45"/>
      <c r="E51" s="45"/>
      <c r="F51" s="33" t="str">
        <f>E15</f>
        <v>Město Sokolov</v>
      </c>
      <c r="G51" s="45"/>
      <c r="H51" s="45"/>
      <c r="I51" s="144" t="s">
        <v>33</v>
      </c>
      <c r="J51" s="42" t="str">
        <f>E21</f>
        <v>ing.Volný Martin</v>
      </c>
      <c r="K51" s="49"/>
    </row>
    <row r="52" s="1" customFormat="1" ht="14.4" customHeight="1">
      <c r="B52" s="44"/>
      <c r="C52" s="38" t="s">
        <v>31</v>
      </c>
      <c r="D52" s="45"/>
      <c r="E52" s="45"/>
      <c r="F52" s="33" t="str">
        <f>IF(E18="","",E18)</f>
        <v/>
      </c>
      <c r="G52" s="45"/>
      <c r="H52" s="45"/>
      <c r="I52" s="142"/>
      <c r="J52" s="169"/>
      <c r="K52" s="49"/>
    </row>
    <row r="53" s="1" customFormat="1" ht="10.32" customHeight="1">
      <c r="B53" s="44"/>
      <c r="C53" s="45"/>
      <c r="D53" s="45"/>
      <c r="E53" s="45"/>
      <c r="F53" s="45"/>
      <c r="G53" s="45"/>
      <c r="H53" s="45"/>
      <c r="I53" s="142"/>
      <c r="J53" s="45"/>
      <c r="K53" s="49"/>
    </row>
    <row r="54" s="1" customFormat="1" ht="29.28" customHeight="1">
      <c r="B54" s="44"/>
      <c r="C54" s="170" t="s">
        <v>94</v>
      </c>
      <c r="D54" s="157"/>
      <c r="E54" s="157"/>
      <c r="F54" s="157"/>
      <c r="G54" s="157"/>
      <c r="H54" s="157"/>
      <c r="I54" s="171"/>
      <c r="J54" s="172" t="s">
        <v>95</v>
      </c>
      <c r="K54" s="173"/>
    </row>
    <row r="55" s="1" customFormat="1" ht="10.32" customHeight="1">
      <c r="B55" s="44"/>
      <c r="C55" s="45"/>
      <c r="D55" s="45"/>
      <c r="E55" s="45"/>
      <c r="F55" s="45"/>
      <c r="G55" s="45"/>
      <c r="H55" s="45"/>
      <c r="I55" s="142"/>
      <c r="J55" s="45"/>
      <c r="K55" s="49"/>
    </row>
    <row r="56" s="1" customFormat="1" ht="29.28" customHeight="1">
      <c r="B56" s="44"/>
      <c r="C56" s="174" t="s">
        <v>96</v>
      </c>
      <c r="D56" s="45"/>
      <c r="E56" s="45"/>
      <c r="F56" s="45"/>
      <c r="G56" s="45"/>
      <c r="H56" s="45"/>
      <c r="I56" s="142"/>
      <c r="J56" s="153">
        <f>J81</f>
        <v>0</v>
      </c>
      <c r="K56" s="49"/>
      <c r="AU56" s="22" t="s">
        <v>97</v>
      </c>
    </row>
    <row r="57" s="7" customFormat="1" ht="24.96" customHeight="1">
      <c r="B57" s="175"/>
      <c r="C57" s="176"/>
      <c r="D57" s="177" t="s">
        <v>593</v>
      </c>
      <c r="E57" s="178"/>
      <c r="F57" s="178"/>
      <c r="G57" s="178"/>
      <c r="H57" s="178"/>
      <c r="I57" s="179"/>
      <c r="J57" s="180">
        <f>J82</f>
        <v>0</v>
      </c>
      <c r="K57" s="181"/>
    </row>
    <row r="58" s="7" customFormat="1" ht="24.96" customHeight="1">
      <c r="B58" s="175"/>
      <c r="C58" s="176"/>
      <c r="D58" s="177" t="s">
        <v>594</v>
      </c>
      <c r="E58" s="178"/>
      <c r="F58" s="178"/>
      <c r="G58" s="178"/>
      <c r="H58" s="178"/>
      <c r="I58" s="179"/>
      <c r="J58" s="180">
        <f>J262</f>
        <v>0</v>
      </c>
      <c r="K58" s="181"/>
    </row>
    <row r="59" s="7" customFormat="1" ht="24.96" customHeight="1">
      <c r="B59" s="175"/>
      <c r="C59" s="176"/>
      <c r="D59" s="177" t="s">
        <v>595</v>
      </c>
      <c r="E59" s="178"/>
      <c r="F59" s="178"/>
      <c r="G59" s="178"/>
      <c r="H59" s="178"/>
      <c r="I59" s="179"/>
      <c r="J59" s="180">
        <f>J300</f>
        <v>0</v>
      </c>
      <c r="K59" s="181"/>
    </row>
    <row r="60" s="7" customFormat="1" ht="24.96" customHeight="1">
      <c r="B60" s="175"/>
      <c r="C60" s="176"/>
      <c r="D60" s="177" t="s">
        <v>108</v>
      </c>
      <c r="E60" s="178"/>
      <c r="F60" s="178"/>
      <c r="G60" s="178"/>
      <c r="H60" s="178"/>
      <c r="I60" s="179"/>
      <c r="J60" s="180">
        <f>J309</f>
        <v>0</v>
      </c>
      <c r="K60" s="181"/>
    </row>
    <row r="61" s="8" customFormat="1" ht="19.92" customHeight="1">
      <c r="B61" s="182"/>
      <c r="C61" s="183"/>
      <c r="D61" s="184" t="s">
        <v>109</v>
      </c>
      <c r="E61" s="185"/>
      <c r="F61" s="185"/>
      <c r="G61" s="185"/>
      <c r="H61" s="185"/>
      <c r="I61" s="186"/>
      <c r="J61" s="187">
        <f>J310</f>
        <v>0</v>
      </c>
      <c r="K61" s="188"/>
    </row>
    <row r="62" s="1" customFormat="1" ht="21.84" customHeight="1">
      <c r="B62" s="44"/>
      <c r="C62" s="45"/>
      <c r="D62" s="45"/>
      <c r="E62" s="45"/>
      <c r="F62" s="45"/>
      <c r="G62" s="45"/>
      <c r="H62" s="45"/>
      <c r="I62" s="142"/>
      <c r="J62" s="45"/>
      <c r="K62" s="49"/>
    </row>
    <row r="63" s="1" customFormat="1" ht="6.96" customHeight="1">
      <c r="B63" s="65"/>
      <c r="C63" s="66"/>
      <c r="D63" s="66"/>
      <c r="E63" s="66"/>
      <c r="F63" s="66"/>
      <c r="G63" s="66"/>
      <c r="H63" s="66"/>
      <c r="I63" s="164"/>
      <c r="J63" s="66"/>
      <c r="K63" s="67"/>
    </row>
    <row r="67" s="1" customFormat="1" ht="6.96" customHeight="1">
      <c r="B67" s="68"/>
      <c r="C67" s="69"/>
      <c r="D67" s="69"/>
      <c r="E67" s="69"/>
      <c r="F67" s="69"/>
      <c r="G67" s="69"/>
      <c r="H67" s="69"/>
      <c r="I67" s="167"/>
      <c r="J67" s="69"/>
      <c r="K67" s="69"/>
      <c r="L67" s="70"/>
    </row>
    <row r="68" s="1" customFormat="1" ht="36.96" customHeight="1">
      <c r="B68" s="44"/>
      <c r="C68" s="71" t="s">
        <v>110</v>
      </c>
      <c r="D68" s="72"/>
      <c r="E68" s="72"/>
      <c r="F68" s="72"/>
      <c r="G68" s="72"/>
      <c r="H68" s="72"/>
      <c r="I68" s="189"/>
      <c r="J68" s="72"/>
      <c r="K68" s="72"/>
      <c r="L68" s="70"/>
    </row>
    <row r="69" s="1" customFormat="1" ht="6.96" customHeight="1">
      <c r="B69" s="44"/>
      <c r="C69" s="72"/>
      <c r="D69" s="72"/>
      <c r="E69" s="72"/>
      <c r="F69" s="72"/>
      <c r="G69" s="72"/>
      <c r="H69" s="72"/>
      <c r="I69" s="189"/>
      <c r="J69" s="72"/>
      <c r="K69" s="72"/>
      <c r="L69" s="70"/>
    </row>
    <row r="70" s="1" customFormat="1" ht="14.4" customHeight="1">
      <c r="B70" s="44"/>
      <c r="C70" s="74" t="s">
        <v>18</v>
      </c>
      <c r="D70" s="72"/>
      <c r="E70" s="72"/>
      <c r="F70" s="72"/>
      <c r="G70" s="72"/>
      <c r="H70" s="72"/>
      <c r="I70" s="189"/>
      <c r="J70" s="72"/>
      <c r="K70" s="72"/>
      <c r="L70" s="70"/>
    </row>
    <row r="71" s="1" customFormat="1" ht="16.5" customHeight="1">
      <c r="B71" s="44"/>
      <c r="C71" s="72"/>
      <c r="D71" s="72"/>
      <c r="E71" s="190" t="str">
        <f>E7</f>
        <v>Parkoviště v ul.Heyrovského, Sokolov</v>
      </c>
      <c r="F71" s="74"/>
      <c r="G71" s="74"/>
      <c r="H71" s="74"/>
      <c r="I71" s="189"/>
      <c r="J71" s="72"/>
      <c r="K71" s="72"/>
      <c r="L71" s="70"/>
    </row>
    <row r="72" s="1" customFormat="1" ht="14.4" customHeight="1">
      <c r="B72" s="44"/>
      <c r="C72" s="74" t="s">
        <v>91</v>
      </c>
      <c r="D72" s="72"/>
      <c r="E72" s="72"/>
      <c r="F72" s="72"/>
      <c r="G72" s="72"/>
      <c r="H72" s="72"/>
      <c r="I72" s="189"/>
      <c r="J72" s="72"/>
      <c r="K72" s="72"/>
      <c r="L72" s="70"/>
    </row>
    <row r="73" s="1" customFormat="1" ht="17.25" customHeight="1">
      <c r="B73" s="44"/>
      <c r="C73" s="72"/>
      <c r="D73" s="72"/>
      <c r="E73" s="80" t="str">
        <f>E9</f>
        <v>20 - Veřejné osvětlení</v>
      </c>
      <c r="F73" s="72"/>
      <c r="G73" s="72"/>
      <c r="H73" s="72"/>
      <c r="I73" s="189"/>
      <c r="J73" s="72"/>
      <c r="K73" s="72"/>
      <c r="L73" s="70"/>
    </row>
    <row r="74" s="1" customFormat="1" ht="6.96" customHeight="1">
      <c r="B74" s="44"/>
      <c r="C74" s="72"/>
      <c r="D74" s="72"/>
      <c r="E74" s="72"/>
      <c r="F74" s="72"/>
      <c r="G74" s="72"/>
      <c r="H74" s="72"/>
      <c r="I74" s="189"/>
      <c r="J74" s="72"/>
      <c r="K74" s="72"/>
      <c r="L74" s="70"/>
    </row>
    <row r="75" s="1" customFormat="1" ht="18" customHeight="1">
      <c r="B75" s="44"/>
      <c r="C75" s="74" t="s">
        <v>23</v>
      </c>
      <c r="D75" s="72"/>
      <c r="E75" s="72"/>
      <c r="F75" s="191" t="str">
        <f>F12</f>
        <v xml:space="preserve"> </v>
      </c>
      <c r="G75" s="72"/>
      <c r="H75" s="72"/>
      <c r="I75" s="192" t="s">
        <v>25</v>
      </c>
      <c r="J75" s="83" t="str">
        <f>IF(J12="","",J12)</f>
        <v>16. 10. 2018</v>
      </c>
      <c r="K75" s="72"/>
      <c r="L75" s="70"/>
    </row>
    <row r="76" s="1" customFormat="1" ht="6.96" customHeight="1">
      <c r="B76" s="44"/>
      <c r="C76" s="72"/>
      <c r="D76" s="72"/>
      <c r="E76" s="72"/>
      <c r="F76" s="72"/>
      <c r="G76" s="72"/>
      <c r="H76" s="72"/>
      <c r="I76" s="189"/>
      <c r="J76" s="72"/>
      <c r="K76" s="72"/>
      <c r="L76" s="70"/>
    </row>
    <row r="77" s="1" customFormat="1">
      <c r="B77" s="44"/>
      <c r="C77" s="74" t="s">
        <v>27</v>
      </c>
      <c r="D77" s="72"/>
      <c r="E77" s="72"/>
      <c r="F77" s="191" t="str">
        <f>E15</f>
        <v>Město Sokolov</v>
      </c>
      <c r="G77" s="72"/>
      <c r="H77" s="72"/>
      <c r="I77" s="192" t="s">
        <v>33</v>
      </c>
      <c r="J77" s="191" t="str">
        <f>E21</f>
        <v>ing.Volný Martin</v>
      </c>
      <c r="K77" s="72"/>
      <c r="L77" s="70"/>
    </row>
    <row r="78" s="1" customFormat="1" ht="14.4" customHeight="1">
      <c r="B78" s="44"/>
      <c r="C78" s="74" t="s">
        <v>31</v>
      </c>
      <c r="D78" s="72"/>
      <c r="E78" s="72"/>
      <c r="F78" s="191" t="str">
        <f>IF(E18="","",E18)</f>
        <v/>
      </c>
      <c r="G78" s="72"/>
      <c r="H78" s="72"/>
      <c r="I78" s="189"/>
      <c r="J78" s="72"/>
      <c r="K78" s="72"/>
      <c r="L78" s="70"/>
    </row>
    <row r="79" s="1" customFormat="1" ht="10.32" customHeight="1">
      <c r="B79" s="44"/>
      <c r="C79" s="72"/>
      <c r="D79" s="72"/>
      <c r="E79" s="72"/>
      <c r="F79" s="72"/>
      <c r="G79" s="72"/>
      <c r="H79" s="72"/>
      <c r="I79" s="189"/>
      <c r="J79" s="72"/>
      <c r="K79" s="72"/>
      <c r="L79" s="70"/>
    </row>
    <row r="80" s="9" customFormat="1" ht="29.28" customHeight="1">
      <c r="B80" s="193"/>
      <c r="C80" s="194" t="s">
        <v>111</v>
      </c>
      <c r="D80" s="195" t="s">
        <v>56</v>
      </c>
      <c r="E80" s="195" t="s">
        <v>52</v>
      </c>
      <c r="F80" s="195" t="s">
        <v>112</v>
      </c>
      <c r="G80" s="195" t="s">
        <v>113</v>
      </c>
      <c r="H80" s="195" t="s">
        <v>114</v>
      </c>
      <c r="I80" s="196" t="s">
        <v>115</v>
      </c>
      <c r="J80" s="195" t="s">
        <v>95</v>
      </c>
      <c r="K80" s="197" t="s">
        <v>116</v>
      </c>
      <c r="L80" s="198"/>
      <c r="M80" s="100" t="s">
        <v>117</v>
      </c>
      <c r="N80" s="101" t="s">
        <v>41</v>
      </c>
      <c r="O80" s="101" t="s">
        <v>118</v>
      </c>
      <c r="P80" s="101" t="s">
        <v>119</v>
      </c>
      <c r="Q80" s="101" t="s">
        <v>120</v>
      </c>
      <c r="R80" s="101" t="s">
        <v>121</v>
      </c>
      <c r="S80" s="101" t="s">
        <v>122</v>
      </c>
      <c r="T80" s="102" t="s">
        <v>123</v>
      </c>
    </row>
    <row r="81" s="1" customFormat="1" ht="29.28" customHeight="1">
      <c r="B81" s="44"/>
      <c r="C81" s="106" t="s">
        <v>96</v>
      </c>
      <c r="D81" s="72"/>
      <c r="E81" s="72"/>
      <c r="F81" s="72"/>
      <c r="G81" s="72"/>
      <c r="H81" s="72"/>
      <c r="I81" s="189"/>
      <c r="J81" s="199">
        <f>BK81</f>
        <v>0</v>
      </c>
      <c r="K81" s="72"/>
      <c r="L81" s="70"/>
      <c r="M81" s="103"/>
      <c r="N81" s="104"/>
      <c r="O81" s="104"/>
      <c r="P81" s="200">
        <f>P82+P262+P300+P309</f>
        <v>0</v>
      </c>
      <c r="Q81" s="104"/>
      <c r="R81" s="200">
        <f>R82+R262+R300+R309</f>
        <v>0</v>
      </c>
      <c r="S81" s="104"/>
      <c r="T81" s="201">
        <f>T82+T262+T300+T309</f>
        <v>0</v>
      </c>
      <c r="AT81" s="22" t="s">
        <v>70</v>
      </c>
      <c r="AU81" s="22" t="s">
        <v>97</v>
      </c>
      <c r="BK81" s="202">
        <f>BK82+BK262+BK300+BK309</f>
        <v>0</v>
      </c>
    </row>
    <row r="82" s="10" customFormat="1" ht="37.44" customHeight="1">
      <c r="B82" s="203"/>
      <c r="C82" s="204"/>
      <c r="D82" s="205" t="s">
        <v>70</v>
      </c>
      <c r="E82" s="206" t="s">
        <v>596</v>
      </c>
      <c r="F82" s="206" t="s">
        <v>597</v>
      </c>
      <c r="G82" s="204"/>
      <c r="H82" s="204"/>
      <c r="I82" s="207"/>
      <c r="J82" s="208">
        <f>BK82</f>
        <v>0</v>
      </c>
      <c r="K82" s="204"/>
      <c r="L82" s="209"/>
      <c r="M82" s="210"/>
      <c r="N82" s="211"/>
      <c r="O82" s="211"/>
      <c r="P82" s="212">
        <f>SUM(P83:P261)</f>
        <v>0</v>
      </c>
      <c r="Q82" s="211"/>
      <c r="R82" s="212">
        <f>SUM(R83:R261)</f>
        <v>0</v>
      </c>
      <c r="S82" s="211"/>
      <c r="T82" s="213">
        <f>SUM(T83:T261)</f>
        <v>0</v>
      </c>
      <c r="AR82" s="214" t="s">
        <v>79</v>
      </c>
      <c r="AT82" s="215" t="s">
        <v>70</v>
      </c>
      <c r="AU82" s="215" t="s">
        <v>71</v>
      </c>
      <c r="AY82" s="214" t="s">
        <v>126</v>
      </c>
      <c r="BK82" s="216">
        <f>SUM(BK83:BK261)</f>
        <v>0</v>
      </c>
    </row>
    <row r="83" s="1" customFormat="1" ht="16.5" customHeight="1">
      <c r="B83" s="44"/>
      <c r="C83" s="219" t="s">
        <v>79</v>
      </c>
      <c r="D83" s="219" t="s">
        <v>128</v>
      </c>
      <c r="E83" s="220" t="s">
        <v>598</v>
      </c>
      <c r="F83" s="221" t="s">
        <v>599</v>
      </c>
      <c r="G83" s="222" t="s">
        <v>183</v>
      </c>
      <c r="H83" s="223">
        <v>189</v>
      </c>
      <c r="I83" s="224"/>
      <c r="J83" s="225">
        <f>ROUND(I83*H83,2)</f>
        <v>0</v>
      </c>
      <c r="K83" s="221" t="s">
        <v>21</v>
      </c>
      <c r="L83" s="70"/>
      <c r="M83" s="226" t="s">
        <v>21</v>
      </c>
      <c r="N83" s="227" t="s">
        <v>42</v>
      </c>
      <c r="O83" s="45"/>
      <c r="P83" s="228">
        <f>O83*H83</f>
        <v>0</v>
      </c>
      <c r="Q83" s="228">
        <v>0</v>
      </c>
      <c r="R83" s="228">
        <f>Q83*H83</f>
        <v>0</v>
      </c>
      <c r="S83" s="228">
        <v>0</v>
      </c>
      <c r="T83" s="229">
        <f>S83*H83</f>
        <v>0</v>
      </c>
      <c r="AR83" s="22" t="s">
        <v>133</v>
      </c>
      <c r="AT83" s="22" t="s">
        <v>128</v>
      </c>
      <c r="AU83" s="22" t="s">
        <v>79</v>
      </c>
      <c r="AY83" s="22" t="s">
        <v>126</v>
      </c>
      <c r="BE83" s="230">
        <f>IF(N83="základní",J83,0)</f>
        <v>0</v>
      </c>
      <c r="BF83" s="230">
        <f>IF(N83="snížená",J83,0)</f>
        <v>0</v>
      </c>
      <c r="BG83" s="230">
        <f>IF(N83="zákl. přenesená",J83,0)</f>
        <v>0</v>
      </c>
      <c r="BH83" s="230">
        <f>IF(N83="sníž. přenesená",J83,0)</f>
        <v>0</v>
      </c>
      <c r="BI83" s="230">
        <f>IF(N83="nulová",J83,0)</f>
        <v>0</v>
      </c>
      <c r="BJ83" s="22" t="s">
        <v>79</v>
      </c>
      <c r="BK83" s="230">
        <f>ROUND(I83*H83,2)</f>
        <v>0</v>
      </c>
      <c r="BL83" s="22" t="s">
        <v>133</v>
      </c>
      <c r="BM83" s="22" t="s">
        <v>81</v>
      </c>
    </row>
    <row r="84" s="1" customFormat="1" ht="16.5" customHeight="1">
      <c r="B84" s="44"/>
      <c r="C84" s="243" t="s">
        <v>81</v>
      </c>
      <c r="D84" s="243" t="s">
        <v>183</v>
      </c>
      <c r="E84" s="244" t="s">
        <v>600</v>
      </c>
      <c r="F84" s="245" t="s">
        <v>601</v>
      </c>
      <c r="G84" s="246" t="s">
        <v>183</v>
      </c>
      <c r="H84" s="247">
        <v>198.44999999999999</v>
      </c>
      <c r="I84" s="248"/>
      <c r="J84" s="249">
        <f>ROUND(I84*H84,2)</f>
        <v>0</v>
      </c>
      <c r="K84" s="245" t="s">
        <v>21</v>
      </c>
      <c r="L84" s="250"/>
      <c r="M84" s="251" t="s">
        <v>21</v>
      </c>
      <c r="N84" s="252" t="s">
        <v>42</v>
      </c>
      <c r="O84" s="45"/>
      <c r="P84" s="228">
        <f>O84*H84</f>
        <v>0</v>
      </c>
      <c r="Q84" s="228">
        <v>0</v>
      </c>
      <c r="R84" s="228">
        <f>Q84*H84</f>
        <v>0</v>
      </c>
      <c r="S84" s="228">
        <v>0</v>
      </c>
      <c r="T84" s="229">
        <f>S84*H84</f>
        <v>0</v>
      </c>
      <c r="AR84" s="22" t="s">
        <v>164</v>
      </c>
      <c r="AT84" s="22" t="s">
        <v>183</v>
      </c>
      <c r="AU84" s="22" t="s">
        <v>79</v>
      </c>
      <c r="AY84" s="22" t="s">
        <v>126</v>
      </c>
      <c r="BE84" s="230">
        <f>IF(N84="základní",J84,0)</f>
        <v>0</v>
      </c>
      <c r="BF84" s="230">
        <f>IF(N84="snížená",J84,0)</f>
        <v>0</v>
      </c>
      <c r="BG84" s="230">
        <f>IF(N84="zákl. přenesená",J84,0)</f>
        <v>0</v>
      </c>
      <c r="BH84" s="230">
        <f>IF(N84="sníž. přenesená",J84,0)</f>
        <v>0</v>
      </c>
      <c r="BI84" s="230">
        <f>IF(N84="nulová",J84,0)</f>
        <v>0</v>
      </c>
      <c r="BJ84" s="22" t="s">
        <v>79</v>
      </c>
      <c r="BK84" s="230">
        <f>ROUND(I84*H84,2)</f>
        <v>0</v>
      </c>
      <c r="BL84" s="22" t="s">
        <v>133</v>
      </c>
      <c r="BM84" s="22" t="s">
        <v>133</v>
      </c>
    </row>
    <row r="85" s="11" customFormat="1">
      <c r="B85" s="231"/>
      <c r="C85" s="232"/>
      <c r="D85" s="233" t="s">
        <v>156</v>
      </c>
      <c r="E85" s="234" t="s">
        <v>21</v>
      </c>
      <c r="F85" s="235" t="s">
        <v>602</v>
      </c>
      <c r="G85" s="232"/>
      <c r="H85" s="236">
        <v>198.44999999999999</v>
      </c>
      <c r="I85" s="237"/>
      <c r="J85" s="232"/>
      <c r="K85" s="232"/>
      <c r="L85" s="238"/>
      <c r="M85" s="239"/>
      <c r="N85" s="240"/>
      <c r="O85" s="240"/>
      <c r="P85" s="240"/>
      <c r="Q85" s="240"/>
      <c r="R85" s="240"/>
      <c r="S85" s="240"/>
      <c r="T85" s="241"/>
      <c r="AT85" s="242" t="s">
        <v>156</v>
      </c>
      <c r="AU85" s="242" t="s">
        <v>79</v>
      </c>
      <c r="AV85" s="11" t="s">
        <v>81</v>
      </c>
      <c r="AW85" s="11" t="s">
        <v>35</v>
      </c>
      <c r="AX85" s="11" t="s">
        <v>71</v>
      </c>
      <c r="AY85" s="242" t="s">
        <v>126</v>
      </c>
    </row>
    <row r="86" s="12" customFormat="1">
      <c r="B86" s="257"/>
      <c r="C86" s="258"/>
      <c r="D86" s="233" t="s">
        <v>156</v>
      </c>
      <c r="E86" s="259" t="s">
        <v>21</v>
      </c>
      <c r="F86" s="260" t="s">
        <v>603</v>
      </c>
      <c r="G86" s="258"/>
      <c r="H86" s="261">
        <v>198.44999999999999</v>
      </c>
      <c r="I86" s="262"/>
      <c r="J86" s="258"/>
      <c r="K86" s="258"/>
      <c r="L86" s="263"/>
      <c r="M86" s="264"/>
      <c r="N86" s="265"/>
      <c r="O86" s="265"/>
      <c r="P86" s="265"/>
      <c r="Q86" s="265"/>
      <c r="R86" s="265"/>
      <c r="S86" s="265"/>
      <c r="T86" s="266"/>
      <c r="AT86" s="267" t="s">
        <v>156</v>
      </c>
      <c r="AU86" s="267" t="s">
        <v>79</v>
      </c>
      <c r="AV86" s="12" t="s">
        <v>133</v>
      </c>
      <c r="AW86" s="12" t="s">
        <v>35</v>
      </c>
      <c r="AX86" s="12" t="s">
        <v>79</v>
      </c>
      <c r="AY86" s="267" t="s">
        <v>126</v>
      </c>
    </row>
    <row r="87" s="1" customFormat="1" ht="16.5" customHeight="1">
      <c r="B87" s="44"/>
      <c r="C87" s="219" t="s">
        <v>138</v>
      </c>
      <c r="D87" s="219" t="s">
        <v>128</v>
      </c>
      <c r="E87" s="220" t="s">
        <v>604</v>
      </c>
      <c r="F87" s="221" t="s">
        <v>605</v>
      </c>
      <c r="G87" s="222" t="s">
        <v>183</v>
      </c>
      <c r="H87" s="223">
        <v>72</v>
      </c>
      <c r="I87" s="224"/>
      <c r="J87" s="225">
        <f>ROUND(I87*H87,2)</f>
        <v>0</v>
      </c>
      <c r="K87" s="221" t="s">
        <v>21</v>
      </c>
      <c r="L87" s="70"/>
      <c r="M87" s="226" t="s">
        <v>21</v>
      </c>
      <c r="N87" s="227" t="s">
        <v>42</v>
      </c>
      <c r="O87" s="45"/>
      <c r="P87" s="228">
        <f>O87*H87</f>
        <v>0</v>
      </c>
      <c r="Q87" s="228">
        <v>0</v>
      </c>
      <c r="R87" s="228">
        <f>Q87*H87</f>
        <v>0</v>
      </c>
      <c r="S87" s="228">
        <v>0</v>
      </c>
      <c r="T87" s="229">
        <f>S87*H87</f>
        <v>0</v>
      </c>
      <c r="AR87" s="22" t="s">
        <v>133</v>
      </c>
      <c r="AT87" s="22" t="s">
        <v>128</v>
      </c>
      <c r="AU87" s="22" t="s">
        <v>79</v>
      </c>
      <c r="AY87" s="22" t="s">
        <v>126</v>
      </c>
      <c r="BE87" s="230">
        <f>IF(N87="základní",J87,0)</f>
        <v>0</v>
      </c>
      <c r="BF87" s="230">
        <f>IF(N87="snížená",J87,0)</f>
        <v>0</v>
      </c>
      <c r="BG87" s="230">
        <f>IF(N87="zákl. přenesená",J87,0)</f>
        <v>0</v>
      </c>
      <c r="BH87" s="230">
        <f>IF(N87="sníž. přenesená",J87,0)</f>
        <v>0</v>
      </c>
      <c r="BI87" s="230">
        <f>IF(N87="nulová",J87,0)</f>
        <v>0</v>
      </c>
      <c r="BJ87" s="22" t="s">
        <v>79</v>
      </c>
      <c r="BK87" s="230">
        <f>ROUND(I87*H87,2)</f>
        <v>0</v>
      </c>
      <c r="BL87" s="22" t="s">
        <v>133</v>
      </c>
      <c r="BM87" s="22" t="s">
        <v>151</v>
      </c>
    </row>
    <row r="88" s="1" customFormat="1" ht="16.5" customHeight="1">
      <c r="B88" s="44"/>
      <c r="C88" s="243" t="s">
        <v>133</v>
      </c>
      <c r="D88" s="243" t="s">
        <v>183</v>
      </c>
      <c r="E88" s="244" t="s">
        <v>606</v>
      </c>
      <c r="F88" s="245" t="s">
        <v>607</v>
      </c>
      <c r="G88" s="246" t="s">
        <v>183</v>
      </c>
      <c r="H88" s="247">
        <v>75.599999999999994</v>
      </c>
      <c r="I88" s="248"/>
      <c r="J88" s="249">
        <f>ROUND(I88*H88,2)</f>
        <v>0</v>
      </c>
      <c r="K88" s="245" t="s">
        <v>21</v>
      </c>
      <c r="L88" s="250"/>
      <c r="M88" s="251" t="s">
        <v>21</v>
      </c>
      <c r="N88" s="252" t="s">
        <v>42</v>
      </c>
      <c r="O88" s="45"/>
      <c r="P88" s="228">
        <f>O88*H88</f>
        <v>0</v>
      </c>
      <c r="Q88" s="228">
        <v>0</v>
      </c>
      <c r="R88" s="228">
        <f>Q88*H88</f>
        <v>0</v>
      </c>
      <c r="S88" s="228">
        <v>0</v>
      </c>
      <c r="T88" s="229">
        <f>S88*H88</f>
        <v>0</v>
      </c>
      <c r="AR88" s="22" t="s">
        <v>164</v>
      </c>
      <c r="AT88" s="22" t="s">
        <v>183</v>
      </c>
      <c r="AU88" s="22" t="s">
        <v>79</v>
      </c>
      <c r="AY88" s="22" t="s">
        <v>126</v>
      </c>
      <c r="BE88" s="230">
        <f>IF(N88="základní",J88,0)</f>
        <v>0</v>
      </c>
      <c r="BF88" s="230">
        <f>IF(N88="snížená",J88,0)</f>
        <v>0</v>
      </c>
      <c r="BG88" s="230">
        <f>IF(N88="zákl. přenesená",J88,0)</f>
        <v>0</v>
      </c>
      <c r="BH88" s="230">
        <f>IF(N88="sníž. přenesená",J88,0)</f>
        <v>0</v>
      </c>
      <c r="BI88" s="230">
        <f>IF(N88="nulová",J88,0)</f>
        <v>0</v>
      </c>
      <c r="BJ88" s="22" t="s">
        <v>79</v>
      </c>
      <c r="BK88" s="230">
        <f>ROUND(I88*H88,2)</f>
        <v>0</v>
      </c>
      <c r="BL88" s="22" t="s">
        <v>133</v>
      </c>
      <c r="BM88" s="22" t="s">
        <v>164</v>
      </c>
    </row>
    <row r="89" s="11" customFormat="1">
      <c r="B89" s="231"/>
      <c r="C89" s="232"/>
      <c r="D89" s="233" t="s">
        <v>156</v>
      </c>
      <c r="E89" s="234" t="s">
        <v>21</v>
      </c>
      <c r="F89" s="235" t="s">
        <v>608</v>
      </c>
      <c r="G89" s="232"/>
      <c r="H89" s="236">
        <v>75.599999999999994</v>
      </c>
      <c r="I89" s="237"/>
      <c r="J89" s="232"/>
      <c r="K89" s="232"/>
      <c r="L89" s="238"/>
      <c r="M89" s="239"/>
      <c r="N89" s="240"/>
      <c r="O89" s="240"/>
      <c r="P89" s="240"/>
      <c r="Q89" s="240"/>
      <c r="R89" s="240"/>
      <c r="S89" s="240"/>
      <c r="T89" s="241"/>
      <c r="AT89" s="242" t="s">
        <v>156</v>
      </c>
      <c r="AU89" s="242" t="s">
        <v>79</v>
      </c>
      <c r="AV89" s="11" t="s">
        <v>81</v>
      </c>
      <c r="AW89" s="11" t="s">
        <v>35</v>
      </c>
      <c r="AX89" s="11" t="s">
        <v>71</v>
      </c>
      <c r="AY89" s="242" t="s">
        <v>126</v>
      </c>
    </row>
    <row r="90" s="12" customFormat="1">
      <c r="B90" s="257"/>
      <c r="C90" s="258"/>
      <c r="D90" s="233" t="s">
        <v>156</v>
      </c>
      <c r="E90" s="259" t="s">
        <v>21</v>
      </c>
      <c r="F90" s="260" t="s">
        <v>603</v>
      </c>
      <c r="G90" s="258"/>
      <c r="H90" s="261">
        <v>75.599999999999994</v>
      </c>
      <c r="I90" s="262"/>
      <c r="J90" s="258"/>
      <c r="K90" s="258"/>
      <c r="L90" s="263"/>
      <c r="M90" s="264"/>
      <c r="N90" s="265"/>
      <c r="O90" s="265"/>
      <c r="P90" s="265"/>
      <c r="Q90" s="265"/>
      <c r="R90" s="265"/>
      <c r="S90" s="265"/>
      <c r="T90" s="266"/>
      <c r="AT90" s="267" t="s">
        <v>156</v>
      </c>
      <c r="AU90" s="267" t="s">
        <v>79</v>
      </c>
      <c r="AV90" s="12" t="s">
        <v>133</v>
      </c>
      <c r="AW90" s="12" t="s">
        <v>35</v>
      </c>
      <c r="AX90" s="12" t="s">
        <v>79</v>
      </c>
      <c r="AY90" s="267" t="s">
        <v>126</v>
      </c>
    </row>
    <row r="91" s="1" customFormat="1" ht="16.5" customHeight="1">
      <c r="B91" s="44"/>
      <c r="C91" s="219" t="s">
        <v>146</v>
      </c>
      <c r="D91" s="219" t="s">
        <v>128</v>
      </c>
      <c r="E91" s="220" t="s">
        <v>609</v>
      </c>
      <c r="F91" s="221" t="s">
        <v>610</v>
      </c>
      <c r="G91" s="222" t="s">
        <v>611</v>
      </c>
      <c r="H91" s="223">
        <v>56</v>
      </c>
      <c r="I91" s="224"/>
      <c r="J91" s="225">
        <f>ROUND(I91*H91,2)</f>
        <v>0</v>
      </c>
      <c r="K91" s="221" t="s">
        <v>21</v>
      </c>
      <c r="L91" s="70"/>
      <c r="M91" s="226" t="s">
        <v>21</v>
      </c>
      <c r="N91" s="227" t="s">
        <v>42</v>
      </c>
      <c r="O91" s="45"/>
      <c r="P91" s="228">
        <f>O91*H91</f>
        <v>0</v>
      </c>
      <c r="Q91" s="228">
        <v>0</v>
      </c>
      <c r="R91" s="228">
        <f>Q91*H91</f>
        <v>0</v>
      </c>
      <c r="S91" s="228">
        <v>0</v>
      </c>
      <c r="T91" s="229">
        <f>S91*H91</f>
        <v>0</v>
      </c>
      <c r="AR91" s="22" t="s">
        <v>133</v>
      </c>
      <c r="AT91" s="22" t="s">
        <v>128</v>
      </c>
      <c r="AU91" s="22" t="s">
        <v>79</v>
      </c>
      <c r="AY91" s="22" t="s">
        <v>126</v>
      </c>
      <c r="BE91" s="230">
        <f>IF(N91="základní",J91,0)</f>
        <v>0</v>
      </c>
      <c r="BF91" s="230">
        <f>IF(N91="snížená",J91,0)</f>
        <v>0</v>
      </c>
      <c r="BG91" s="230">
        <f>IF(N91="zákl. přenesená",J91,0)</f>
        <v>0</v>
      </c>
      <c r="BH91" s="230">
        <f>IF(N91="sníž. přenesená",J91,0)</f>
        <v>0</v>
      </c>
      <c r="BI91" s="230">
        <f>IF(N91="nulová",J91,0)</f>
        <v>0</v>
      </c>
      <c r="BJ91" s="22" t="s">
        <v>79</v>
      </c>
      <c r="BK91" s="230">
        <f>ROUND(I91*H91,2)</f>
        <v>0</v>
      </c>
      <c r="BL91" s="22" t="s">
        <v>133</v>
      </c>
      <c r="BM91" s="22" t="s">
        <v>76</v>
      </c>
    </row>
    <row r="92" s="1" customFormat="1" ht="16.5" customHeight="1">
      <c r="B92" s="44"/>
      <c r="C92" s="219" t="s">
        <v>151</v>
      </c>
      <c r="D92" s="219" t="s">
        <v>128</v>
      </c>
      <c r="E92" s="220" t="s">
        <v>612</v>
      </c>
      <c r="F92" s="221" t="s">
        <v>613</v>
      </c>
      <c r="G92" s="222" t="s">
        <v>611</v>
      </c>
      <c r="H92" s="223">
        <v>75</v>
      </c>
      <c r="I92" s="224"/>
      <c r="J92" s="225">
        <f>ROUND(I92*H92,2)</f>
        <v>0</v>
      </c>
      <c r="K92" s="221" t="s">
        <v>21</v>
      </c>
      <c r="L92" s="70"/>
      <c r="M92" s="226" t="s">
        <v>21</v>
      </c>
      <c r="N92" s="227" t="s">
        <v>42</v>
      </c>
      <c r="O92" s="45"/>
      <c r="P92" s="228">
        <f>O92*H92</f>
        <v>0</v>
      </c>
      <c r="Q92" s="228">
        <v>0</v>
      </c>
      <c r="R92" s="228">
        <f>Q92*H92</f>
        <v>0</v>
      </c>
      <c r="S92" s="228">
        <v>0</v>
      </c>
      <c r="T92" s="229">
        <f>S92*H92</f>
        <v>0</v>
      </c>
      <c r="AR92" s="22" t="s">
        <v>133</v>
      </c>
      <c r="AT92" s="22" t="s">
        <v>128</v>
      </c>
      <c r="AU92" s="22" t="s">
        <v>79</v>
      </c>
      <c r="AY92" s="22" t="s">
        <v>126</v>
      </c>
      <c r="BE92" s="230">
        <f>IF(N92="základní",J92,0)</f>
        <v>0</v>
      </c>
      <c r="BF92" s="230">
        <f>IF(N92="snížená",J92,0)</f>
        <v>0</v>
      </c>
      <c r="BG92" s="230">
        <f>IF(N92="zákl. přenesená",J92,0)</f>
        <v>0</v>
      </c>
      <c r="BH92" s="230">
        <f>IF(N92="sníž. přenesená",J92,0)</f>
        <v>0</v>
      </c>
      <c r="BI92" s="230">
        <f>IF(N92="nulová",J92,0)</f>
        <v>0</v>
      </c>
      <c r="BJ92" s="22" t="s">
        <v>79</v>
      </c>
      <c r="BK92" s="230">
        <f>ROUND(I92*H92,2)</f>
        <v>0</v>
      </c>
      <c r="BL92" s="22" t="s">
        <v>133</v>
      </c>
      <c r="BM92" s="22" t="s">
        <v>182</v>
      </c>
    </row>
    <row r="93" s="1" customFormat="1" ht="16.5" customHeight="1">
      <c r="B93" s="44"/>
      <c r="C93" s="243" t="s">
        <v>158</v>
      </c>
      <c r="D93" s="243" t="s">
        <v>183</v>
      </c>
      <c r="E93" s="244" t="s">
        <v>614</v>
      </c>
      <c r="F93" s="245" t="s">
        <v>615</v>
      </c>
      <c r="G93" s="246" t="s">
        <v>183</v>
      </c>
      <c r="H93" s="247">
        <v>171</v>
      </c>
      <c r="I93" s="248"/>
      <c r="J93" s="249">
        <f>ROUND(I93*H93,2)</f>
        <v>0</v>
      </c>
      <c r="K93" s="245" t="s">
        <v>21</v>
      </c>
      <c r="L93" s="250"/>
      <c r="M93" s="251" t="s">
        <v>21</v>
      </c>
      <c r="N93" s="252" t="s">
        <v>42</v>
      </c>
      <c r="O93" s="45"/>
      <c r="P93" s="228">
        <f>O93*H93</f>
        <v>0</v>
      </c>
      <c r="Q93" s="228">
        <v>0</v>
      </c>
      <c r="R93" s="228">
        <f>Q93*H93</f>
        <v>0</v>
      </c>
      <c r="S93" s="228">
        <v>0</v>
      </c>
      <c r="T93" s="229">
        <f>S93*H93</f>
        <v>0</v>
      </c>
      <c r="AR93" s="22" t="s">
        <v>164</v>
      </c>
      <c r="AT93" s="22" t="s">
        <v>183</v>
      </c>
      <c r="AU93" s="22" t="s">
        <v>79</v>
      </c>
      <c r="AY93" s="22" t="s">
        <v>126</v>
      </c>
      <c r="BE93" s="230">
        <f>IF(N93="základní",J93,0)</f>
        <v>0</v>
      </c>
      <c r="BF93" s="230">
        <f>IF(N93="snížená",J93,0)</f>
        <v>0</v>
      </c>
      <c r="BG93" s="230">
        <f>IF(N93="zákl. přenesená",J93,0)</f>
        <v>0</v>
      </c>
      <c r="BH93" s="230">
        <f>IF(N93="sníž. přenesená",J93,0)</f>
        <v>0</v>
      </c>
      <c r="BI93" s="230">
        <f>IF(N93="nulová",J93,0)</f>
        <v>0</v>
      </c>
      <c r="BJ93" s="22" t="s">
        <v>79</v>
      </c>
      <c r="BK93" s="230">
        <f>ROUND(I93*H93,2)</f>
        <v>0</v>
      </c>
      <c r="BL93" s="22" t="s">
        <v>133</v>
      </c>
      <c r="BM93" s="22" t="s">
        <v>193</v>
      </c>
    </row>
    <row r="94" s="1" customFormat="1" ht="16.5" customHeight="1">
      <c r="B94" s="44"/>
      <c r="C94" s="219" t="s">
        <v>164</v>
      </c>
      <c r="D94" s="219" t="s">
        <v>128</v>
      </c>
      <c r="E94" s="220" t="s">
        <v>616</v>
      </c>
      <c r="F94" s="221" t="s">
        <v>617</v>
      </c>
      <c r="G94" s="222" t="s">
        <v>183</v>
      </c>
      <c r="H94" s="223">
        <v>171</v>
      </c>
      <c r="I94" s="224"/>
      <c r="J94" s="225">
        <f>ROUND(I94*H94,2)</f>
        <v>0</v>
      </c>
      <c r="K94" s="221" t="s">
        <v>21</v>
      </c>
      <c r="L94" s="70"/>
      <c r="M94" s="226" t="s">
        <v>21</v>
      </c>
      <c r="N94" s="227" t="s">
        <v>42</v>
      </c>
      <c r="O94" s="45"/>
      <c r="P94" s="228">
        <f>O94*H94</f>
        <v>0</v>
      </c>
      <c r="Q94" s="228">
        <v>0</v>
      </c>
      <c r="R94" s="228">
        <f>Q94*H94</f>
        <v>0</v>
      </c>
      <c r="S94" s="228">
        <v>0</v>
      </c>
      <c r="T94" s="229">
        <f>S94*H94</f>
        <v>0</v>
      </c>
      <c r="AR94" s="22" t="s">
        <v>133</v>
      </c>
      <c r="AT94" s="22" t="s">
        <v>128</v>
      </c>
      <c r="AU94" s="22" t="s">
        <v>79</v>
      </c>
      <c r="AY94" s="22" t="s">
        <v>126</v>
      </c>
      <c r="BE94" s="230">
        <f>IF(N94="základní",J94,0)</f>
        <v>0</v>
      </c>
      <c r="BF94" s="230">
        <f>IF(N94="snížená",J94,0)</f>
        <v>0</v>
      </c>
      <c r="BG94" s="230">
        <f>IF(N94="zákl. přenesená",J94,0)</f>
        <v>0</v>
      </c>
      <c r="BH94" s="230">
        <f>IF(N94="sníž. přenesená",J94,0)</f>
        <v>0</v>
      </c>
      <c r="BI94" s="230">
        <f>IF(N94="nulová",J94,0)</f>
        <v>0</v>
      </c>
      <c r="BJ94" s="22" t="s">
        <v>79</v>
      </c>
      <c r="BK94" s="230">
        <f>ROUND(I94*H94,2)</f>
        <v>0</v>
      </c>
      <c r="BL94" s="22" t="s">
        <v>133</v>
      </c>
      <c r="BM94" s="22" t="s">
        <v>202</v>
      </c>
    </row>
    <row r="95" s="1" customFormat="1" ht="16.5" customHeight="1">
      <c r="B95" s="44"/>
      <c r="C95" s="219" t="s">
        <v>169</v>
      </c>
      <c r="D95" s="219" t="s">
        <v>128</v>
      </c>
      <c r="E95" s="220" t="s">
        <v>618</v>
      </c>
      <c r="F95" s="221" t="s">
        <v>619</v>
      </c>
      <c r="G95" s="222" t="s">
        <v>183</v>
      </c>
      <c r="H95" s="223">
        <v>12</v>
      </c>
      <c r="I95" s="224"/>
      <c r="J95" s="225">
        <f>ROUND(I95*H95,2)</f>
        <v>0</v>
      </c>
      <c r="K95" s="221" t="s">
        <v>21</v>
      </c>
      <c r="L95" s="70"/>
      <c r="M95" s="226" t="s">
        <v>21</v>
      </c>
      <c r="N95" s="227" t="s">
        <v>42</v>
      </c>
      <c r="O95" s="45"/>
      <c r="P95" s="228">
        <f>O95*H95</f>
        <v>0</v>
      </c>
      <c r="Q95" s="228">
        <v>0</v>
      </c>
      <c r="R95" s="228">
        <f>Q95*H95</f>
        <v>0</v>
      </c>
      <c r="S95" s="228">
        <v>0</v>
      </c>
      <c r="T95" s="229">
        <f>S95*H95</f>
        <v>0</v>
      </c>
      <c r="AR95" s="22" t="s">
        <v>133</v>
      </c>
      <c r="AT95" s="22" t="s">
        <v>128</v>
      </c>
      <c r="AU95" s="22" t="s">
        <v>79</v>
      </c>
      <c r="AY95" s="22" t="s">
        <v>126</v>
      </c>
      <c r="BE95" s="230">
        <f>IF(N95="základní",J95,0)</f>
        <v>0</v>
      </c>
      <c r="BF95" s="230">
        <f>IF(N95="snížená",J95,0)</f>
        <v>0</v>
      </c>
      <c r="BG95" s="230">
        <f>IF(N95="zákl. přenesená",J95,0)</f>
        <v>0</v>
      </c>
      <c r="BH95" s="230">
        <f>IF(N95="sníž. přenesená",J95,0)</f>
        <v>0</v>
      </c>
      <c r="BI95" s="230">
        <f>IF(N95="nulová",J95,0)</f>
        <v>0</v>
      </c>
      <c r="BJ95" s="22" t="s">
        <v>79</v>
      </c>
      <c r="BK95" s="230">
        <f>ROUND(I95*H95,2)</f>
        <v>0</v>
      </c>
      <c r="BL95" s="22" t="s">
        <v>133</v>
      </c>
      <c r="BM95" s="22" t="s">
        <v>210</v>
      </c>
    </row>
    <row r="96" s="1" customFormat="1" ht="16.5" customHeight="1">
      <c r="B96" s="44"/>
      <c r="C96" s="243" t="s">
        <v>76</v>
      </c>
      <c r="D96" s="243" t="s">
        <v>183</v>
      </c>
      <c r="E96" s="244" t="s">
        <v>620</v>
      </c>
      <c r="F96" s="245" t="s">
        <v>621</v>
      </c>
      <c r="G96" s="246" t="s">
        <v>183</v>
      </c>
      <c r="H96" s="247">
        <v>12</v>
      </c>
      <c r="I96" s="248"/>
      <c r="J96" s="249">
        <f>ROUND(I96*H96,2)</f>
        <v>0</v>
      </c>
      <c r="K96" s="245" t="s">
        <v>21</v>
      </c>
      <c r="L96" s="250"/>
      <c r="M96" s="251" t="s">
        <v>21</v>
      </c>
      <c r="N96" s="252" t="s">
        <v>42</v>
      </c>
      <c r="O96" s="45"/>
      <c r="P96" s="228">
        <f>O96*H96</f>
        <v>0</v>
      </c>
      <c r="Q96" s="228">
        <v>0</v>
      </c>
      <c r="R96" s="228">
        <f>Q96*H96</f>
        <v>0</v>
      </c>
      <c r="S96" s="228">
        <v>0</v>
      </c>
      <c r="T96" s="229">
        <f>S96*H96</f>
        <v>0</v>
      </c>
      <c r="AR96" s="22" t="s">
        <v>164</v>
      </c>
      <c r="AT96" s="22" t="s">
        <v>183</v>
      </c>
      <c r="AU96" s="22" t="s">
        <v>79</v>
      </c>
      <c r="AY96" s="22" t="s">
        <v>126</v>
      </c>
      <c r="BE96" s="230">
        <f>IF(N96="základní",J96,0)</f>
        <v>0</v>
      </c>
      <c r="BF96" s="230">
        <f>IF(N96="snížená",J96,0)</f>
        <v>0</v>
      </c>
      <c r="BG96" s="230">
        <f>IF(N96="zákl. přenesená",J96,0)</f>
        <v>0</v>
      </c>
      <c r="BH96" s="230">
        <f>IF(N96="sníž. přenesená",J96,0)</f>
        <v>0</v>
      </c>
      <c r="BI96" s="230">
        <f>IF(N96="nulová",J96,0)</f>
        <v>0</v>
      </c>
      <c r="BJ96" s="22" t="s">
        <v>79</v>
      </c>
      <c r="BK96" s="230">
        <f>ROUND(I96*H96,2)</f>
        <v>0</v>
      </c>
      <c r="BL96" s="22" t="s">
        <v>133</v>
      </c>
      <c r="BM96" s="22" t="s">
        <v>82</v>
      </c>
    </row>
    <row r="97" s="1" customFormat="1" ht="16.5" customHeight="1">
      <c r="B97" s="44"/>
      <c r="C97" s="243" t="s">
        <v>177</v>
      </c>
      <c r="D97" s="243" t="s">
        <v>183</v>
      </c>
      <c r="E97" s="244" t="s">
        <v>622</v>
      </c>
      <c r="F97" s="245" t="s">
        <v>623</v>
      </c>
      <c r="G97" s="246" t="s">
        <v>611</v>
      </c>
      <c r="H97" s="247">
        <v>6</v>
      </c>
      <c r="I97" s="248"/>
      <c r="J97" s="249">
        <f>ROUND(I97*H97,2)</f>
        <v>0</v>
      </c>
      <c r="K97" s="245" t="s">
        <v>21</v>
      </c>
      <c r="L97" s="250"/>
      <c r="M97" s="251" t="s">
        <v>21</v>
      </c>
      <c r="N97" s="252" t="s">
        <v>42</v>
      </c>
      <c r="O97" s="45"/>
      <c r="P97" s="228">
        <f>O97*H97</f>
        <v>0</v>
      </c>
      <c r="Q97" s="228">
        <v>0</v>
      </c>
      <c r="R97" s="228">
        <f>Q97*H97</f>
        <v>0</v>
      </c>
      <c r="S97" s="228">
        <v>0</v>
      </c>
      <c r="T97" s="229">
        <f>S97*H97</f>
        <v>0</v>
      </c>
      <c r="AR97" s="22" t="s">
        <v>164</v>
      </c>
      <c r="AT97" s="22" t="s">
        <v>183</v>
      </c>
      <c r="AU97" s="22" t="s">
        <v>79</v>
      </c>
      <c r="AY97" s="22" t="s">
        <v>126</v>
      </c>
      <c r="BE97" s="230">
        <f>IF(N97="základní",J97,0)</f>
        <v>0</v>
      </c>
      <c r="BF97" s="230">
        <f>IF(N97="snížená",J97,0)</f>
        <v>0</v>
      </c>
      <c r="BG97" s="230">
        <f>IF(N97="zákl. přenesená",J97,0)</f>
        <v>0</v>
      </c>
      <c r="BH97" s="230">
        <f>IF(N97="sníž. přenesená",J97,0)</f>
        <v>0</v>
      </c>
      <c r="BI97" s="230">
        <f>IF(N97="nulová",J97,0)</f>
        <v>0</v>
      </c>
      <c r="BJ97" s="22" t="s">
        <v>79</v>
      </c>
      <c r="BK97" s="230">
        <f>ROUND(I97*H97,2)</f>
        <v>0</v>
      </c>
      <c r="BL97" s="22" t="s">
        <v>133</v>
      </c>
      <c r="BM97" s="22" t="s">
        <v>225</v>
      </c>
    </row>
    <row r="98" s="1" customFormat="1" ht="16.5" customHeight="1">
      <c r="B98" s="44"/>
      <c r="C98" s="219" t="s">
        <v>182</v>
      </c>
      <c r="D98" s="219" t="s">
        <v>128</v>
      </c>
      <c r="E98" s="220" t="s">
        <v>624</v>
      </c>
      <c r="F98" s="221" t="s">
        <v>625</v>
      </c>
      <c r="G98" s="222" t="s">
        <v>611</v>
      </c>
      <c r="H98" s="223">
        <v>6</v>
      </c>
      <c r="I98" s="224"/>
      <c r="J98" s="225">
        <f>ROUND(I98*H98,2)</f>
        <v>0</v>
      </c>
      <c r="K98" s="221" t="s">
        <v>21</v>
      </c>
      <c r="L98" s="70"/>
      <c r="M98" s="226" t="s">
        <v>21</v>
      </c>
      <c r="N98" s="227" t="s">
        <v>42</v>
      </c>
      <c r="O98" s="45"/>
      <c r="P98" s="228">
        <f>O98*H98</f>
        <v>0</v>
      </c>
      <c r="Q98" s="228">
        <v>0</v>
      </c>
      <c r="R98" s="228">
        <f>Q98*H98</f>
        <v>0</v>
      </c>
      <c r="S98" s="228">
        <v>0</v>
      </c>
      <c r="T98" s="229">
        <f>S98*H98</f>
        <v>0</v>
      </c>
      <c r="AR98" s="22" t="s">
        <v>133</v>
      </c>
      <c r="AT98" s="22" t="s">
        <v>128</v>
      </c>
      <c r="AU98" s="22" t="s">
        <v>79</v>
      </c>
      <c r="AY98" s="22" t="s">
        <v>126</v>
      </c>
      <c r="BE98" s="230">
        <f>IF(N98="základní",J98,0)</f>
        <v>0</v>
      </c>
      <c r="BF98" s="230">
        <f>IF(N98="snížená",J98,0)</f>
        <v>0</v>
      </c>
      <c r="BG98" s="230">
        <f>IF(N98="zákl. přenesená",J98,0)</f>
        <v>0</v>
      </c>
      <c r="BH98" s="230">
        <f>IF(N98="sníž. přenesená",J98,0)</f>
        <v>0</v>
      </c>
      <c r="BI98" s="230">
        <f>IF(N98="nulová",J98,0)</f>
        <v>0</v>
      </c>
      <c r="BJ98" s="22" t="s">
        <v>79</v>
      </c>
      <c r="BK98" s="230">
        <f>ROUND(I98*H98,2)</f>
        <v>0</v>
      </c>
      <c r="BL98" s="22" t="s">
        <v>133</v>
      </c>
      <c r="BM98" s="22" t="s">
        <v>237</v>
      </c>
    </row>
    <row r="99" s="1" customFormat="1" ht="16.5" customHeight="1">
      <c r="B99" s="44"/>
      <c r="C99" s="243" t="s">
        <v>189</v>
      </c>
      <c r="D99" s="243" t="s">
        <v>183</v>
      </c>
      <c r="E99" s="244" t="s">
        <v>626</v>
      </c>
      <c r="F99" s="245" t="s">
        <v>627</v>
      </c>
      <c r="G99" s="246" t="s">
        <v>611</v>
      </c>
      <c r="H99" s="247">
        <v>6</v>
      </c>
      <c r="I99" s="248"/>
      <c r="J99" s="249">
        <f>ROUND(I99*H99,2)</f>
        <v>0</v>
      </c>
      <c r="K99" s="245" t="s">
        <v>21</v>
      </c>
      <c r="L99" s="250"/>
      <c r="M99" s="251" t="s">
        <v>21</v>
      </c>
      <c r="N99" s="252" t="s">
        <v>42</v>
      </c>
      <c r="O99" s="45"/>
      <c r="P99" s="228">
        <f>O99*H99</f>
        <v>0</v>
      </c>
      <c r="Q99" s="228">
        <v>0</v>
      </c>
      <c r="R99" s="228">
        <f>Q99*H99</f>
        <v>0</v>
      </c>
      <c r="S99" s="228">
        <v>0</v>
      </c>
      <c r="T99" s="229">
        <f>S99*H99</f>
        <v>0</v>
      </c>
      <c r="AR99" s="22" t="s">
        <v>164</v>
      </c>
      <c r="AT99" s="22" t="s">
        <v>183</v>
      </c>
      <c r="AU99" s="22" t="s">
        <v>79</v>
      </c>
      <c r="AY99" s="22" t="s">
        <v>126</v>
      </c>
      <c r="BE99" s="230">
        <f>IF(N99="základní",J99,0)</f>
        <v>0</v>
      </c>
      <c r="BF99" s="230">
        <f>IF(N99="snížená",J99,0)</f>
        <v>0</v>
      </c>
      <c r="BG99" s="230">
        <f>IF(N99="zákl. přenesená",J99,0)</f>
        <v>0</v>
      </c>
      <c r="BH99" s="230">
        <f>IF(N99="sníž. přenesená",J99,0)</f>
        <v>0</v>
      </c>
      <c r="BI99" s="230">
        <f>IF(N99="nulová",J99,0)</f>
        <v>0</v>
      </c>
      <c r="BJ99" s="22" t="s">
        <v>79</v>
      </c>
      <c r="BK99" s="230">
        <f>ROUND(I99*H99,2)</f>
        <v>0</v>
      </c>
      <c r="BL99" s="22" t="s">
        <v>133</v>
      </c>
      <c r="BM99" s="22" t="s">
        <v>246</v>
      </c>
    </row>
    <row r="100" s="1" customFormat="1" ht="16.5" customHeight="1">
      <c r="B100" s="44"/>
      <c r="C100" s="219" t="s">
        <v>193</v>
      </c>
      <c r="D100" s="219" t="s">
        <v>128</v>
      </c>
      <c r="E100" s="220" t="s">
        <v>628</v>
      </c>
      <c r="F100" s="221" t="s">
        <v>629</v>
      </c>
      <c r="G100" s="222" t="s">
        <v>611</v>
      </c>
      <c r="H100" s="223">
        <v>6</v>
      </c>
      <c r="I100" s="224"/>
      <c r="J100" s="225">
        <f>ROUND(I100*H100,2)</f>
        <v>0</v>
      </c>
      <c r="K100" s="221" t="s">
        <v>21</v>
      </c>
      <c r="L100" s="70"/>
      <c r="M100" s="226" t="s">
        <v>21</v>
      </c>
      <c r="N100" s="227" t="s">
        <v>42</v>
      </c>
      <c r="O100" s="45"/>
      <c r="P100" s="228">
        <f>O100*H100</f>
        <v>0</v>
      </c>
      <c r="Q100" s="228">
        <v>0</v>
      </c>
      <c r="R100" s="228">
        <f>Q100*H100</f>
        <v>0</v>
      </c>
      <c r="S100" s="228">
        <v>0</v>
      </c>
      <c r="T100" s="229">
        <f>S100*H100</f>
        <v>0</v>
      </c>
      <c r="AR100" s="22" t="s">
        <v>133</v>
      </c>
      <c r="AT100" s="22" t="s">
        <v>128</v>
      </c>
      <c r="AU100" s="22" t="s">
        <v>79</v>
      </c>
      <c r="AY100" s="22" t="s">
        <v>126</v>
      </c>
      <c r="BE100" s="230">
        <f>IF(N100="základní",J100,0)</f>
        <v>0</v>
      </c>
      <c r="BF100" s="230">
        <f>IF(N100="snížená",J100,0)</f>
        <v>0</v>
      </c>
      <c r="BG100" s="230">
        <f>IF(N100="zákl. přenesená",J100,0)</f>
        <v>0</v>
      </c>
      <c r="BH100" s="230">
        <f>IF(N100="sníž. přenesená",J100,0)</f>
        <v>0</v>
      </c>
      <c r="BI100" s="230">
        <f>IF(N100="nulová",J100,0)</f>
        <v>0</v>
      </c>
      <c r="BJ100" s="22" t="s">
        <v>79</v>
      </c>
      <c r="BK100" s="230">
        <f>ROUND(I100*H100,2)</f>
        <v>0</v>
      </c>
      <c r="BL100" s="22" t="s">
        <v>133</v>
      </c>
      <c r="BM100" s="22" t="s">
        <v>255</v>
      </c>
    </row>
    <row r="101" s="1" customFormat="1" ht="16.5" customHeight="1">
      <c r="B101" s="44"/>
      <c r="C101" s="243" t="s">
        <v>10</v>
      </c>
      <c r="D101" s="243" t="s">
        <v>183</v>
      </c>
      <c r="E101" s="244" t="s">
        <v>630</v>
      </c>
      <c r="F101" s="245" t="s">
        <v>631</v>
      </c>
      <c r="G101" s="246" t="s">
        <v>611</v>
      </c>
      <c r="H101" s="247">
        <v>3</v>
      </c>
      <c r="I101" s="248"/>
      <c r="J101" s="249">
        <f>ROUND(I101*H101,2)</f>
        <v>0</v>
      </c>
      <c r="K101" s="245" t="s">
        <v>21</v>
      </c>
      <c r="L101" s="250"/>
      <c r="M101" s="251" t="s">
        <v>21</v>
      </c>
      <c r="N101" s="252" t="s">
        <v>42</v>
      </c>
      <c r="O101" s="45"/>
      <c r="P101" s="228">
        <f>O101*H101</f>
        <v>0</v>
      </c>
      <c r="Q101" s="228">
        <v>0</v>
      </c>
      <c r="R101" s="228">
        <f>Q101*H101</f>
        <v>0</v>
      </c>
      <c r="S101" s="228">
        <v>0</v>
      </c>
      <c r="T101" s="229">
        <f>S101*H101</f>
        <v>0</v>
      </c>
      <c r="AR101" s="22" t="s">
        <v>164</v>
      </c>
      <c r="AT101" s="22" t="s">
        <v>183</v>
      </c>
      <c r="AU101" s="22" t="s">
        <v>79</v>
      </c>
      <c r="AY101" s="22" t="s">
        <v>126</v>
      </c>
      <c r="BE101" s="230">
        <f>IF(N101="základní",J101,0)</f>
        <v>0</v>
      </c>
      <c r="BF101" s="230">
        <f>IF(N101="snížená",J101,0)</f>
        <v>0</v>
      </c>
      <c r="BG101" s="230">
        <f>IF(N101="zákl. přenesená",J101,0)</f>
        <v>0</v>
      </c>
      <c r="BH101" s="230">
        <f>IF(N101="sníž. přenesená",J101,0)</f>
        <v>0</v>
      </c>
      <c r="BI101" s="230">
        <f>IF(N101="nulová",J101,0)</f>
        <v>0</v>
      </c>
      <c r="BJ101" s="22" t="s">
        <v>79</v>
      </c>
      <c r="BK101" s="230">
        <f>ROUND(I101*H101,2)</f>
        <v>0</v>
      </c>
      <c r="BL101" s="22" t="s">
        <v>133</v>
      </c>
      <c r="BM101" s="22" t="s">
        <v>263</v>
      </c>
    </row>
    <row r="102" s="1" customFormat="1" ht="16.5" customHeight="1">
      <c r="B102" s="44"/>
      <c r="C102" s="243" t="s">
        <v>202</v>
      </c>
      <c r="D102" s="243" t="s">
        <v>183</v>
      </c>
      <c r="E102" s="244" t="s">
        <v>632</v>
      </c>
      <c r="F102" s="245" t="s">
        <v>633</v>
      </c>
      <c r="G102" s="246" t="s">
        <v>611</v>
      </c>
      <c r="H102" s="247">
        <v>3</v>
      </c>
      <c r="I102" s="248"/>
      <c r="J102" s="249">
        <f>ROUND(I102*H102,2)</f>
        <v>0</v>
      </c>
      <c r="K102" s="245" t="s">
        <v>21</v>
      </c>
      <c r="L102" s="250"/>
      <c r="M102" s="251" t="s">
        <v>21</v>
      </c>
      <c r="N102" s="252" t="s">
        <v>42</v>
      </c>
      <c r="O102" s="45"/>
      <c r="P102" s="228">
        <f>O102*H102</f>
        <v>0</v>
      </c>
      <c r="Q102" s="228">
        <v>0</v>
      </c>
      <c r="R102" s="228">
        <f>Q102*H102</f>
        <v>0</v>
      </c>
      <c r="S102" s="228">
        <v>0</v>
      </c>
      <c r="T102" s="229">
        <f>S102*H102</f>
        <v>0</v>
      </c>
      <c r="AR102" s="22" t="s">
        <v>164</v>
      </c>
      <c r="AT102" s="22" t="s">
        <v>183</v>
      </c>
      <c r="AU102" s="22" t="s">
        <v>79</v>
      </c>
      <c r="AY102" s="22" t="s">
        <v>126</v>
      </c>
      <c r="BE102" s="230">
        <f>IF(N102="základní",J102,0)</f>
        <v>0</v>
      </c>
      <c r="BF102" s="230">
        <f>IF(N102="snížená",J102,0)</f>
        <v>0</v>
      </c>
      <c r="BG102" s="230">
        <f>IF(N102="zákl. přenesená",J102,0)</f>
        <v>0</v>
      </c>
      <c r="BH102" s="230">
        <f>IF(N102="sníž. přenesená",J102,0)</f>
        <v>0</v>
      </c>
      <c r="BI102" s="230">
        <f>IF(N102="nulová",J102,0)</f>
        <v>0</v>
      </c>
      <c r="BJ102" s="22" t="s">
        <v>79</v>
      </c>
      <c r="BK102" s="230">
        <f>ROUND(I102*H102,2)</f>
        <v>0</v>
      </c>
      <c r="BL102" s="22" t="s">
        <v>133</v>
      </c>
      <c r="BM102" s="22" t="s">
        <v>272</v>
      </c>
    </row>
    <row r="103" s="1" customFormat="1" ht="16.5" customHeight="1">
      <c r="B103" s="44"/>
      <c r="C103" s="219" t="s">
        <v>205</v>
      </c>
      <c r="D103" s="219" t="s">
        <v>128</v>
      </c>
      <c r="E103" s="220" t="s">
        <v>634</v>
      </c>
      <c r="F103" s="221" t="s">
        <v>635</v>
      </c>
      <c r="G103" s="222" t="s">
        <v>611</v>
      </c>
      <c r="H103" s="223">
        <v>6</v>
      </c>
      <c r="I103" s="224"/>
      <c r="J103" s="225">
        <f>ROUND(I103*H103,2)</f>
        <v>0</v>
      </c>
      <c r="K103" s="221" t="s">
        <v>21</v>
      </c>
      <c r="L103" s="70"/>
      <c r="M103" s="226" t="s">
        <v>21</v>
      </c>
      <c r="N103" s="227" t="s">
        <v>42</v>
      </c>
      <c r="O103" s="45"/>
      <c r="P103" s="228">
        <f>O103*H103</f>
        <v>0</v>
      </c>
      <c r="Q103" s="228">
        <v>0</v>
      </c>
      <c r="R103" s="228">
        <f>Q103*H103</f>
        <v>0</v>
      </c>
      <c r="S103" s="228">
        <v>0</v>
      </c>
      <c r="T103" s="229">
        <f>S103*H103</f>
        <v>0</v>
      </c>
      <c r="AR103" s="22" t="s">
        <v>133</v>
      </c>
      <c r="AT103" s="22" t="s">
        <v>128</v>
      </c>
      <c r="AU103" s="22" t="s">
        <v>79</v>
      </c>
      <c r="AY103" s="22" t="s">
        <v>126</v>
      </c>
      <c r="BE103" s="230">
        <f>IF(N103="základní",J103,0)</f>
        <v>0</v>
      </c>
      <c r="BF103" s="230">
        <f>IF(N103="snížená",J103,0)</f>
        <v>0</v>
      </c>
      <c r="BG103" s="230">
        <f>IF(N103="zákl. přenesená",J103,0)</f>
        <v>0</v>
      </c>
      <c r="BH103" s="230">
        <f>IF(N103="sníž. přenesená",J103,0)</f>
        <v>0</v>
      </c>
      <c r="BI103" s="230">
        <f>IF(N103="nulová",J103,0)</f>
        <v>0</v>
      </c>
      <c r="BJ103" s="22" t="s">
        <v>79</v>
      </c>
      <c r="BK103" s="230">
        <f>ROUND(I103*H103,2)</f>
        <v>0</v>
      </c>
      <c r="BL103" s="22" t="s">
        <v>133</v>
      </c>
      <c r="BM103" s="22" t="s">
        <v>283</v>
      </c>
    </row>
    <row r="104" s="1" customFormat="1" ht="16.5" customHeight="1">
      <c r="B104" s="44"/>
      <c r="C104" s="243" t="s">
        <v>210</v>
      </c>
      <c r="D104" s="243" t="s">
        <v>183</v>
      </c>
      <c r="E104" s="244" t="s">
        <v>636</v>
      </c>
      <c r="F104" s="245" t="s">
        <v>637</v>
      </c>
      <c r="G104" s="246" t="s">
        <v>611</v>
      </c>
      <c r="H104" s="247">
        <v>6</v>
      </c>
      <c r="I104" s="248"/>
      <c r="J104" s="249">
        <f>ROUND(I104*H104,2)</f>
        <v>0</v>
      </c>
      <c r="K104" s="245" t="s">
        <v>21</v>
      </c>
      <c r="L104" s="250"/>
      <c r="M104" s="251" t="s">
        <v>21</v>
      </c>
      <c r="N104" s="252" t="s">
        <v>42</v>
      </c>
      <c r="O104" s="45"/>
      <c r="P104" s="228">
        <f>O104*H104</f>
        <v>0</v>
      </c>
      <c r="Q104" s="228">
        <v>0</v>
      </c>
      <c r="R104" s="228">
        <f>Q104*H104</f>
        <v>0</v>
      </c>
      <c r="S104" s="228">
        <v>0</v>
      </c>
      <c r="T104" s="229">
        <f>S104*H104</f>
        <v>0</v>
      </c>
      <c r="AR104" s="22" t="s">
        <v>164</v>
      </c>
      <c r="AT104" s="22" t="s">
        <v>183</v>
      </c>
      <c r="AU104" s="22" t="s">
        <v>79</v>
      </c>
      <c r="AY104" s="22" t="s">
        <v>126</v>
      </c>
      <c r="BE104" s="230">
        <f>IF(N104="základní",J104,0)</f>
        <v>0</v>
      </c>
      <c r="BF104" s="230">
        <f>IF(N104="snížená",J104,0)</f>
        <v>0</v>
      </c>
      <c r="BG104" s="230">
        <f>IF(N104="zákl. přenesená",J104,0)</f>
        <v>0</v>
      </c>
      <c r="BH104" s="230">
        <f>IF(N104="sníž. přenesená",J104,0)</f>
        <v>0</v>
      </c>
      <c r="BI104" s="230">
        <f>IF(N104="nulová",J104,0)</f>
        <v>0</v>
      </c>
      <c r="BJ104" s="22" t="s">
        <v>79</v>
      </c>
      <c r="BK104" s="230">
        <f>ROUND(I104*H104,2)</f>
        <v>0</v>
      </c>
      <c r="BL104" s="22" t="s">
        <v>133</v>
      </c>
      <c r="BM104" s="22" t="s">
        <v>293</v>
      </c>
    </row>
    <row r="105" s="1" customFormat="1" ht="16.5" customHeight="1">
      <c r="B105" s="44"/>
      <c r="C105" s="243" t="s">
        <v>213</v>
      </c>
      <c r="D105" s="243" t="s">
        <v>183</v>
      </c>
      <c r="E105" s="244" t="s">
        <v>638</v>
      </c>
      <c r="F105" s="245" t="s">
        <v>639</v>
      </c>
      <c r="G105" s="246" t="s">
        <v>611</v>
      </c>
      <c r="H105" s="247">
        <v>6</v>
      </c>
      <c r="I105" s="248"/>
      <c r="J105" s="249">
        <f>ROUND(I105*H105,2)</f>
        <v>0</v>
      </c>
      <c r="K105" s="245" t="s">
        <v>21</v>
      </c>
      <c r="L105" s="250"/>
      <c r="M105" s="251" t="s">
        <v>21</v>
      </c>
      <c r="N105" s="252" t="s">
        <v>42</v>
      </c>
      <c r="O105" s="45"/>
      <c r="P105" s="228">
        <f>O105*H105</f>
        <v>0</v>
      </c>
      <c r="Q105" s="228">
        <v>0</v>
      </c>
      <c r="R105" s="228">
        <f>Q105*H105</f>
        <v>0</v>
      </c>
      <c r="S105" s="228">
        <v>0</v>
      </c>
      <c r="T105" s="229">
        <f>S105*H105</f>
        <v>0</v>
      </c>
      <c r="AR105" s="22" t="s">
        <v>164</v>
      </c>
      <c r="AT105" s="22" t="s">
        <v>183</v>
      </c>
      <c r="AU105" s="22" t="s">
        <v>79</v>
      </c>
      <c r="AY105" s="22" t="s">
        <v>126</v>
      </c>
      <c r="BE105" s="230">
        <f>IF(N105="základní",J105,0)</f>
        <v>0</v>
      </c>
      <c r="BF105" s="230">
        <f>IF(N105="snížená",J105,0)</f>
        <v>0</v>
      </c>
      <c r="BG105" s="230">
        <f>IF(N105="zákl. přenesená",J105,0)</f>
        <v>0</v>
      </c>
      <c r="BH105" s="230">
        <f>IF(N105="sníž. přenesená",J105,0)</f>
        <v>0</v>
      </c>
      <c r="BI105" s="230">
        <f>IF(N105="nulová",J105,0)</f>
        <v>0</v>
      </c>
      <c r="BJ105" s="22" t="s">
        <v>79</v>
      </c>
      <c r="BK105" s="230">
        <f>ROUND(I105*H105,2)</f>
        <v>0</v>
      </c>
      <c r="BL105" s="22" t="s">
        <v>133</v>
      </c>
      <c r="BM105" s="22" t="s">
        <v>301</v>
      </c>
    </row>
    <row r="106" s="1" customFormat="1" ht="16.5" customHeight="1">
      <c r="B106" s="44"/>
      <c r="C106" s="243" t="s">
        <v>82</v>
      </c>
      <c r="D106" s="243" t="s">
        <v>183</v>
      </c>
      <c r="E106" s="244" t="s">
        <v>640</v>
      </c>
      <c r="F106" s="245" t="s">
        <v>641</v>
      </c>
      <c r="G106" s="246" t="s">
        <v>611</v>
      </c>
      <c r="H106" s="247">
        <v>1</v>
      </c>
      <c r="I106" s="248"/>
      <c r="J106" s="249">
        <f>ROUND(I106*H106,2)</f>
        <v>0</v>
      </c>
      <c r="K106" s="245" t="s">
        <v>21</v>
      </c>
      <c r="L106" s="250"/>
      <c r="M106" s="251" t="s">
        <v>21</v>
      </c>
      <c r="N106" s="252" t="s">
        <v>42</v>
      </c>
      <c r="O106" s="45"/>
      <c r="P106" s="228">
        <f>O106*H106</f>
        <v>0</v>
      </c>
      <c r="Q106" s="228">
        <v>0</v>
      </c>
      <c r="R106" s="228">
        <f>Q106*H106</f>
        <v>0</v>
      </c>
      <c r="S106" s="228">
        <v>0</v>
      </c>
      <c r="T106" s="229">
        <f>S106*H106</f>
        <v>0</v>
      </c>
      <c r="AR106" s="22" t="s">
        <v>164</v>
      </c>
      <c r="AT106" s="22" t="s">
        <v>183</v>
      </c>
      <c r="AU106" s="22" t="s">
        <v>79</v>
      </c>
      <c r="AY106" s="22" t="s">
        <v>126</v>
      </c>
      <c r="BE106" s="230">
        <f>IF(N106="základní",J106,0)</f>
        <v>0</v>
      </c>
      <c r="BF106" s="230">
        <f>IF(N106="snížená",J106,0)</f>
        <v>0</v>
      </c>
      <c r="BG106" s="230">
        <f>IF(N106="zákl. přenesená",J106,0)</f>
        <v>0</v>
      </c>
      <c r="BH106" s="230">
        <f>IF(N106="sníž. přenesená",J106,0)</f>
        <v>0</v>
      </c>
      <c r="BI106" s="230">
        <f>IF(N106="nulová",J106,0)</f>
        <v>0</v>
      </c>
      <c r="BJ106" s="22" t="s">
        <v>79</v>
      </c>
      <c r="BK106" s="230">
        <f>ROUND(I106*H106,2)</f>
        <v>0</v>
      </c>
      <c r="BL106" s="22" t="s">
        <v>133</v>
      </c>
      <c r="BM106" s="22" t="s">
        <v>309</v>
      </c>
    </row>
    <row r="107" s="1" customFormat="1" ht="16.5" customHeight="1">
      <c r="B107" s="44"/>
      <c r="C107" s="243" t="s">
        <v>9</v>
      </c>
      <c r="D107" s="243" t="s">
        <v>183</v>
      </c>
      <c r="E107" s="244" t="s">
        <v>642</v>
      </c>
      <c r="F107" s="245" t="s">
        <v>643</v>
      </c>
      <c r="G107" s="246" t="s">
        <v>611</v>
      </c>
      <c r="H107" s="247">
        <v>7</v>
      </c>
      <c r="I107" s="248"/>
      <c r="J107" s="249">
        <f>ROUND(I107*H107,2)</f>
        <v>0</v>
      </c>
      <c r="K107" s="245" t="s">
        <v>21</v>
      </c>
      <c r="L107" s="250"/>
      <c r="M107" s="251" t="s">
        <v>21</v>
      </c>
      <c r="N107" s="252" t="s">
        <v>42</v>
      </c>
      <c r="O107" s="45"/>
      <c r="P107" s="228">
        <f>O107*H107</f>
        <v>0</v>
      </c>
      <c r="Q107" s="228">
        <v>0</v>
      </c>
      <c r="R107" s="228">
        <f>Q107*H107</f>
        <v>0</v>
      </c>
      <c r="S107" s="228">
        <v>0</v>
      </c>
      <c r="T107" s="229">
        <f>S107*H107</f>
        <v>0</v>
      </c>
      <c r="AR107" s="22" t="s">
        <v>164</v>
      </c>
      <c r="AT107" s="22" t="s">
        <v>183</v>
      </c>
      <c r="AU107" s="22" t="s">
        <v>79</v>
      </c>
      <c r="AY107" s="22" t="s">
        <v>126</v>
      </c>
      <c r="BE107" s="230">
        <f>IF(N107="základní",J107,0)</f>
        <v>0</v>
      </c>
      <c r="BF107" s="230">
        <f>IF(N107="snížená",J107,0)</f>
        <v>0</v>
      </c>
      <c r="BG107" s="230">
        <f>IF(N107="zákl. přenesená",J107,0)</f>
        <v>0</v>
      </c>
      <c r="BH107" s="230">
        <f>IF(N107="sníž. přenesená",J107,0)</f>
        <v>0</v>
      </c>
      <c r="BI107" s="230">
        <f>IF(N107="nulová",J107,0)</f>
        <v>0</v>
      </c>
      <c r="BJ107" s="22" t="s">
        <v>79</v>
      </c>
      <c r="BK107" s="230">
        <f>ROUND(I107*H107,2)</f>
        <v>0</v>
      </c>
      <c r="BL107" s="22" t="s">
        <v>133</v>
      </c>
      <c r="BM107" s="22" t="s">
        <v>320</v>
      </c>
    </row>
    <row r="108" s="1" customFormat="1" ht="16.5" customHeight="1">
      <c r="B108" s="44"/>
      <c r="C108" s="219" t="s">
        <v>225</v>
      </c>
      <c r="D108" s="219" t="s">
        <v>128</v>
      </c>
      <c r="E108" s="220" t="s">
        <v>644</v>
      </c>
      <c r="F108" s="221" t="s">
        <v>645</v>
      </c>
      <c r="G108" s="222" t="s">
        <v>611</v>
      </c>
      <c r="H108" s="223">
        <v>6</v>
      </c>
      <c r="I108" s="224"/>
      <c r="J108" s="225">
        <f>ROUND(I108*H108,2)</f>
        <v>0</v>
      </c>
      <c r="K108" s="221" t="s">
        <v>21</v>
      </c>
      <c r="L108" s="70"/>
      <c r="M108" s="226" t="s">
        <v>21</v>
      </c>
      <c r="N108" s="227" t="s">
        <v>42</v>
      </c>
      <c r="O108" s="45"/>
      <c r="P108" s="228">
        <f>O108*H108</f>
        <v>0</v>
      </c>
      <c r="Q108" s="228">
        <v>0</v>
      </c>
      <c r="R108" s="228">
        <f>Q108*H108</f>
        <v>0</v>
      </c>
      <c r="S108" s="228">
        <v>0</v>
      </c>
      <c r="T108" s="229">
        <f>S108*H108</f>
        <v>0</v>
      </c>
      <c r="AR108" s="22" t="s">
        <v>133</v>
      </c>
      <c r="AT108" s="22" t="s">
        <v>128</v>
      </c>
      <c r="AU108" s="22" t="s">
        <v>79</v>
      </c>
      <c r="AY108" s="22" t="s">
        <v>126</v>
      </c>
      <c r="BE108" s="230">
        <f>IF(N108="základní",J108,0)</f>
        <v>0</v>
      </c>
      <c r="BF108" s="230">
        <f>IF(N108="snížená",J108,0)</f>
        <v>0</v>
      </c>
      <c r="BG108" s="230">
        <f>IF(N108="zákl. přenesená",J108,0)</f>
        <v>0</v>
      </c>
      <c r="BH108" s="230">
        <f>IF(N108="sníž. přenesená",J108,0)</f>
        <v>0</v>
      </c>
      <c r="BI108" s="230">
        <f>IF(N108="nulová",J108,0)</f>
        <v>0</v>
      </c>
      <c r="BJ108" s="22" t="s">
        <v>79</v>
      </c>
      <c r="BK108" s="230">
        <f>ROUND(I108*H108,2)</f>
        <v>0</v>
      </c>
      <c r="BL108" s="22" t="s">
        <v>133</v>
      </c>
      <c r="BM108" s="22" t="s">
        <v>328</v>
      </c>
    </row>
    <row r="109" s="1" customFormat="1" ht="16.5" customHeight="1">
      <c r="B109" s="44"/>
      <c r="C109" s="243" t="s">
        <v>233</v>
      </c>
      <c r="D109" s="243" t="s">
        <v>183</v>
      </c>
      <c r="E109" s="244" t="s">
        <v>646</v>
      </c>
      <c r="F109" s="245" t="s">
        <v>647</v>
      </c>
      <c r="G109" s="246" t="s">
        <v>611</v>
      </c>
      <c r="H109" s="247">
        <v>6</v>
      </c>
      <c r="I109" s="248"/>
      <c r="J109" s="249">
        <f>ROUND(I109*H109,2)</f>
        <v>0</v>
      </c>
      <c r="K109" s="245" t="s">
        <v>21</v>
      </c>
      <c r="L109" s="250"/>
      <c r="M109" s="251" t="s">
        <v>21</v>
      </c>
      <c r="N109" s="252" t="s">
        <v>42</v>
      </c>
      <c r="O109" s="45"/>
      <c r="P109" s="228">
        <f>O109*H109</f>
        <v>0</v>
      </c>
      <c r="Q109" s="228">
        <v>0</v>
      </c>
      <c r="R109" s="228">
        <f>Q109*H109</f>
        <v>0</v>
      </c>
      <c r="S109" s="228">
        <v>0</v>
      </c>
      <c r="T109" s="229">
        <f>S109*H109</f>
        <v>0</v>
      </c>
      <c r="AR109" s="22" t="s">
        <v>164</v>
      </c>
      <c r="AT109" s="22" t="s">
        <v>183</v>
      </c>
      <c r="AU109" s="22" t="s">
        <v>79</v>
      </c>
      <c r="AY109" s="22" t="s">
        <v>126</v>
      </c>
      <c r="BE109" s="230">
        <f>IF(N109="základní",J109,0)</f>
        <v>0</v>
      </c>
      <c r="BF109" s="230">
        <f>IF(N109="snížená",J109,0)</f>
        <v>0</v>
      </c>
      <c r="BG109" s="230">
        <f>IF(N109="zákl. přenesená",J109,0)</f>
        <v>0</v>
      </c>
      <c r="BH109" s="230">
        <f>IF(N109="sníž. přenesená",J109,0)</f>
        <v>0</v>
      </c>
      <c r="BI109" s="230">
        <f>IF(N109="nulová",J109,0)</f>
        <v>0</v>
      </c>
      <c r="BJ109" s="22" t="s">
        <v>79</v>
      </c>
      <c r="BK109" s="230">
        <f>ROUND(I109*H109,2)</f>
        <v>0</v>
      </c>
      <c r="BL109" s="22" t="s">
        <v>133</v>
      </c>
      <c r="BM109" s="22" t="s">
        <v>338</v>
      </c>
    </row>
    <row r="110" s="1" customFormat="1" ht="16.5" customHeight="1">
      <c r="B110" s="44"/>
      <c r="C110" s="243" t="s">
        <v>237</v>
      </c>
      <c r="D110" s="243" t="s">
        <v>183</v>
      </c>
      <c r="E110" s="244" t="s">
        <v>648</v>
      </c>
      <c r="F110" s="245" t="s">
        <v>649</v>
      </c>
      <c r="G110" s="246" t="s">
        <v>611</v>
      </c>
      <c r="H110" s="247">
        <v>6</v>
      </c>
      <c r="I110" s="248"/>
      <c r="J110" s="249">
        <f>ROUND(I110*H110,2)</f>
        <v>0</v>
      </c>
      <c r="K110" s="245" t="s">
        <v>21</v>
      </c>
      <c r="L110" s="250"/>
      <c r="M110" s="251" t="s">
        <v>21</v>
      </c>
      <c r="N110" s="252" t="s">
        <v>42</v>
      </c>
      <c r="O110" s="45"/>
      <c r="P110" s="228">
        <f>O110*H110</f>
        <v>0</v>
      </c>
      <c r="Q110" s="228">
        <v>0</v>
      </c>
      <c r="R110" s="228">
        <f>Q110*H110</f>
        <v>0</v>
      </c>
      <c r="S110" s="228">
        <v>0</v>
      </c>
      <c r="T110" s="229">
        <f>S110*H110</f>
        <v>0</v>
      </c>
      <c r="AR110" s="22" t="s">
        <v>164</v>
      </c>
      <c r="AT110" s="22" t="s">
        <v>183</v>
      </c>
      <c r="AU110" s="22" t="s">
        <v>79</v>
      </c>
      <c r="AY110" s="22" t="s">
        <v>126</v>
      </c>
      <c r="BE110" s="230">
        <f>IF(N110="základní",J110,0)</f>
        <v>0</v>
      </c>
      <c r="BF110" s="230">
        <f>IF(N110="snížená",J110,0)</f>
        <v>0</v>
      </c>
      <c r="BG110" s="230">
        <f>IF(N110="zákl. přenesená",J110,0)</f>
        <v>0</v>
      </c>
      <c r="BH110" s="230">
        <f>IF(N110="sníž. přenesená",J110,0)</f>
        <v>0</v>
      </c>
      <c r="BI110" s="230">
        <f>IF(N110="nulová",J110,0)</f>
        <v>0</v>
      </c>
      <c r="BJ110" s="22" t="s">
        <v>79</v>
      </c>
      <c r="BK110" s="230">
        <f>ROUND(I110*H110,2)</f>
        <v>0</v>
      </c>
      <c r="BL110" s="22" t="s">
        <v>133</v>
      </c>
      <c r="BM110" s="22" t="s">
        <v>346</v>
      </c>
    </row>
    <row r="111" s="1" customFormat="1" ht="16.5" customHeight="1">
      <c r="B111" s="44"/>
      <c r="C111" s="243" t="s">
        <v>242</v>
      </c>
      <c r="D111" s="243" t="s">
        <v>183</v>
      </c>
      <c r="E111" s="244" t="s">
        <v>650</v>
      </c>
      <c r="F111" s="245" t="s">
        <v>651</v>
      </c>
      <c r="G111" s="246" t="s">
        <v>611</v>
      </c>
      <c r="H111" s="247">
        <v>6</v>
      </c>
      <c r="I111" s="248"/>
      <c r="J111" s="249">
        <f>ROUND(I111*H111,2)</f>
        <v>0</v>
      </c>
      <c r="K111" s="245" t="s">
        <v>21</v>
      </c>
      <c r="L111" s="250"/>
      <c r="M111" s="251" t="s">
        <v>21</v>
      </c>
      <c r="N111" s="252" t="s">
        <v>42</v>
      </c>
      <c r="O111" s="45"/>
      <c r="P111" s="228">
        <f>O111*H111</f>
        <v>0</v>
      </c>
      <c r="Q111" s="228">
        <v>0</v>
      </c>
      <c r="R111" s="228">
        <f>Q111*H111</f>
        <v>0</v>
      </c>
      <c r="S111" s="228">
        <v>0</v>
      </c>
      <c r="T111" s="229">
        <f>S111*H111</f>
        <v>0</v>
      </c>
      <c r="AR111" s="22" t="s">
        <v>164</v>
      </c>
      <c r="AT111" s="22" t="s">
        <v>183</v>
      </c>
      <c r="AU111" s="22" t="s">
        <v>79</v>
      </c>
      <c r="AY111" s="22" t="s">
        <v>126</v>
      </c>
      <c r="BE111" s="230">
        <f>IF(N111="základní",J111,0)</f>
        <v>0</v>
      </c>
      <c r="BF111" s="230">
        <f>IF(N111="snížená",J111,0)</f>
        <v>0</v>
      </c>
      <c r="BG111" s="230">
        <f>IF(N111="zákl. přenesená",J111,0)</f>
        <v>0</v>
      </c>
      <c r="BH111" s="230">
        <f>IF(N111="sníž. přenesená",J111,0)</f>
        <v>0</v>
      </c>
      <c r="BI111" s="230">
        <f>IF(N111="nulová",J111,0)</f>
        <v>0</v>
      </c>
      <c r="BJ111" s="22" t="s">
        <v>79</v>
      </c>
      <c r="BK111" s="230">
        <f>ROUND(I111*H111,2)</f>
        <v>0</v>
      </c>
      <c r="BL111" s="22" t="s">
        <v>133</v>
      </c>
      <c r="BM111" s="22" t="s">
        <v>354</v>
      </c>
    </row>
    <row r="112" s="1" customFormat="1" ht="16.5" customHeight="1">
      <c r="B112" s="44"/>
      <c r="C112" s="243" t="s">
        <v>246</v>
      </c>
      <c r="D112" s="243" t="s">
        <v>183</v>
      </c>
      <c r="E112" s="244" t="s">
        <v>652</v>
      </c>
      <c r="F112" s="245" t="s">
        <v>653</v>
      </c>
      <c r="G112" s="246" t="s">
        <v>611</v>
      </c>
      <c r="H112" s="247">
        <v>6</v>
      </c>
      <c r="I112" s="248"/>
      <c r="J112" s="249">
        <f>ROUND(I112*H112,2)</f>
        <v>0</v>
      </c>
      <c r="K112" s="245" t="s">
        <v>21</v>
      </c>
      <c r="L112" s="250"/>
      <c r="M112" s="251" t="s">
        <v>21</v>
      </c>
      <c r="N112" s="252" t="s">
        <v>42</v>
      </c>
      <c r="O112" s="45"/>
      <c r="P112" s="228">
        <f>O112*H112</f>
        <v>0</v>
      </c>
      <c r="Q112" s="228">
        <v>0</v>
      </c>
      <c r="R112" s="228">
        <f>Q112*H112</f>
        <v>0</v>
      </c>
      <c r="S112" s="228">
        <v>0</v>
      </c>
      <c r="T112" s="229">
        <f>S112*H112</f>
        <v>0</v>
      </c>
      <c r="AR112" s="22" t="s">
        <v>164</v>
      </c>
      <c r="AT112" s="22" t="s">
        <v>183</v>
      </c>
      <c r="AU112" s="22" t="s">
        <v>79</v>
      </c>
      <c r="AY112" s="22" t="s">
        <v>126</v>
      </c>
      <c r="BE112" s="230">
        <f>IF(N112="základní",J112,0)</f>
        <v>0</v>
      </c>
      <c r="BF112" s="230">
        <f>IF(N112="snížená",J112,0)</f>
        <v>0</v>
      </c>
      <c r="BG112" s="230">
        <f>IF(N112="zákl. přenesená",J112,0)</f>
        <v>0</v>
      </c>
      <c r="BH112" s="230">
        <f>IF(N112="sníž. přenesená",J112,0)</f>
        <v>0</v>
      </c>
      <c r="BI112" s="230">
        <f>IF(N112="nulová",J112,0)</f>
        <v>0</v>
      </c>
      <c r="BJ112" s="22" t="s">
        <v>79</v>
      </c>
      <c r="BK112" s="230">
        <f>ROUND(I112*H112,2)</f>
        <v>0</v>
      </c>
      <c r="BL112" s="22" t="s">
        <v>133</v>
      </c>
      <c r="BM112" s="22" t="s">
        <v>362</v>
      </c>
    </row>
    <row r="113" s="1" customFormat="1" ht="16.5" customHeight="1">
      <c r="B113" s="44"/>
      <c r="C113" s="219" t="s">
        <v>251</v>
      </c>
      <c r="D113" s="219" t="s">
        <v>128</v>
      </c>
      <c r="E113" s="220" t="s">
        <v>654</v>
      </c>
      <c r="F113" s="221" t="s">
        <v>655</v>
      </c>
      <c r="G113" s="222" t="s">
        <v>183</v>
      </c>
      <c r="H113" s="223">
        <v>165</v>
      </c>
      <c r="I113" s="224"/>
      <c r="J113" s="225">
        <f>ROUND(I113*H113,2)</f>
        <v>0</v>
      </c>
      <c r="K113" s="221" t="s">
        <v>21</v>
      </c>
      <c r="L113" s="70"/>
      <c r="M113" s="226" t="s">
        <v>21</v>
      </c>
      <c r="N113" s="227" t="s">
        <v>42</v>
      </c>
      <c r="O113" s="45"/>
      <c r="P113" s="228">
        <f>O113*H113</f>
        <v>0</v>
      </c>
      <c r="Q113" s="228">
        <v>0</v>
      </c>
      <c r="R113" s="228">
        <f>Q113*H113</f>
        <v>0</v>
      </c>
      <c r="S113" s="228">
        <v>0</v>
      </c>
      <c r="T113" s="229">
        <f>S113*H113</f>
        <v>0</v>
      </c>
      <c r="AR113" s="22" t="s">
        <v>133</v>
      </c>
      <c r="AT113" s="22" t="s">
        <v>128</v>
      </c>
      <c r="AU113" s="22" t="s">
        <v>79</v>
      </c>
      <c r="AY113" s="22" t="s">
        <v>126</v>
      </c>
      <c r="BE113" s="230">
        <f>IF(N113="základní",J113,0)</f>
        <v>0</v>
      </c>
      <c r="BF113" s="230">
        <f>IF(N113="snížená",J113,0)</f>
        <v>0</v>
      </c>
      <c r="BG113" s="230">
        <f>IF(N113="zákl. přenesená",J113,0)</f>
        <v>0</v>
      </c>
      <c r="BH113" s="230">
        <f>IF(N113="sníž. přenesená",J113,0)</f>
        <v>0</v>
      </c>
      <c r="BI113" s="230">
        <f>IF(N113="nulová",J113,0)</f>
        <v>0</v>
      </c>
      <c r="BJ113" s="22" t="s">
        <v>79</v>
      </c>
      <c r="BK113" s="230">
        <f>ROUND(I113*H113,2)</f>
        <v>0</v>
      </c>
      <c r="BL113" s="22" t="s">
        <v>133</v>
      </c>
      <c r="BM113" s="22" t="s">
        <v>370</v>
      </c>
    </row>
    <row r="114" s="1" customFormat="1" ht="16.5" customHeight="1">
      <c r="B114" s="44"/>
      <c r="C114" s="243" t="s">
        <v>255</v>
      </c>
      <c r="D114" s="243" t="s">
        <v>183</v>
      </c>
      <c r="E114" s="244" t="s">
        <v>656</v>
      </c>
      <c r="F114" s="245" t="s">
        <v>657</v>
      </c>
      <c r="G114" s="246" t="s">
        <v>658</v>
      </c>
      <c r="H114" s="247">
        <v>107.41500000000001</v>
      </c>
      <c r="I114" s="248"/>
      <c r="J114" s="249">
        <f>ROUND(I114*H114,2)</f>
        <v>0</v>
      </c>
      <c r="K114" s="245" t="s">
        <v>21</v>
      </c>
      <c r="L114" s="250"/>
      <c r="M114" s="251" t="s">
        <v>21</v>
      </c>
      <c r="N114" s="252" t="s">
        <v>42</v>
      </c>
      <c r="O114" s="45"/>
      <c r="P114" s="228">
        <f>O114*H114</f>
        <v>0</v>
      </c>
      <c r="Q114" s="228">
        <v>0</v>
      </c>
      <c r="R114" s="228">
        <f>Q114*H114</f>
        <v>0</v>
      </c>
      <c r="S114" s="228">
        <v>0</v>
      </c>
      <c r="T114" s="229">
        <f>S114*H114</f>
        <v>0</v>
      </c>
      <c r="AR114" s="22" t="s">
        <v>164</v>
      </c>
      <c r="AT114" s="22" t="s">
        <v>183</v>
      </c>
      <c r="AU114" s="22" t="s">
        <v>79</v>
      </c>
      <c r="AY114" s="22" t="s">
        <v>126</v>
      </c>
      <c r="BE114" s="230">
        <f>IF(N114="základní",J114,0)</f>
        <v>0</v>
      </c>
      <c r="BF114" s="230">
        <f>IF(N114="snížená",J114,0)</f>
        <v>0</v>
      </c>
      <c r="BG114" s="230">
        <f>IF(N114="zákl. přenesená",J114,0)</f>
        <v>0</v>
      </c>
      <c r="BH114" s="230">
        <f>IF(N114="sníž. přenesená",J114,0)</f>
        <v>0</v>
      </c>
      <c r="BI114" s="230">
        <f>IF(N114="nulová",J114,0)</f>
        <v>0</v>
      </c>
      <c r="BJ114" s="22" t="s">
        <v>79</v>
      </c>
      <c r="BK114" s="230">
        <f>ROUND(I114*H114,2)</f>
        <v>0</v>
      </c>
      <c r="BL114" s="22" t="s">
        <v>133</v>
      </c>
      <c r="BM114" s="22" t="s">
        <v>378</v>
      </c>
    </row>
    <row r="115" s="1" customFormat="1" ht="16.5" customHeight="1">
      <c r="B115" s="44"/>
      <c r="C115" s="243" t="s">
        <v>259</v>
      </c>
      <c r="D115" s="243" t="s">
        <v>183</v>
      </c>
      <c r="E115" s="244" t="s">
        <v>659</v>
      </c>
      <c r="F115" s="245" t="s">
        <v>660</v>
      </c>
      <c r="G115" s="246" t="s">
        <v>611</v>
      </c>
      <c r="H115" s="247">
        <v>12</v>
      </c>
      <c r="I115" s="248"/>
      <c r="J115" s="249">
        <f>ROUND(I115*H115,2)</f>
        <v>0</v>
      </c>
      <c r="K115" s="245" t="s">
        <v>21</v>
      </c>
      <c r="L115" s="250"/>
      <c r="M115" s="251" t="s">
        <v>21</v>
      </c>
      <c r="N115" s="252" t="s">
        <v>42</v>
      </c>
      <c r="O115" s="45"/>
      <c r="P115" s="228">
        <f>O115*H115</f>
        <v>0</v>
      </c>
      <c r="Q115" s="228">
        <v>0</v>
      </c>
      <c r="R115" s="228">
        <f>Q115*H115</f>
        <v>0</v>
      </c>
      <c r="S115" s="228">
        <v>0</v>
      </c>
      <c r="T115" s="229">
        <f>S115*H115</f>
        <v>0</v>
      </c>
      <c r="AR115" s="22" t="s">
        <v>164</v>
      </c>
      <c r="AT115" s="22" t="s">
        <v>183</v>
      </c>
      <c r="AU115" s="22" t="s">
        <v>79</v>
      </c>
      <c r="AY115" s="22" t="s">
        <v>126</v>
      </c>
      <c r="BE115" s="230">
        <f>IF(N115="základní",J115,0)</f>
        <v>0</v>
      </c>
      <c r="BF115" s="230">
        <f>IF(N115="snížená",J115,0)</f>
        <v>0</v>
      </c>
      <c r="BG115" s="230">
        <f>IF(N115="zákl. přenesená",J115,0)</f>
        <v>0</v>
      </c>
      <c r="BH115" s="230">
        <f>IF(N115="sníž. přenesená",J115,0)</f>
        <v>0</v>
      </c>
      <c r="BI115" s="230">
        <f>IF(N115="nulová",J115,0)</f>
        <v>0</v>
      </c>
      <c r="BJ115" s="22" t="s">
        <v>79</v>
      </c>
      <c r="BK115" s="230">
        <f>ROUND(I115*H115,2)</f>
        <v>0</v>
      </c>
      <c r="BL115" s="22" t="s">
        <v>133</v>
      </c>
      <c r="BM115" s="22" t="s">
        <v>386</v>
      </c>
    </row>
    <row r="116" s="1" customFormat="1" ht="16.5" customHeight="1">
      <c r="B116" s="44"/>
      <c r="C116" s="243" t="s">
        <v>263</v>
      </c>
      <c r="D116" s="243" t="s">
        <v>183</v>
      </c>
      <c r="E116" s="244" t="s">
        <v>661</v>
      </c>
      <c r="F116" s="245" t="s">
        <v>662</v>
      </c>
      <c r="G116" s="246" t="s">
        <v>658</v>
      </c>
      <c r="H116" s="247">
        <v>2</v>
      </c>
      <c r="I116" s="248"/>
      <c r="J116" s="249">
        <f>ROUND(I116*H116,2)</f>
        <v>0</v>
      </c>
      <c r="K116" s="245" t="s">
        <v>21</v>
      </c>
      <c r="L116" s="250"/>
      <c r="M116" s="251" t="s">
        <v>21</v>
      </c>
      <c r="N116" s="252" t="s">
        <v>42</v>
      </c>
      <c r="O116" s="45"/>
      <c r="P116" s="228">
        <f>O116*H116</f>
        <v>0</v>
      </c>
      <c r="Q116" s="228">
        <v>0</v>
      </c>
      <c r="R116" s="228">
        <f>Q116*H116</f>
        <v>0</v>
      </c>
      <c r="S116" s="228">
        <v>0</v>
      </c>
      <c r="T116" s="229">
        <f>S116*H116</f>
        <v>0</v>
      </c>
      <c r="AR116" s="22" t="s">
        <v>164</v>
      </c>
      <c r="AT116" s="22" t="s">
        <v>183</v>
      </c>
      <c r="AU116" s="22" t="s">
        <v>79</v>
      </c>
      <c r="AY116" s="22" t="s">
        <v>126</v>
      </c>
      <c r="BE116" s="230">
        <f>IF(N116="základní",J116,0)</f>
        <v>0</v>
      </c>
      <c r="BF116" s="230">
        <f>IF(N116="snížená",J116,0)</f>
        <v>0</v>
      </c>
      <c r="BG116" s="230">
        <f>IF(N116="zákl. přenesená",J116,0)</f>
        <v>0</v>
      </c>
      <c r="BH116" s="230">
        <f>IF(N116="sníž. přenesená",J116,0)</f>
        <v>0</v>
      </c>
      <c r="BI116" s="230">
        <f>IF(N116="nulová",J116,0)</f>
        <v>0</v>
      </c>
      <c r="BJ116" s="22" t="s">
        <v>79</v>
      </c>
      <c r="BK116" s="230">
        <f>ROUND(I116*H116,2)</f>
        <v>0</v>
      </c>
      <c r="BL116" s="22" t="s">
        <v>133</v>
      </c>
      <c r="BM116" s="22" t="s">
        <v>395</v>
      </c>
    </row>
    <row r="117" s="1" customFormat="1" ht="16.5" customHeight="1">
      <c r="B117" s="44"/>
      <c r="C117" s="219" t="s">
        <v>268</v>
      </c>
      <c r="D117" s="219" t="s">
        <v>128</v>
      </c>
      <c r="E117" s="220" t="s">
        <v>663</v>
      </c>
      <c r="F117" s="221" t="s">
        <v>664</v>
      </c>
      <c r="G117" s="222" t="s">
        <v>665</v>
      </c>
      <c r="H117" s="223">
        <v>3.5</v>
      </c>
      <c r="I117" s="224"/>
      <c r="J117" s="225">
        <f>ROUND(I117*H117,2)</f>
        <v>0</v>
      </c>
      <c r="K117" s="221" t="s">
        <v>21</v>
      </c>
      <c r="L117" s="70"/>
      <c r="M117" s="226" t="s">
        <v>21</v>
      </c>
      <c r="N117" s="227" t="s">
        <v>42</v>
      </c>
      <c r="O117" s="45"/>
      <c r="P117" s="228">
        <f>O117*H117</f>
        <v>0</v>
      </c>
      <c r="Q117" s="228">
        <v>0</v>
      </c>
      <c r="R117" s="228">
        <f>Q117*H117</f>
        <v>0</v>
      </c>
      <c r="S117" s="228">
        <v>0</v>
      </c>
      <c r="T117" s="229">
        <f>S117*H117</f>
        <v>0</v>
      </c>
      <c r="AR117" s="22" t="s">
        <v>133</v>
      </c>
      <c r="AT117" s="22" t="s">
        <v>128</v>
      </c>
      <c r="AU117" s="22" t="s">
        <v>79</v>
      </c>
      <c r="AY117" s="22" t="s">
        <v>126</v>
      </c>
      <c r="BE117" s="230">
        <f>IF(N117="základní",J117,0)</f>
        <v>0</v>
      </c>
      <c r="BF117" s="230">
        <f>IF(N117="snížená",J117,0)</f>
        <v>0</v>
      </c>
      <c r="BG117" s="230">
        <f>IF(N117="zákl. přenesená",J117,0)</f>
        <v>0</v>
      </c>
      <c r="BH117" s="230">
        <f>IF(N117="sníž. přenesená",J117,0)</f>
        <v>0</v>
      </c>
      <c r="BI117" s="230">
        <f>IF(N117="nulová",J117,0)</f>
        <v>0</v>
      </c>
      <c r="BJ117" s="22" t="s">
        <v>79</v>
      </c>
      <c r="BK117" s="230">
        <f>ROUND(I117*H117,2)</f>
        <v>0</v>
      </c>
      <c r="BL117" s="22" t="s">
        <v>133</v>
      </c>
      <c r="BM117" s="22" t="s">
        <v>403</v>
      </c>
    </row>
    <row r="118" s="1" customFormat="1" ht="16.5" customHeight="1">
      <c r="B118" s="44"/>
      <c r="C118" s="243" t="s">
        <v>272</v>
      </c>
      <c r="D118" s="243" t="s">
        <v>183</v>
      </c>
      <c r="E118" s="244" t="s">
        <v>666</v>
      </c>
      <c r="F118" s="245" t="s">
        <v>667</v>
      </c>
      <c r="G118" s="246" t="s">
        <v>611</v>
      </c>
      <c r="H118" s="247">
        <v>6</v>
      </c>
      <c r="I118" s="248"/>
      <c r="J118" s="249">
        <f>ROUND(I118*H118,2)</f>
        <v>0</v>
      </c>
      <c r="K118" s="245" t="s">
        <v>21</v>
      </c>
      <c r="L118" s="250"/>
      <c r="M118" s="251" t="s">
        <v>21</v>
      </c>
      <c r="N118" s="252" t="s">
        <v>42</v>
      </c>
      <c r="O118" s="45"/>
      <c r="P118" s="228">
        <f>O118*H118</f>
        <v>0</v>
      </c>
      <c r="Q118" s="228">
        <v>0</v>
      </c>
      <c r="R118" s="228">
        <f>Q118*H118</f>
        <v>0</v>
      </c>
      <c r="S118" s="228">
        <v>0</v>
      </c>
      <c r="T118" s="229">
        <f>S118*H118</f>
        <v>0</v>
      </c>
      <c r="AR118" s="22" t="s">
        <v>164</v>
      </c>
      <c r="AT118" s="22" t="s">
        <v>183</v>
      </c>
      <c r="AU118" s="22" t="s">
        <v>79</v>
      </c>
      <c r="AY118" s="22" t="s">
        <v>126</v>
      </c>
      <c r="BE118" s="230">
        <f>IF(N118="základní",J118,0)</f>
        <v>0</v>
      </c>
      <c r="BF118" s="230">
        <f>IF(N118="snížená",J118,0)</f>
        <v>0</v>
      </c>
      <c r="BG118" s="230">
        <f>IF(N118="zákl. přenesená",J118,0)</f>
        <v>0</v>
      </c>
      <c r="BH118" s="230">
        <f>IF(N118="sníž. přenesená",J118,0)</f>
        <v>0</v>
      </c>
      <c r="BI118" s="230">
        <f>IF(N118="nulová",J118,0)</f>
        <v>0</v>
      </c>
      <c r="BJ118" s="22" t="s">
        <v>79</v>
      </c>
      <c r="BK118" s="230">
        <f>ROUND(I118*H118,2)</f>
        <v>0</v>
      </c>
      <c r="BL118" s="22" t="s">
        <v>133</v>
      </c>
      <c r="BM118" s="22" t="s">
        <v>411</v>
      </c>
    </row>
    <row r="119" s="1" customFormat="1" ht="16.5" customHeight="1">
      <c r="B119" s="44"/>
      <c r="C119" s="219" t="s">
        <v>277</v>
      </c>
      <c r="D119" s="219" t="s">
        <v>128</v>
      </c>
      <c r="E119" s="220" t="s">
        <v>668</v>
      </c>
      <c r="F119" s="221" t="s">
        <v>669</v>
      </c>
      <c r="G119" s="222" t="s">
        <v>611</v>
      </c>
      <c r="H119" s="223">
        <v>6</v>
      </c>
      <c r="I119" s="224"/>
      <c r="J119" s="225">
        <f>ROUND(I119*H119,2)</f>
        <v>0</v>
      </c>
      <c r="K119" s="221" t="s">
        <v>21</v>
      </c>
      <c r="L119" s="70"/>
      <c r="M119" s="226" t="s">
        <v>21</v>
      </c>
      <c r="N119" s="227" t="s">
        <v>42</v>
      </c>
      <c r="O119" s="45"/>
      <c r="P119" s="228">
        <f>O119*H119</f>
        <v>0</v>
      </c>
      <c r="Q119" s="228">
        <v>0</v>
      </c>
      <c r="R119" s="228">
        <f>Q119*H119</f>
        <v>0</v>
      </c>
      <c r="S119" s="228">
        <v>0</v>
      </c>
      <c r="T119" s="229">
        <f>S119*H119</f>
        <v>0</v>
      </c>
      <c r="AR119" s="22" t="s">
        <v>133</v>
      </c>
      <c r="AT119" s="22" t="s">
        <v>128</v>
      </c>
      <c r="AU119" s="22" t="s">
        <v>79</v>
      </c>
      <c r="AY119" s="22" t="s">
        <v>126</v>
      </c>
      <c r="BE119" s="230">
        <f>IF(N119="základní",J119,0)</f>
        <v>0</v>
      </c>
      <c r="BF119" s="230">
        <f>IF(N119="snížená",J119,0)</f>
        <v>0</v>
      </c>
      <c r="BG119" s="230">
        <f>IF(N119="zákl. přenesená",J119,0)</f>
        <v>0</v>
      </c>
      <c r="BH119" s="230">
        <f>IF(N119="sníž. přenesená",J119,0)</f>
        <v>0</v>
      </c>
      <c r="BI119" s="230">
        <f>IF(N119="nulová",J119,0)</f>
        <v>0</v>
      </c>
      <c r="BJ119" s="22" t="s">
        <v>79</v>
      </c>
      <c r="BK119" s="230">
        <f>ROUND(I119*H119,2)</f>
        <v>0</v>
      </c>
      <c r="BL119" s="22" t="s">
        <v>133</v>
      </c>
      <c r="BM119" s="22" t="s">
        <v>419</v>
      </c>
    </row>
    <row r="120" s="1" customFormat="1" ht="16.5" customHeight="1">
      <c r="B120" s="44"/>
      <c r="C120" s="219" t="s">
        <v>283</v>
      </c>
      <c r="D120" s="219" t="s">
        <v>128</v>
      </c>
      <c r="E120" s="220" t="s">
        <v>670</v>
      </c>
      <c r="F120" s="221" t="s">
        <v>671</v>
      </c>
      <c r="G120" s="222" t="s">
        <v>665</v>
      </c>
      <c r="H120" s="223">
        <v>2.04</v>
      </c>
      <c r="I120" s="224"/>
      <c r="J120" s="225">
        <f>ROUND(I120*H120,2)</f>
        <v>0</v>
      </c>
      <c r="K120" s="221" t="s">
        <v>21</v>
      </c>
      <c r="L120" s="70"/>
      <c r="M120" s="226" t="s">
        <v>21</v>
      </c>
      <c r="N120" s="227" t="s">
        <v>42</v>
      </c>
      <c r="O120" s="45"/>
      <c r="P120" s="228">
        <f>O120*H120</f>
        <v>0</v>
      </c>
      <c r="Q120" s="228">
        <v>0</v>
      </c>
      <c r="R120" s="228">
        <f>Q120*H120</f>
        <v>0</v>
      </c>
      <c r="S120" s="228">
        <v>0</v>
      </c>
      <c r="T120" s="229">
        <f>S120*H120</f>
        <v>0</v>
      </c>
      <c r="AR120" s="22" t="s">
        <v>133</v>
      </c>
      <c r="AT120" s="22" t="s">
        <v>128</v>
      </c>
      <c r="AU120" s="22" t="s">
        <v>79</v>
      </c>
      <c r="AY120" s="22" t="s">
        <v>126</v>
      </c>
      <c r="BE120" s="230">
        <f>IF(N120="základní",J120,0)</f>
        <v>0</v>
      </c>
      <c r="BF120" s="230">
        <f>IF(N120="snížená",J120,0)</f>
        <v>0</v>
      </c>
      <c r="BG120" s="230">
        <f>IF(N120="zákl. přenesená",J120,0)</f>
        <v>0</v>
      </c>
      <c r="BH120" s="230">
        <f>IF(N120="sníž. přenesená",J120,0)</f>
        <v>0</v>
      </c>
      <c r="BI120" s="230">
        <f>IF(N120="nulová",J120,0)</f>
        <v>0</v>
      </c>
      <c r="BJ120" s="22" t="s">
        <v>79</v>
      </c>
      <c r="BK120" s="230">
        <f>ROUND(I120*H120,2)</f>
        <v>0</v>
      </c>
      <c r="BL120" s="22" t="s">
        <v>133</v>
      </c>
      <c r="BM120" s="22" t="s">
        <v>427</v>
      </c>
    </row>
    <row r="121" s="1" customFormat="1" ht="16.5" customHeight="1">
      <c r="B121" s="44"/>
      <c r="C121" s="243" t="s">
        <v>289</v>
      </c>
      <c r="D121" s="243" t="s">
        <v>183</v>
      </c>
      <c r="E121" s="244" t="s">
        <v>672</v>
      </c>
      <c r="F121" s="245" t="s">
        <v>673</v>
      </c>
      <c r="G121" s="246" t="s">
        <v>665</v>
      </c>
      <c r="H121" s="247">
        <v>2.04</v>
      </c>
      <c r="I121" s="248"/>
      <c r="J121" s="249">
        <f>ROUND(I121*H121,2)</f>
        <v>0</v>
      </c>
      <c r="K121" s="245" t="s">
        <v>21</v>
      </c>
      <c r="L121" s="250"/>
      <c r="M121" s="251" t="s">
        <v>21</v>
      </c>
      <c r="N121" s="252" t="s">
        <v>42</v>
      </c>
      <c r="O121" s="45"/>
      <c r="P121" s="228">
        <f>O121*H121</f>
        <v>0</v>
      </c>
      <c r="Q121" s="228">
        <v>0</v>
      </c>
      <c r="R121" s="228">
        <f>Q121*H121</f>
        <v>0</v>
      </c>
      <c r="S121" s="228">
        <v>0</v>
      </c>
      <c r="T121" s="229">
        <f>S121*H121</f>
        <v>0</v>
      </c>
      <c r="AR121" s="22" t="s">
        <v>164</v>
      </c>
      <c r="AT121" s="22" t="s">
        <v>183</v>
      </c>
      <c r="AU121" s="22" t="s">
        <v>79</v>
      </c>
      <c r="AY121" s="22" t="s">
        <v>126</v>
      </c>
      <c r="BE121" s="230">
        <f>IF(N121="základní",J121,0)</f>
        <v>0</v>
      </c>
      <c r="BF121" s="230">
        <f>IF(N121="snížená",J121,0)</f>
        <v>0</v>
      </c>
      <c r="BG121" s="230">
        <f>IF(N121="zákl. přenesená",J121,0)</f>
        <v>0</v>
      </c>
      <c r="BH121" s="230">
        <f>IF(N121="sníž. přenesená",J121,0)</f>
        <v>0</v>
      </c>
      <c r="BI121" s="230">
        <f>IF(N121="nulová",J121,0)</f>
        <v>0</v>
      </c>
      <c r="BJ121" s="22" t="s">
        <v>79</v>
      </c>
      <c r="BK121" s="230">
        <f>ROUND(I121*H121,2)</f>
        <v>0</v>
      </c>
      <c r="BL121" s="22" t="s">
        <v>133</v>
      </c>
      <c r="BM121" s="22" t="s">
        <v>435</v>
      </c>
    </row>
    <row r="122" s="1" customFormat="1" ht="16.5" customHeight="1">
      <c r="B122" s="44"/>
      <c r="C122" s="219" t="s">
        <v>293</v>
      </c>
      <c r="D122" s="219" t="s">
        <v>128</v>
      </c>
      <c r="E122" s="220" t="s">
        <v>674</v>
      </c>
      <c r="F122" s="221" t="s">
        <v>675</v>
      </c>
      <c r="G122" s="222" t="s">
        <v>183</v>
      </c>
      <c r="H122" s="223">
        <v>10</v>
      </c>
      <c r="I122" s="224"/>
      <c r="J122" s="225">
        <f>ROUND(I122*H122,2)</f>
        <v>0</v>
      </c>
      <c r="K122" s="221" t="s">
        <v>21</v>
      </c>
      <c r="L122" s="70"/>
      <c r="M122" s="226" t="s">
        <v>21</v>
      </c>
      <c r="N122" s="227" t="s">
        <v>42</v>
      </c>
      <c r="O122" s="45"/>
      <c r="P122" s="228">
        <f>O122*H122</f>
        <v>0</v>
      </c>
      <c r="Q122" s="228">
        <v>0</v>
      </c>
      <c r="R122" s="228">
        <f>Q122*H122</f>
        <v>0</v>
      </c>
      <c r="S122" s="228">
        <v>0</v>
      </c>
      <c r="T122" s="229">
        <f>S122*H122</f>
        <v>0</v>
      </c>
      <c r="AR122" s="22" t="s">
        <v>133</v>
      </c>
      <c r="AT122" s="22" t="s">
        <v>128</v>
      </c>
      <c r="AU122" s="22" t="s">
        <v>79</v>
      </c>
      <c r="AY122" s="22" t="s">
        <v>126</v>
      </c>
      <c r="BE122" s="230">
        <f>IF(N122="základní",J122,0)</f>
        <v>0</v>
      </c>
      <c r="BF122" s="230">
        <f>IF(N122="snížená",J122,0)</f>
        <v>0</v>
      </c>
      <c r="BG122" s="230">
        <f>IF(N122="zákl. přenesená",J122,0)</f>
        <v>0</v>
      </c>
      <c r="BH122" s="230">
        <f>IF(N122="sníž. přenesená",J122,0)</f>
        <v>0</v>
      </c>
      <c r="BI122" s="230">
        <f>IF(N122="nulová",J122,0)</f>
        <v>0</v>
      </c>
      <c r="BJ122" s="22" t="s">
        <v>79</v>
      </c>
      <c r="BK122" s="230">
        <f>ROUND(I122*H122,2)</f>
        <v>0</v>
      </c>
      <c r="BL122" s="22" t="s">
        <v>133</v>
      </c>
      <c r="BM122" s="22" t="s">
        <v>443</v>
      </c>
    </row>
    <row r="123" s="1" customFormat="1" ht="16.5" customHeight="1">
      <c r="B123" s="44"/>
      <c r="C123" s="219" t="s">
        <v>297</v>
      </c>
      <c r="D123" s="219" t="s">
        <v>128</v>
      </c>
      <c r="E123" s="220" t="s">
        <v>676</v>
      </c>
      <c r="F123" s="221" t="s">
        <v>677</v>
      </c>
      <c r="G123" s="222" t="s">
        <v>183</v>
      </c>
      <c r="H123" s="223">
        <v>149</v>
      </c>
      <c r="I123" s="224"/>
      <c r="J123" s="225">
        <f>ROUND(I123*H123,2)</f>
        <v>0</v>
      </c>
      <c r="K123" s="221" t="s">
        <v>21</v>
      </c>
      <c r="L123" s="70"/>
      <c r="M123" s="226" t="s">
        <v>21</v>
      </c>
      <c r="N123" s="227" t="s">
        <v>42</v>
      </c>
      <c r="O123" s="45"/>
      <c r="P123" s="228">
        <f>O123*H123</f>
        <v>0</v>
      </c>
      <c r="Q123" s="228">
        <v>0</v>
      </c>
      <c r="R123" s="228">
        <f>Q123*H123</f>
        <v>0</v>
      </c>
      <c r="S123" s="228">
        <v>0</v>
      </c>
      <c r="T123" s="229">
        <f>S123*H123</f>
        <v>0</v>
      </c>
      <c r="AR123" s="22" t="s">
        <v>133</v>
      </c>
      <c r="AT123" s="22" t="s">
        <v>128</v>
      </c>
      <c r="AU123" s="22" t="s">
        <v>79</v>
      </c>
      <c r="AY123" s="22" t="s">
        <v>126</v>
      </c>
      <c r="BE123" s="230">
        <f>IF(N123="základní",J123,0)</f>
        <v>0</v>
      </c>
      <c r="BF123" s="230">
        <f>IF(N123="snížená",J123,0)</f>
        <v>0</v>
      </c>
      <c r="BG123" s="230">
        <f>IF(N123="zákl. přenesená",J123,0)</f>
        <v>0</v>
      </c>
      <c r="BH123" s="230">
        <f>IF(N123="sníž. přenesená",J123,0)</f>
        <v>0</v>
      </c>
      <c r="BI123" s="230">
        <f>IF(N123="nulová",J123,0)</f>
        <v>0</v>
      </c>
      <c r="BJ123" s="22" t="s">
        <v>79</v>
      </c>
      <c r="BK123" s="230">
        <f>ROUND(I123*H123,2)</f>
        <v>0</v>
      </c>
      <c r="BL123" s="22" t="s">
        <v>133</v>
      </c>
      <c r="BM123" s="22" t="s">
        <v>451</v>
      </c>
    </row>
    <row r="124" s="1" customFormat="1" ht="16.5" customHeight="1">
      <c r="B124" s="44"/>
      <c r="C124" s="219" t="s">
        <v>301</v>
      </c>
      <c r="D124" s="219" t="s">
        <v>128</v>
      </c>
      <c r="E124" s="220" t="s">
        <v>678</v>
      </c>
      <c r="F124" s="221" t="s">
        <v>679</v>
      </c>
      <c r="G124" s="222" t="s">
        <v>183</v>
      </c>
      <c r="H124" s="223">
        <v>159</v>
      </c>
      <c r="I124" s="224"/>
      <c r="J124" s="225">
        <f>ROUND(I124*H124,2)</f>
        <v>0</v>
      </c>
      <c r="K124" s="221" t="s">
        <v>21</v>
      </c>
      <c r="L124" s="70"/>
      <c r="M124" s="226" t="s">
        <v>21</v>
      </c>
      <c r="N124" s="227" t="s">
        <v>42</v>
      </c>
      <c r="O124" s="45"/>
      <c r="P124" s="228">
        <f>O124*H124</f>
        <v>0</v>
      </c>
      <c r="Q124" s="228">
        <v>0</v>
      </c>
      <c r="R124" s="228">
        <f>Q124*H124</f>
        <v>0</v>
      </c>
      <c r="S124" s="228">
        <v>0</v>
      </c>
      <c r="T124" s="229">
        <f>S124*H124</f>
        <v>0</v>
      </c>
      <c r="AR124" s="22" t="s">
        <v>133</v>
      </c>
      <c r="AT124" s="22" t="s">
        <v>128</v>
      </c>
      <c r="AU124" s="22" t="s">
        <v>79</v>
      </c>
      <c r="AY124" s="22" t="s">
        <v>126</v>
      </c>
      <c r="BE124" s="230">
        <f>IF(N124="základní",J124,0)</f>
        <v>0</v>
      </c>
      <c r="BF124" s="230">
        <f>IF(N124="snížená",J124,0)</f>
        <v>0</v>
      </c>
      <c r="BG124" s="230">
        <f>IF(N124="zákl. přenesená",J124,0)</f>
        <v>0</v>
      </c>
      <c r="BH124" s="230">
        <f>IF(N124="sníž. přenesená",J124,0)</f>
        <v>0</v>
      </c>
      <c r="BI124" s="230">
        <f>IF(N124="nulová",J124,0)</f>
        <v>0</v>
      </c>
      <c r="BJ124" s="22" t="s">
        <v>79</v>
      </c>
      <c r="BK124" s="230">
        <f>ROUND(I124*H124,2)</f>
        <v>0</v>
      </c>
      <c r="BL124" s="22" t="s">
        <v>133</v>
      </c>
      <c r="BM124" s="22" t="s">
        <v>459</v>
      </c>
    </row>
    <row r="125" s="1" customFormat="1" ht="16.5" customHeight="1">
      <c r="B125" s="44"/>
      <c r="C125" s="219" t="s">
        <v>305</v>
      </c>
      <c r="D125" s="219" t="s">
        <v>128</v>
      </c>
      <c r="E125" s="220" t="s">
        <v>680</v>
      </c>
      <c r="F125" s="221" t="s">
        <v>681</v>
      </c>
      <c r="G125" s="222" t="s">
        <v>183</v>
      </c>
      <c r="H125" s="223">
        <v>10</v>
      </c>
      <c r="I125" s="224"/>
      <c r="J125" s="225">
        <f>ROUND(I125*H125,2)</f>
        <v>0</v>
      </c>
      <c r="K125" s="221" t="s">
        <v>21</v>
      </c>
      <c r="L125" s="70"/>
      <c r="M125" s="226" t="s">
        <v>21</v>
      </c>
      <c r="N125" s="227" t="s">
        <v>42</v>
      </c>
      <c r="O125" s="45"/>
      <c r="P125" s="228">
        <f>O125*H125</f>
        <v>0</v>
      </c>
      <c r="Q125" s="228">
        <v>0</v>
      </c>
      <c r="R125" s="228">
        <f>Q125*H125</f>
        <v>0</v>
      </c>
      <c r="S125" s="228">
        <v>0</v>
      </c>
      <c r="T125" s="229">
        <f>S125*H125</f>
        <v>0</v>
      </c>
      <c r="AR125" s="22" t="s">
        <v>133</v>
      </c>
      <c r="AT125" s="22" t="s">
        <v>128</v>
      </c>
      <c r="AU125" s="22" t="s">
        <v>79</v>
      </c>
      <c r="AY125" s="22" t="s">
        <v>126</v>
      </c>
      <c r="BE125" s="230">
        <f>IF(N125="základní",J125,0)</f>
        <v>0</v>
      </c>
      <c r="BF125" s="230">
        <f>IF(N125="snížená",J125,0)</f>
        <v>0</v>
      </c>
      <c r="BG125" s="230">
        <f>IF(N125="zákl. přenesená",J125,0)</f>
        <v>0</v>
      </c>
      <c r="BH125" s="230">
        <f>IF(N125="sníž. přenesená",J125,0)</f>
        <v>0</v>
      </c>
      <c r="BI125" s="230">
        <f>IF(N125="nulová",J125,0)</f>
        <v>0</v>
      </c>
      <c r="BJ125" s="22" t="s">
        <v>79</v>
      </c>
      <c r="BK125" s="230">
        <f>ROUND(I125*H125,2)</f>
        <v>0</v>
      </c>
      <c r="BL125" s="22" t="s">
        <v>133</v>
      </c>
      <c r="BM125" s="22" t="s">
        <v>468</v>
      </c>
    </row>
    <row r="126" s="1" customFormat="1" ht="16.5" customHeight="1">
      <c r="B126" s="44"/>
      <c r="C126" s="219" t="s">
        <v>309</v>
      </c>
      <c r="D126" s="219" t="s">
        <v>128</v>
      </c>
      <c r="E126" s="220" t="s">
        <v>682</v>
      </c>
      <c r="F126" s="221" t="s">
        <v>683</v>
      </c>
      <c r="G126" s="222" t="s">
        <v>183</v>
      </c>
      <c r="H126" s="223">
        <v>149</v>
      </c>
      <c r="I126" s="224"/>
      <c r="J126" s="225">
        <f>ROUND(I126*H126,2)</f>
        <v>0</v>
      </c>
      <c r="K126" s="221" t="s">
        <v>21</v>
      </c>
      <c r="L126" s="70"/>
      <c r="M126" s="226" t="s">
        <v>21</v>
      </c>
      <c r="N126" s="227" t="s">
        <v>42</v>
      </c>
      <c r="O126" s="45"/>
      <c r="P126" s="228">
        <f>O126*H126</f>
        <v>0</v>
      </c>
      <c r="Q126" s="228">
        <v>0</v>
      </c>
      <c r="R126" s="228">
        <f>Q126*H126</f>
        <v>0</v>
      </c>
      <c r="S126" s="228">
        <v>0</v>
      </c>
      <c r="T126" s="229">
        <f>S126*H126</f>
        <v>0</v>
      </c>
      <c r="AR126" s="22" t="s">
        <v>133</v>
      </c>
      <c r="AT126" s="22" t="s">
        <v>128</v>
      </c>
      <c r="AU126" s="22" t="s">
        <v>79</v>
      </c>
      <c r="AY126" s="22" t="s">
        <v>126</v>
      </c>
      <c r="BE126" s="230">
        <f>IF(N126="základní",J126,0)</f>
        <v>0</v>
      </c>
      <c r="BF126" s="230">
        <f>IF(N126="snížená",J126,0)</f>
        <v>0</v>
      </c>
      <c r="BG126" s="230">
        <f>IF(N126="zákl. přenesená",J126,0)</f>
        <v>0</v>
      </c>
      <c r="BH126" s="230">
        <f>IF(N126="sníž. přenesená",J126,0)</f>
        <v>0</v>
      </c>
      <c r="BI126" s="230">
        <f>IF(N126="nulová",J126,0)</f>
        <v>0</v>
      </c>
      <c r="BJ126" s="22" t="s">
        <v>79</v>
      </c>
      <c r="BK126" s="230">
        <f>ROUND(I126*H126,2)</f>
        <v>0</v>
      </c>
      <c r="BL126" s="22" t="s">
        <v>133</v>
      </c>
      <c r="BM126" s="22" t="s">
        <v>477</v>
      </c>
    </row>
    <row r="127" s="1" customFormat="1" ht="16.5" customHeight="1">
      <c r="B127" s="44"/>
      <c r="C127" s="219" t="s">
        <v>313</v>
      </c>
      <c r="D127" s="219" t="s">
        <v>128</v>
      </c>
      <c r="E127" s="220" t="s">
        <v>684</v>
      </c>
      <c r="F127" s="221" t="s">
        <v>685</v>
      </c>
      <c r="G127" s="222" t="s">
        <v>183</v>
      </c>
      <c r="H127" s="223">
        <v>159</v>
      </c>
      <c r="I127" s="224"/>
      <c r="J127" s="225">
        <f>ROUND(I127*H127,2)</f>
        <v>0</v>
      </c>
      <c r="K127" s="221" t="s">
        <v>21</v>
      </c>
      <c r="L127" s="70"/>
      <c r="M127" s="226" t="s">
        <v>21</v>
      </c>
      <c r="N127" s="227" t="s">
        <v>42</v>
      </c>
      <c r="O127" s="45"/>
      <c r="P127" s="228">
        <f>O127*H127</f>
        <v>0</v>
      </c>
      <c r="Q127" s="228">
        <v>0</v>
      </c>
      <c r="R127" s="228">
        <f>Q127*H127</f>
        <v>0</v>
      </c>
      <c r="S127" s="228">
        <v>0</v>
      </c>
      <c r="T127" s="229">
        <f>S127*H127</f>
        <v>0</v>
      </c>
      <c r="AR127" s="22" t="s">
        <v>133</v>
      </c>
      <c r="AT127" s="22" t="s">
        <v>128</v>
      </c>
      <c r="AU127" s="22" t="s">
        <v>79</v>
      </c>
      <c r="AY127" s="22" t="s">
        <v>126</v>
      </c>
      <c r="BE127" s="230">
        <f>IF(N127="základní",J127,0)</f>
        <v>0</v>
      </c>
      <c r="BF127" s="230">
        <f>IF(N127="snížená",J127,0)</f>
        <v>0</v>
      </c>
      <c r="BG127" s="230">
        <f>IF(N127="zákl. přenesená",J127,0)</f>
        <v>0</v>
      </c>
      <c r="BH127" s="230">
        <f>IF(N127="sníž. přenesená",J127,0)</f>
        <v>0</v>
      </c>
      <c r="BI127" s="230">
        <f>IF(N127="nulová",J127,0)</f>
        <v>0</v>
      </c>
      <c r="BJ127" s="22" t="s">
        <v>79</v>
      </c>
      <c r="BK127" s="230">
        <f>ROUND(I127*H127,2)</f>
        <v>0</v>
      </c>
      <c r="BL127" s="22" t="s">
        <v>133</v>
      </c>
      <c r="BM127" s="22" t="s">
        <v>486</v>
      </c>
    </row>
    <row r="128" s="1" customFormat="1" ht="16.5" customHeight="1">
      <c r="B128" s="44"/>
      <c r="C128" s="219" t="s">
        <v>320</v>
      </c>
      <c r="D128" s="219" t="s">
        <v>128</v>
      </c>
      <c r="E128" s="220" t="s">
        <v>686</v>
      </c>
      <c r="F128" s="221" t="s">
        <v>687</v>
      </c>
      <c r="G128" s="222" t="s">
        <v>183</v>
      </c>
      <c r="H128" s="223">
        <v>159</v>
      </c>
      <c r="I128" s="224"/>
      <c r="J128" s="225">
        <f>ROUND(I128*H128,2)</f>
        <v>0</v>
      </c>
      <c r="K128" s="221" t="s">
        <v>21</v>
      </c>
      <c r="L128" s="70"/>
      <c r="M128" s="226" t="s">
        <v>21</v>
      </c>
      <c r="N128" s="227" t="s">
        <v>42</v>
      </c>
      <c r="O128" s="45"/>
      <c r="P128" s="228">
        <f>O128*H128</f>
        <v>0</v>
      </c>
      <c r="Q128" s="228">
        <v>0</v>
      </c>
      <c r="R128" s="228">
        <f>Q128*H128</f>
        <v>0</v>
      </c>
      <c r="S128" s="228">
        <v>0</v>
      </c>
      <c r="T128" s="229">
        <f>S128*H128</f>
        <v>0</v>
      </c>
      <c r="AR128" s="22" t="s">
        <v>133</v>
      </c>
      <c r="AT128" s="22" t="s">
        <v>128</v>
      </c>
      <c r="AU128" s="22" t="s">
        <v>79</v>
      </c>
      <c r="AY128" s="22" t="s">
        <v>126</v>
      </c>
      <c r="BE128" s="230">
        <f>IF(N128="základní",J128,0)</f>
        <v>0</v>
      </c>
      <c r="BF128" s="230">
        <f>IF(N128="snížená",J128,0)</f>
        <v>0</v>
      </c>
      <c r="BG128" s="230">
        <f>IF(N128="zákl. přenesená",J128,0)</f>
        <v>0</v>
      </c>
      <c r="BH128" s="230">
        <f>IF(N128="sníž. přenesená",J128,0)</f>
        <v>0</v>
      </c>
      <c r="BI128" s="230">
        <f>IF(N128="nulová",J128,0)</f>
        <v>0</v>
      </c>
      <c r="BJ128" s="22" t="s">
        <v>79</v>
      </c>
      <c r="BK128" s="230">
        <f>ROUND(I128*H128,2)</f>
        <v>0</v>
      </c>
      <c r="BL128" s="22" t="s">
        <v>133</v>
      </c>
      <c r="BM128" s="22" t="s">
        <v>496</v>
      </c>
    </row>
    <row r="129" s="1" customFormat="1" ht="16.5" customHeight="1">
      <c r="B129" s="44"/>
      <c r="C129" s="243" t="s">
        <v>324</v>
      </c>
      <c r="D129" s="243" t="s">
        <v>183</v>
      </c>
      <c r="E129" s="244" t="s">
        <v>688</v>
      </c>
      <c r="F129" s="245" t="s">
        <v>689</v>
      </c>
      <c r="G129" s="246" t="s">
        <v>611</v>
      </c>
      <c r="H129" s="247">
        <v>1.272</v>
      </c>
      <c r="I129" s="248"/>
      <c r="J129" s="249">
        <f>ROUND(I129*H129,2)</f>
        <v>0</v>
      </c>
      <c r="K129" s="245" t="s">
        <v>21</v>
      </c>
      <c r="L129" s="250"/>
      <c r="M129" s="251" t="s">
        <v>21</v>
      </c>
      <c r="N129" s="252" t="s">
        <v>42</v>
      </c>
      <c r="O129" s="45"/>
      <c r="P129" s="228">
        <f>O129*H129</f>
        <v>0</v>
      </c>
      <c r="Q129" s="228">
        <v>0</v>
      </c>
      <c r="R129" s="228">
        <f>Q129*H129</f>
        <v>0</v>
      </c>
      <c r="S129" s="228">
        <v>0</v>
      </c>
      <c r="T129" s="229">
        <f>S129*H129</f>
        <v>0</v>
      </c>
      <c r="AR129" s="22" t="s">
        <v>164</v>
      </c>
      <c r="AT129" s="22" t="s">
        <v>183</v>
      </c>
      <c r="AU129" s="22" t="s">
        <v>79</v>
      </c>
      <c r="AY129" s="22" t="s">
        <v>126</v>
      </c>
      <c r="BE129" s="230">
        <f>IF(N129="základní",J129,0)</f>
        <v>0</v>
      </c>
      <c r="BF129" s="230">
        <f>IF(N129="snížená",J129,0)</f>
        <v>0</v>
      </c>
      <c r="BG129" s="230">
        <f>IF(N129="zákl. přenesená",J129,0)</f>
        <v>0</v>
      </c>
      <c r="BH129" s="230">
        <f>IF(N129="sníž. přenesená",J129,0)</f>
        <v>0</v>
      </c>
      <c r="BI129" s="230">
        <f>IF(N129="nulová",J129,0)</f>
        <v>0</v>
      </c>
      <c r="BJ129" s="22" t="s">
        <v>79</v>
      </c>
      <c r="BK129" s="230">
        <f>ROUND(I129*H129,2)</f>
        <v>0</v>
      </c>
      <c r="BL129" s="22" t="s">
        <v>133</v>
      </c>
      <c r="BM129" s="22" t="s">
        <v>505</v>
      </c>
    </row>
    <row r="130" s="11" customFormat="1">
      <c r="B130" s="231"/>
      <c r="C130" s="232"/>
      <c r="D130" s="233" t="s">
        <v>156</v>
      </c>
      <c r="E130" s="234" t="s">
        <v>21</v>
      </c>
      <c r="F130" s="235" t="s">
        <v>690</v>
      </c>
      <c r="G130" s="232"/>
      <c r="H130" s="236">
        <v>1.272</v>
      </c>
      <c r="I130" s="237"/>
      <c r="J130" s="232"/>
      <c r="K130" s="232"/>
      <c r="L130" s="238"/>
      <c r="M130" s="239"/>
      <c r="N130" s="240"/>
      <c r="O130" s="240"/>
      <c r="P130" s="240"/>
      <c r="Q130" s="240"/>
      <c r="R130" s="240"/>
      <c r="S130" s="240"/>
      <c r="T130" s="241"/>
      <c r="AT130" s="242" t="s">
        <v>156</v>
      </c>
      <c r="AU130" s="242" t="s">
        <v>79</v>
      </c>
      <c r="AV130" s="11" t="s">
        <v>81</v>
      </c>
      <c r="AW130" s="11" t="s">
        <v>35</v>
      </c>
      <c r="AX130" s="11" t="s">
        <v>71</v>
      </c>
      <c r="AY130" s="242" t="s">
        <v>126</v>
      </c>
    </row>
    <row r="131" s="12" customFormat="1">
      <c r="B131" s="257"/>
      <c r="C131" s="258"/>
      <c r="D131" s="233" t="s">
        <v>156</v>
      </c>
      <c r="E131" s="259" t="s">
        <v>21</v>
      </c>
      <c r="F131" s="260" t="s">
        <v>603</v>
      </c>
      <c r="G131" s="258"/>
      <c r="H131" s="261">
        <v>1.272</v>
      </c>
      <c r="I131" s="262"/>
      <c r="J131" s="258"/>
      <c r="K131" s="258"/>
      <c r="L131" s="263"/>
      <c r="M131" s="264"/>
      <c r="N131" s="265"/>
      <c r="O131" s="265"/>
      <c r="P131" s="265"/>
      <c r="Q131" s="265"/>
      <c r="R131" s="265"/>
      <c r="S131" s="265"/>
      <c r="T131" s="266"/>
      <c r="AT131" s="267" t="s">
        <v>156</v>
      </c>
      <c r="AU131" s="267" t="s">
        <v>79</v>
      </c>
      <c r="AV131" s="12" t="s">
        <v>133</v>
      </c>
      <c r="AW131" s="12" t="s">
        <v>35</v>
      </c>
      <c r="AX131" s="12" t="s">
        <v>79</v>
      </c>
      <c r="AY131" s="267" t="s">
        <v>126</v>
      </c>
    </row>
    <row r="132" s="1" customFormat="1" ht="16.5" customHeight="1">
      <c r="B132" s="44"/>
      <c r="C132" s="219" t="s">
        <v>328</v>
      </c>
      <c r="D132" s="219" t="s">
        <v>128</v>
      </c>
      <c r="E132" s="220" t="s">
        <v>691</v>
      </c>
      <c r="F132" s="221" t="s">
        <v>692</v>
      </c>
      <c r="G132" s="222" t="s">
        <v>693</v>
      </c>
      <c r="H132" s="223">
        <v>5</v>
      </c>
      <c r="I132" s="224"/>
      <c r="J132" s="225">
        <f>ROUND(I132*H132,2)</f>
        <v>0</v>
      </c>
      <c r="K132" s="221" t="s">
        <v>21</v>
      </c>
      <c r="L132" s="70"/>
      <c r="M132" s="226" t="s">
        <v>21</v>
      </c>
      <c r="N132" s="227" t="s">
        <v>42</v>
      </c>
      <c r="O132" s="45"/>
      <c r="P132" s="228">
        <f>O132*H132</f>
        <v>0</v>
      </c>
      <c r="Q132" s="228">
        <v>0</v>
      </c>
      <c r="R132" s="228">
        <f>Q132*H132</f>
        <v>0</v>
      </c>
      <c r="S132" s="228">
        <v>0</v>
      </c>
      <c r="T132" s="229">
        <f>S132*H132</f>
        <v>0</v>
      </c>
      <c r="AR132" s="22" t="s">
        <v>133</v>
      </c>
      <c r="AT132" s="22" t="s">
        <v>128</v>
      </c>
      <c r="AU132" s="22" t="s">
        <v>79</v>
      </c>
      <c r="AY132" s="22" t="s">
        <v>126</v>
      </c>
      <c r="BE132" s="230">
        <f>IF(N132="základní",J132,0)</f>
        <v>0</v>
      </c>
      <c r="BF132" s="230">
        <f>IF(N132="snížená",J132,0)</f>
        <v>0</v>
      </c>
      <c r="BG132" s="230">
        <f>IF(N132="zákl. přenesená",J132,0)</f>
        <v>0</v>
      </c>
      <c r="BH132" s="230">
        <f>IF(N132="sníž. přenesená",J132,0)</f>
        <v>0</v>
      </c>
      <c r="BI132" s="230">
        <f>IF(N132="nulová",J132,0)</f>
        <v>0</v>
      </c>
      <c r="BJ132" s="22" t="s">
        <v>79</v>
      </c>
      <c r="BK132" s="230">
        <f>ROUND(I132*H132,2)</f>
        <v>0</v>
      </c>
      <c r="BL132" s="22" t="s">
        <v>133</v>
      </c>
      <c r="BM132" s="22" t="s">
        <v>514</v>
      </c>
    </row>
    <row r="133" s="1" customFormat="1" ht="16.5" customHeight="1">
      <c r="B133" s="44"/>
      <c r="C133" s="243" t="s">
        <v>332</v>
      </c>
      <c r="D133" s="243" t="s">
        <v>183</v>
      </c>
      <c r="E133" s="244" t="s">
        <v>694</v>
      </c>
      <c r="F133" s="245" t="s">
        <v>695</v>
      </c>
      <c r="G133" s="246" t="s">
        <v>611</v>
      </c>
      <c r="H133" s="247">
        <v>0.01</v>
      </c>
      <c r="I133" s="248"/>
      <c r="J133" s="249">
        <f>ROUND(I133*H133,2)</f>
        <v>0</v>
      </c>
      <c r="K133" s="245" t="s">
        <v>21</v>
      </c>
      <c r="L133" s="250"/>
      <c r="M133" s="251" t="s">
        <v>21</v>
      </c>
      <c r="N133" s="252" t="s">
        <v>42</v>
      </c>
      <c r="O133" s="45"/>
      <c r="P133" s="228">
        <f>O133*H133</f>
        <v>0</v>
      </c>
      <c r="Q133" s="228">
        <v>0</v>
      </c>
      <c r="R133" s="228">
        <f>Q133*H133</f>
        <v>0</v>
      </c>
      <c r="S133" s="228">
        <v>0</v>
      </c>
      <c r="T133" s="229">
        <f>S133*H133</f>
        <v>0</v>
      </c>
      <c r="AR133" s="22" t="s">
        <v>164</v>
      </c>
      <c r="AT133" s="22" t="s">
        <v>183</v>
      </c>
      <c r="AU133" s="22" t="s">
        <v>79</v>
      </c>
      <c r="AY133" s="22" t="s">
        <v>126</v>
      </c>
      <c r="BE133" s="230">
        <f>IF(N133="základní",J133,0)</f>
        <v>0</v>
      </c>
      <c r="BF133" s="230">
        <f>IF(N133="snížená",J133,0)</f>
        <v>0</v>
      </c>
      <c r="BG133" s="230">
        <f>IF(N133="zákl. přenesená",J133,0)</f>
        <v>0</v>
      </c>
      <c r="BH133" s="230">
        <f>IF(N133="sníž. přenesená",J133,0)</f>
        <v>0</v>
      </c>
      <c r="BI133" s="230">
        <f>IF(N133="nulová",J133,0)</f>
        <v>0</v>
      </c>
      <c r="BJ133" s="22" t="s">
        <v>79</v>
      </c>
      <c r="BK133" s="230">
        <f>ROUND(I133*H133,2)</f>
        <v>0</v>
      </c>
      <c r="BL133" s="22" t="s">
        <v>133</v>
      </c>
      <c r="BM133" s="22" t="s">
        <v>524</v>
      </c>
    </row>
    <row r="134" s="11" customFormat="1">
      <c r="B134" s="231"/>
      <c r="C134" s="232"/>
      <c r="D134" s="233" t="s">
        <v>156</v>
      </c>
      <c r="E134" s="234" t="s">
        <v>21</v>
      </c>
      <c r="F134" s="235" t="s">
        <v>696</v>
      </c>
      <c r="G134" s="232"/>
      <c r="H134" s="236">
        <v>0.01</v>
      </c>
      <c r="I134" s="237"/>
      <c r="J134" s="232"/>
      <c r="K134" s="232"/>
      <c r="L134" s="238"/>
      <c r="M134" s="239"/>
      <c r="N134" s="240"/>
      <c r="O134" s="240"/>
      <c r="P134" s="240"/>
      <c r="Q134" s="240"/>
      <c r="R134" s="240"/>
      <c r="S134" s="240"/>
      <c r="T134" s="241"/>
      <c r="AT134" s="242" t="s">
        <v>156</v>
      </c>
      <c r="AU134" s="242" t="s">
        <v>79</v>
      </c>
      <c r="AV134" s="11" t="s">
        <v>81</v>
      </c>
      <c r="AW134" s="11" t="s">
        <v>35</v>
      </c>
      <c r="AX134" s="11" t="s">
        <v>71</v>
      </c>
      <c r="AY134" s="242" t="s">
        <v>126</v>
      </c>
    </row>
    <row r="135" s="12" customFormat="1">
      <c r="B135" s="257"/>
      <c r="C135" s="258"/>
      <c r="D135" s="233" t="s">
        <v>156</v>
      </c>
      <c r="E135" s="259" t="s">
        <v>21</v>
      </c>
      <c r="F135" s="260" t="s">
        <v>603</v>
      </c>
      <c r="G135" s="258"/>
      <c r="H135" s="261">
        <v>0.01</v>
      </c>
      <c r="I135" s="262"/>
      <c r="J135" s="258"/>
      <c r="K135" s="258"/>
      <c r="L135" s="263"/>
      <c r="M135" s="264"/>
      <c r="N135" s="265"/>
      <c r="O135" s="265"/>
      <c r="P135" s="265"/>
      <c r="Q135" s="265"/>
      <c r="R135" s="265"/>
      <c r="S135" s="265"/>
      <c r="T135" s="266"/>
      <c r="AT135" s="267" t="s">
        <v>156</v>
      </c>
      <c r="AU135" s="267" t="s">
        <v>79</v>
      </c>
      <c r="AV135" s="12" t="s">
        <v>133</v>
      </c>
      <c r="AW135" s="12" t="s">
        <v>35</v>
      </c>
      <c r="AX135" s="12" t="s">
        <v>79</v>
      </c>
      <c r="AY135" s="267" t="s">
        <v>126</v>
      </c>
    </row>
    <row r="136" s="1" customFormat="1" ht="16.5" customHeight="1">
      <c r="B136" s="44"/>
      <c r="C136" s="219" t="s">
        <v>338</v>
      </c>
      <c r="D136" s="219" t="s">
        <v>128</v>
      </c>
      <c r="E136" s="220" t="s">
        <v>697</v>
      </c>
      <c r="F136" s="221" t="s">
        <v>698</v>
      </c>
      <c r="G136" s="222" t="s">
        <v>693</v>
      </c>
      <c r="H136" s="223">
        <v>5</v>
      </c>
      <c r="I136" s="224"/>
      <c r="J136" s="225">
        <f>ROUND(I136*H136,2)</f>
        <v>0</v>
      </c>
      <c r="K136" s="221" t="s">
        <v>21</v>
      </c>
      <c r="L136" s="70"/>
      <c r="M136" s="226" t="s">
        <v>21</v>
      </c>
      <c r="N136" s="227" t="s">
        <v>42</v>
      </c>
      <c r="O136" s="45"/>
      <c r="P136" s="228">
        <f>O136*H136</f>
        <v>0</v>
      </c>
      <c r="Q136" s="228">
        <v>0</v>
      </c>
      <c r="R136" s="228">
        <f>Q136*H136</f>
        <v>0</v>
      </c>
      <c r="S136" s="228">
        <v>0</v>
      </c>
      <c r="T136" s="229">
        <f>S136*H136</f>
        <v>0</v>
      </c>
      <c r="AR136" s="22" t="s">
        <v>133</v>
      </c>
      <c r="AT136" s="22" t="s">
        <v>128</v>
      </c>
      <c r="AU136" s="22" t="s">
        <v>79</v>
      </c>
      <c r="AY136" s="22" t="s">
        <v>126</v>
      </c>
      <c r="BE136" s="230">
        <f>IF(N136="základní",J136,0)</f>
        <v>0</v>
      </c>
      <c r="BF136" s="230">
        <f>IF(N136="snížená",J136,0)</f>
        <v>0</v>
      </c>
      <c r="BG136" s="230">
        <f>IF(N136="zákl. přenesená",J136,0)</f>
        <v>0</v>
      </c>
      <c r="BH136" s="230">
        <f>IF(N136="sníž. přenesená",J136,0)</f>
        <v>0</v>
      </c>
      <c r="BI136" s="230">
        <f>IF(N136="nulová",J136,0)</f>
        <v>0</v>
      </c>
      <c r="BJ136" s="22" t="s">
        <v>79</v>
      </c>
      <c r="BK136" s="230">
        <f>ROUND(I136*H136,2)</f>
        <v>0</v>
      </c>
      <c r="BL136" s="22" t="s">
        <v>133</v>
      </c>
      <c r="BM136" s="22" t="s">
        <v>533</v>
      </c>
    </row>
    <row r="137" s="1" customFormat="1" ht="16.5" customHeight="1">
      <c r="B137" s="44"/>
      <c r="C137" s="219" t="s">
        <v>342</v>
      </c>
      <c r="D137" s="219" t="s">
        <v>128</v>
      </c>
      <c r="E137" s="220" t="s">
        <v>699</v>
      </c>
      <c r="F137" s="221" t="s">
        <v>700</v>
      </c>
      <c r="G137" s="222" t="s">
        <v>693</v>
      </c>
      <c r="H137" s="223">
        <v>5</v>
      </c>
      <c r="I137" s="224"/>
      <c r="J137" s="225">
        <f>ROUND(I137*H137,2)</f>
        <v>0</v>
      </c>
      <c r="K137" s="221" t="s">
        <v>21</v>
      </c>
      <c r="L137" s="70"/>
      <c r="M137" s="226" t="s">
        <v>21</v>
      </c>
      <c r="N137" s="227" t="s">
        <v>42</v>
      </c>
      <c r="O137" s="45"/>
      <c r="P137" s="228">
        <f>O137*H137</f>
        <v>0</v>
      </c>
      <c r="Q137" s="228">
        <v>0</v>
      </c>
      <c r="R137" s="228">
        <f>Q137*H137</f>
        <v>0</v>
      </c>
      <c r="S137" s="228">
        <v>0</v>
      </c>
      <c r="T137" s="229">
        <f>S137*H137</f>
        <v>0</v>
      </c>
      <c r="AR137" s="22" t="s">
        <v>133</v>
      </c>
      <c r="AT137" s="22" t="s">
        <v>128</v>
      </c>
      <c r="AU137" s="22" t="s">
        <v>79</v>
      </c>
      <c r="AY137" s="22" t="s">
        <v>126</v>
      </c>
      <c r="BE137" s="230">
        <f>IF(N137="základní",J137,0)</f>
        <v>0</v>
      </c>
      <c r="BF137" s="230">
        <f>IF(N137="snížená",J137,0)</f>
        <v>0</v>
      </c>
      <c r="BG137" s="230">
        <f>IF(N137="zákl. přenesená",J137,0)</f>
        <v>0</v>
      </c>
      <c r="BH137" s="230">
        <f>IF(N137="sníž. přenesená",J137,0)</f>
        <v>0</v>
      </c>
      <c r="BI137" s="230">
        <f>IF(N137="nulová",J137,0)</f>
        <v>0</v>
      </c>
      <c r="BJ137" s="22" t="s">
        <v>79</v>
      </c>
      <c r="BK137" s="230">
        <f>ROUND(I137*H137,2)</f>
        <v>0</v>
      </c>
      <c r="BL137" s="22" t="s">
        <v>133</v>
      </c>
      <c r="BM137" s="22" t="s">
        <v>543</v>
      </c>
    </row>
    <row r="138" s="1" customFormat="1" ht="16.5" customHeight="1">
      <c r="B138" s="44"/>
      <c r="C138" s="243" t="s">
        <v>346</v>
      </c>
      <c r="D138" s="243" t="s">
        <v>183</v>
      </c>
      <c r="E138" s="244" t="s">
        <v>701</v>
      </c>
      <c r="F138" s="245" t="s">
        <v>702</v>
      </c>
      <c r="G138" s="246" t="s">
        <v>658</v>
      </c>
      <c r="H138" s="247">
        <v>1087.5</v>
      </c>
      <c r="I138" s="248"/>
      <c r="J138" s="249">
        <f>ROUND(I138*H138,2)</f>
        <v>0</v>
      </c>
      <c r="K138" s="245" t="s">
        <v>21</v>
      </c>
      <c r="L138" s="250"/>
      <c r="M138" s="251" t="s">
        <v>21</v>
      </c>
      <c r="N138" s="252" t="s">
        <v>42</v>
      </c>
      <c r="O138" s="45"/>
      <c r="P138" s="228">
        <f>O138*H138</f>
        <v>0</v>
      </c>
      <c r="Q138" s="228">
        <v>0</v>
      </c>
      <c r="R138" s="228">
        <f>Q138*H138</f>
        <v>0</v>
      </c>
      <c r="S138" s="228">
        <v>0</v>
      </c>
      <c r="T138" s="229">
        <f>S138*H138</f>
        <v>0</v>
      </c>
      <c r="AR138" s="22" t="s">
        <v>164</v>
      </c>
      <c r="AT138" s="22" t="s">
        <v>183</v>
      </c>
      <c r="AU138" s="22" t="s">
        <v>79</v>
      </c>
      <c r="AY138" s="22" t="s">
        <v>126</v>
      </c>
      <c r="BE138" s="230">
        <f>IF(N138="základní",J138,0)</f>
        <v>0</v>
      </c>
      <c r="BF138" s="230">
        <f>IF(N138="snížená",J138,0)</f>
        <v>0</v>
      </c>
      <c r="BG138" s="230">
        <f>IF(N138="zákl. přenesená",J138,0)</f>
        <v>0</v>
      </c>
      <c r="BH138" s="230">
        <f>IF(N138="sníž. přenesená",J138,0)</f>
        <v>0</v>
      </c>
      <c r="BI138" s="230">
        <f>IF(N138="nulová",J138,0)</f>
        <v>0</v>
      </c>
      <c r="BJ138" s="22" t="s">
        <v>79</v>
      </c>
      <c r="BK138" s="230">
        <f>ROUND(I138*H138,2)</f>
        <v>0</v>
      </c>
      <c r="BL138" s="22" t="s">
        <v>133</v>
      </c>
      <c r="BM138" s="22" t="s">
        <v>559</v>
      </c>
    </row>
    <row r="139" s="11" customFormat="1">
      <c r="B139" s="231"/>
      <c r="C139" s="232"/>
      <c r="D139" s="233" t="s">
        <v>156</v>
      </c>
      <c r="E139" s="234" t="s">
        <v>21</v>
      </c>
      <c r="F139" s="235" t="s">
        <v>703</v>
      </c>
      <c r="G139" s="232"/>
      <c r="H139" s="236">
        <v>1087.5</v>
      </c>
      <c r="I139" s="237"/>
      <c r="J139" s="232"/>
      <c r="K139" s="232"/>
      <c r="L139" s="238"/>
      <c r="M139" s="239"/>
      <c r="N139" s="240"/>
      <c r="O139" s="240"/>
      <c r="P139" s="240"/>
      <c r="Q139" s="240"/>
      <c r="R139" s="240"/>
      <c r="S139" s="240"/>
      <c r="T139" s="241"/>
      <c r="AT139" s="242" t="s">
        <v>156</v>
      </c>
      <c r="AU139" s="242" t="s">
        <v>79</v>
      </c>
      <c r="AV139" s="11" t="s">
        <v>81</v>
      </c>
      <c r="AW139" s="11" t="s">
        <v>35</v>
      </c>
      <c r="AX139" s="11" t="s">
        <v>71</v>
      </c>
      <c r="AY139" s="242" t="s">
        <v>126</v>
      </c>
    </row>
    <row r="140" s="12" customFormat="1">
      <c r="B140" s="257"/>
      <c r="C140" s="258"/>
      <c r="D140" s="233" t="s">
        <v>156</v>
      </c>
      <c r="E140" s="259" t="s">
        <v>21</v>
      </c>
      <c r="F140" s="260" t="s">
        <v>603</v>
      </c>
      <c r="G140" s="258"/>
      <c r="H140" s="261">
        <v>1087.5</v>
      </c>
      <c r="I140" s="262"/>
      <c r="J140" s="258"/>
      <c r="K140" s="258"/>
      <c r="L140" s="263"/>
      <c r="M140" s="264"/>
      <c r="N140" s="265"/>
      <c r="O140" s="265"/>
      <c r="P140" s="265"/>
      <c r="Q140" s="265"/>
      <c r="R140" s="265"/>
      <c r="S140" s="265"/>
      <c r="T140" s="266"/>
      <c r="AT140" s="267" t="s">
        <v>156</v>
      </c>
      <c r="AU140" s="267" t="s">
        <v>79</v>
      </c>
      <c r="AV140" s="12" t="s">
        <v>133</v>
      </c>
      <c r="AW140" s="12" t="s">
        <v>35</v>
      </c>
      <c r="AX140" s="12" t="s">
        <v>79</v>
      </c>
      <c r="AY140" s="267" t="s">
        <v>126</v>
      </c>
    </row>
    <row r="141" s="1" customFormat="1" ht="16.5" customHeight="1">
      <c r="B141" s="44"/>
      <c r="C141" s="243" t="s">
        <v>350</v>
      </c>
      <c r="D141" s="243" t="s">
        <v>183</v>
      </c>
      <c r="E141" s="244" t="s">
        <v>704</v>
      </c>
      <c r="F141" s="245" t="s">
        <v>705</v>
      </c>
      <c r="G141" s="246" t="s">
        <v>658</v>
      </c>
      <c r="H141" s="247">
        <v>12.15</v>
      </c>
      <c r="I141" s="248"/>
      <c r="J141" s="249">
        <f>ROUND(I141*H141,2)</f>
        <v>0</v>
      </c>
      <c r="K141" s="245" t="s">
        <v>21</v>
      </c>
      <c r="L141" s="250"/>
      <c r="M141" s="251" t="s">
        <v>21</v>
      </c>
      <c r="N141" s="252" t="s">
        <v>42</v>
      </c>
      <c r="O141" s="45"/>
      <c r="P141" s="228">
        <f>O141*H141</f>
        <v>0</v>
      </c>
      <c r="Q141" s="228">
        <v>0</v>
      </c>
      <c r="R141" s="228">
        <f>Q141*H141</f>
        <v>0</v>
      </c>
      <c r="S141" s="228">
        <v>0</v>
      </c>
      <c r="T141" s="229">
        <f>S141*H141</f>
        <v>0</v>
      </c>
      <c r="AR141" s="22" t="s">
        <v>164</v>
      </c>
      <c r="AT141" s="22" t="s">
        <v>183</v>
      </c>
      <c r="AU141" s="22" t="s">
        <v>79</v>
      </c>
      <c r="AY141" s="22" t="s">
        <v>126</v>
      </c>
      <c r="BE141" s="230">
        <f>IF(N141="základní",J141,0)</f>
        <v>0</v>
      </c>
      <c r="BF141" s="230">
        <f>IF(N141="snížená",J141,0)</f>
        <v>0</v>
      </c>
      <c r="BG141" s="230">
        <f>IF(N141="zákl. přenesená",J141,0)</f>
        <v>0</v>
      </c>
      <c r="BH141" s="230">
        <f>IF(N141="sníž. přenesená",J141,0)</f>
        <v>0</v>
      </c>
      <c r="BI141" s="230">
        <f>IF(N141="nulová",J141,0)</f>
        <v>0</v>
      </c>
      <c r="BJ141" s="22" t="s">
        <v>79</v>
      </c>
      <c r="BK141" s="230">
        <f>ROUND(I141*H141,2)</f>
        <v>0</v>
      </c>
      <c r="BL141" s="22" t="s">
        <v>133</v>
      </c>
      <c r="BM141" s="22" t="s">
        <v>567</v>
      </c>
    </row>
    <row r="142" s="11" customFormat="1">
      <c r="B142" s="231"/>
      <c r="C142" s="232"/>
      <c r="D142" s="233" t="s">
        <v>156</v>
      </c>
      <c r="E142" s="234" t="s">
        <v>21</v>
      </c>
      <c r="F142" s="235" t="s">
        <v>706</v>
      </c>
      <c r="G142" s="232"/>
      <c r="H142" s="236">
        <v>12.15</v>
      </c>
      <c r="I142" s="237"/>
      <c r="J142" s="232"/>
      <c r="K142" s="232"/>
      <c r="L142" s="238"/>
      <c r="M142" s="239"/>
      <c r="N142" s="240"/>
      <c r="O142" s="240"/>
      <c r="P142" s="240"/>
      <c r="Q142" s="240"/>
      <c r="R142" s="240"/>
      <c r="S142" s="240"/>
      <c r="T142" s="241"/>
      <c r="AT142" s="242" t="s">
        <v>156</v>
      </c>
      <c r="AU142" s="242" t="s">
        <v>79</v>
      </c>
      <c r="AV142" s="11" t="s">
        <v>81</v>
      </c>
      <c r="AW142" s="11" t="s">
        <v>35</v>
      </c>
      <c r="AX142" s="11" t="s">
        <v>71</v>
      </c>
      <c r="AY142" s="242" t="s">
        <v>126</v>
      </c>
    </row>
    <row r="143" s="12" customFormat="1">
      <c r="B143" s="257"/>
      <c r="C143" s="258"/>
      <c r="D143" s="233" t="s">
        <v>156</v>
      </c>
      <c r="E143" s="259" t="s">
        <v>21</v>
      </c>
      <c r="F143" s="260" t="s">
        <v>603</v>
      </c>
      <c r="G143" s="258"/>
      <c r="H143" s="261">
        <v>12.15</v>
      </c>
      <c r="I143" s="262"/>
      <c r="J143" s="258"/>
      <c r="K143" s="258"/>
      <c r="L143" s="263"/>
      <c r="M143" s="264"/>
      <c r="N143" s="265"/>
      <c r="O143" s="265"/>
      <c r="P143" s="265"/>
      <c r="Q143" s="265"/>
      <c r="R143" s="265"/>
      <c r="S143" s="265"/>
      <c r="T143" s="266"/>
      <c r="AT143" s="267" t="s">
        <v>156</v>
      </c>
      <c r="AU143" s="267" t="s">
        <v>79</v>
      </c>
      <c r="AV143" s="12" t="s">
        <v>133</v>
      </c>
      <c r="AW143" s="12" t="s">
        <v>35</v>
      </c>
      <c r="AX143" s="12" t="s">
        <v>79</v>
      </c>
      <c r="AY143" s="267" t="s">
        <v>126</v>
      </c>
    </row>
    <row r="144" s="1" customFormat="1" ht="16.5" customHeight="1">
      <c r="B144" s="44"/>
      <c r="C144" s="243" t="s">
        <v>354</v>
      </c>
      <c r="D144" s="243" t="s">
        <v>183</v>
      </c>
      <c r="E144" s="244" t="s">
        <v>707</v>
      </c>
      <c r="F144" s="245" t="s">
        <v>708</v>
      </c>
      <c r="G144" s="246" t="s">
        <v>658</v>
      </c>
      <c r="H144" s="247">
        <v>1000</v>
      </c>
      <c r="I144" s="248"/>
      <c r="J144" s="249">
        <f>ROUND(I144*H144,2)</f>
        <v>0</v>
      </c>
      <c r="K144" s="245" t="s">
        <v>21</v>
      </c>
      <c r="L144" s="250"/>
      <c r="M144" s="251" t="s">
        <v>21</v>
      </c>
      <c r="N144" s="252" t="s">
        <v>42</v>
      </c>
      <c r="O144" s="45"/>
      <c r="P144" s="228">
        <f>O144*H144</f>
        <v>0</v>
      </c>
      <c r="Q144" s="228">
        <v>0</v>
      </c>
      <c r="R144" s="228">
        <f>Q144*H144</f>
        <v>0</v>
      </c>
      <c r="S144" s="228">
        <v>0</v>
      </c>
      <c r="T144" s="229">
        <f>S144*H144</f>
        <v>0</v>
      </c>
      <c r="AR144" s="22" t="s">
        <v>164</v>
      </c>
      <c r="AT144" s="22" t="s">
        <v>183</v>
      </c>
      <c r="AU144" s="22" t="s">
        <v>79</v>
      </c>
      <c r="AY144" s="22" t="s">
        <v>126</v>
      </c>
      <c r="BE144" s="230">
        <f>IF(N144="základní",J144,0)</f>
        <v>0</v>
      </c>
      <c r="BF144" s="230">
        <f>IF(N144="snížená",J144,0)</f>
        <v>0</v>
      </c>
      <c r="BG144" s="230">
        <f>IF(N144="zákl. přenesená",J144,0)</f>
        <v>0</v>
      </c>
      <c r="BH144" s="230">
        <f>IF(N144="sníž. přenesená",J144,0)</f>
        <v>0</v>
      </c>
      <c r="BI144" s="230">
        <f>IF(N144="nulová",J144,0)</f>
        <v>0</v>
      </c>
      <c r="BJ144" s="22" t="s">
        <v>79</v>
      </c>
      <c r="BK144" s="230">
        <f>ROUND(I144*H144,2)</f>
        <v>0</v>
      </c>
      <c r="BL144" s="22" t="s">
        <v>133</v>
      </c>
      <c r="BM144" s="22" t="s">
        <v>575</v>
      </c>
    </row>
    <row r="145" s="11" customFormat="1">
      <c r="B145" s="231"/>
      <c r="C145" s="232"/>
      <c r="D145" s="233" t="s">
        <v>156</v>
      </c>
      <c r="E145" s="234" t="s">
        <v>21</v>
      </c>
      <c r="F145" s="235" t="s">
        <v>709</v>
      </c>
      <c r="G145" s="232"/>
      <c r="H145" s="236">
        <v>1000</v>
      </c>
      <c r="I145" s="237"/>
      <c r="J145" s="232"/>
      <c r="K145" s="232"/>
      <c r="L145" s="238"/>
      <c r="M145" s="239"/>
      <c r="N145" s="240"/>
      <c r="O145" s="240"/>
      <c r="P145" s="240"/>
      <c r="Q145" s="240"/>
      <c r="R145" s="240"/>
      <c r="S145" s="240"/>
      <c r="T145" s="241"/>
      <c r="AT145" s="242" t="s">
        <v>156</v>
      </c>
      <c r="AU145" s="242" t="s">
        <v>79</v>
      </c>
      <c r="AV145" s="11" t="s">
        <v>81</v>
      </c>
      <c r="AW145" s="11" t="s">
        <v>35</v>
      </c>
      <c r="AX145" s="11" t="s">
        <v>71</v>
      </c>
      <c r="AY145" s="242" t="s">
        <v>126</v>
      </c>
    </row>
    <row r="146" s="12" customFormat="1">
      <c r="B146" s="257"/>
      <c r="C146" s="258"/>
      <c r="D146" s="233" t="s">
        <v>156</v>
      </c>
      <c r="E146" s="259" t="s">
        <v>21</v>
      </c>
      <c r="F146" s="260" t="s">
        <v>603</v>
      </c>
      <c r="G146" s="258"/>
      <c r="H146" s="261">
        <v>1000</v>
      </c>
      <c r="I146" s="262"/>
      <c r="J146" s="258"/>
      <c r="K146" s="258"/>
      <c r="L146" s="263"/>
      <c r="M146" s="264"/>
      <c r="N146" s="265"/>
      <c r="O146" s="265"/>
      <c r="P146" s="265"/>
      <c r="Q146" s="265"/>
      <c r="R146" s="265"/>
      <c r="S146" s="265"/>
      <c r="T146" s="266"/>
      <c r="AT146" s="267" t="s">
        <v>156</v>
      </c>
      <c r="AU146" s="267" t="s">
        <v>79</v>
      </c>
      <c r="AV146" s="12" t="s">
        <v>133</v>
      </c>
      <c r="AW146" s="12" t="s">
        <v>35</v>
      </c>
      <c r="AX146" s="12" t="s">
        <v>79</v>
      </c>
      <c r="AY146" s="267" t="s">
        <v>126</v>
      </c>
    </row>
    <row r="147" s="1" customFormat="1" ht="16.5" customHeight="1">
      <c r="B147" s="44"/>
      <c r="C147" s="243" t="s">
        <v>358</v>
      </c>
      <c r="D147" s="243" t="s">
        <v>183</v>
      </c>
      <c r="E147" s="244" t="s">
        <v>710</v>
      </c>
      <c r="F147" s="245" t="s">
        <v>711</v>
      </c>
      <c r="G147" s="246" t="s">
        <v>658</v>
      </c>
      <c r="H147" s="247">
        <v>1425</v>
      </c>
      <c r="I147" s="248"/>
      <c r="J147" s="249">
        <f>ROUND(I147*H147,2)</f>
        <v>0</v>
      </c>
      <c r="K147" s="245" t="s">
        <v>21</v>
      </c>
      <c r="L147" s="250"/>
      <c r="M147" s="251" t="s">
        <v>21</v>
      </c>
      <c r="N147" s="252" t="s">
        <v>42</v>
      </c>
      <c r="O147" s="45"/>
      <c r="P147" s="228">
        <f>O147*H147</f>
        <v>0</v>
      </c>
      <c r="Q147" s="228">
        <v>0</v>
      </c>
      <c r="R147" s="228">
        <f>Q147*H147</f>
        <v>0</v>
      </c>
      <c r="S147" s="228">
        <v>0</v>
      </c>
      <c r="T147" s="229">
        <f>S147*H147</f>
        <v>0</v>
      </c>
      <c r="AR147" s="22" t="s">
        <v>164</v>
      </c>
      <c r="AT147" s="22" t="s">
        <v>183</v>
      </c>
      <c r="AU147" s="22" t="s">
        <v>79</v>
      </c>
      <c r="AY147" s="22" t="s">
        <v>126</v>
      </c>
      <c r="BE147" s="230">
        <f>IF(N147="základní",J147,0)</f>
        <v>0</v>
      </c>
      <c r="BF147" s="230">
        <f>IF(N147="snížená",J147,0)</f>
        <v>0</v>
      </c>
      <c r="BG147" s="230">
        <f>IF(N147="zákl. přenesená",J147,0)</f>
        <v>0</v>
      </c>
      <c r="BH147" s="230">
        <f>IF(N147="sníž. přenesená",J147,0)</f>
        <v>0</v>
      </c>
      <c r="BI147" s="230">
        <f>IF(N147="nulová",J147,0)</f>
        <v>0</v>
      </c>
      <c r="BJ147" s="22" t="s">
        <v>79</v>
      </c>
      <c r="BK147" s="230">
        <f>ROUND(I147*H147,2)</f>
        <v>0</v>
      </c>
      <c r="BL147" s="22" t="s">
        <v>133</v>
      </c>
      <c r="BM147" s="22" t="s">
        <v>583</v>
      </c>
    </row>
    <row r="148" s="11" customFormat="1">
      <c r="B148" s="231"/>
      <c r="C148" s="232"/>
      <c r="D148" s="233" t="s">
        <v>156</v>
      </c>
      <c r="E148" s="234" t="s">
        <v>21</v>
      </c>
      <c r="F148" s="235" t="s">
        <v>712</v>
      </c>
      <c r="G148" s="232"/>
      <c r="H148" s="236">
        <v>1425</v>
      </c>
      <c r="I148" s="237"/>
      <c r="J148" s="232"/>
      <c r="K148" s="232"/>
      <c r="L148" s="238"/>
      <c r="M148" s="239"/>
      <c r="N148" s="240"/>
      <c r="O148" s="240"/>
      <c r="P148" s="240"/>
      <c r="Q148" s="240"/>
      <c r="R148" s="240"/>
      <c r="S148" s="240"/>
      <c r="T148" s="241"/>
      <c r="AT148" s="242" t="s">
        <v>156</v>
      </c>
      <c r="AU148" s="242" t="s">
        <v>79</v>
      </c>
      <c r="AV148" s="11" t="s">
        <v>81</v>
      </c>
      <c r="AW148" s="11" t="s">
        <v>35</v>
      </c>
      <c r="AX148" s="11" t="s">
        <v>71</v>
      </c>
      <c r="AY148" s="242" t="s">
        <v>126</v>
      </c>
    </row>
    <row r="149" s="12" customFormat="1">
      <c r="B149" s="257"/>
      <c r="C149" s="258"/>
      <c r="D149" s="233" t="s">
        <v>156</v>
      </c>
      <c r="E149" s="259" t="s">
        <v>21</v>
      </c>
      <c r="F149" s="260" t="s">
        <v>603</v>
      </c>
      <c r="G149" s="258"/>
      <c r="H149" s="261">
        <v>1425</v>
      </c>
      <c r="I149" s="262"/>
      <c r="J149" s="258"/>
      <c r="K149" s="258"/>
      <c r="L149" s="263"/>
      <c r="M149" s="264"/>
      <c r="N149" s="265"/>
      <c r="O149" s="265"/>
      <c r="P149" s="265"/>
      <c r="Q149" s="265"/>
      <c r="R149" s="265"/>
      <c r="S149" s="265"/>
      <c r="T149" s="266"/>
      <c r="AT149" s="267" t="s">
        <v>156</v>
      </c>
      <c r="AU149" s="267" t="s">
        <v>79</v>
      </c>
      <c r="AV149" s="12" t="s">
        <v>133</v>
      </c>
      <c r="AW149" s="12" t="s">
        <v>35</v>
      </c>
      <c r="AX149" s="12" t="s">
        <v>79</v>
      </c>
      <c r="AY149" s="267" t="s">
        <v>126</v>
      </c>
    </row>
    <row r="150" s="1" customFormat="1" ht="16.5" customHeight="1">
      <c r="B150" s="44"/>
      <c r="C150" s="243" t="s">
        <v>362</v>
      </c>
      <c r="D150" s="243" t="s">
        <v>183</v>
      </c>
      <c r="E150" s="244" t="s">
        <v>713</v>
      </c>
      <c r="F150" s="245" t="s">
        <v>714</v>
      </c>
      <c r="G150" s="246" t="s">
        <v>658</v>
      </c>
      <c r="H150" s="247">
        <v>0.59999999999999998</v>
      </c>
      <c r="I150" s="248"/>
      <c r="J150" s="249">
        <f>ROUND(I150*H150,2)</f>
        <v>0</v>
      </c>
      <c r="K150" s="245" t="s">
        <v>21</v>
      </c>
      <c r="L150" s="250"/>
      <c r="M150" s="251" t="s">
        <v>21</v>
      </c>
      <c r="N150" s="252" t="s">
        <v>42</v>
      </c>
      <c r="O150" s="45"/>
      <c r="P150" s="228">
        <f>O150*H150</f>
        <v>0</v>
      </c>
      <c r="Q150" s="228">
        <v>0</v>
      </c>
      <c r="R150" s="228">
        <f>Q150*H150</f>
        <v>0</v>
      </c>
      <c r="S150" s="228">
        <v>0</v>
      </c>
      <c r="T150" s="229">
        <f>S150*H150</f>
        <v>0</v>
      </c>
      <c r="AR150" s="22" t="s">
        <v>164</v>
      </c>
      <c r="AT150" s="22" t="s">
        <v>183</v>
      </c>
      <c r="AU150" s="22" t="s">
        <v>79</v>
      </c>
      <c r="AY150" s="22" t="s">
        <v>126</v>
      </c>
      <c r="BE150" s="230">
        <f>IF(N150="základní",J150,0)</f>
        <v>0</v>
      </c>
      <c r="BF150" s="230">
        <f>IF(N150="snížená",J150,0)</f>
        <v>0</v>
      </c>
      <c r="BG150" s="230">
        <f>IF(N150="zákl. přenesená",J150,0)</f>
        <v>0</v>
      </c>
      <c r="BH150" s="230">
        <f>IF(N150="sníž. přenesená",J150,0)</f>
        <v>0</v>
      </c>
      <c r="BI150" s="230">
        <f>IF(N150="nulová",J150,0)</f>
        <v>0</v>
      </c>
      <c r="BJ150" s="22" t="s">
        <v>79</v>
      </c>
      <c r="BK150" s="230">
        <f>ROUND(I150*H150,2)</f>
        <v>0</v>
      </c>
      <c r="BL150" s="22" t="s">
        <v>133</v>
      </c>
      <c r="BM150" s="22" t="s">
        <v>715</v>
      </c>
    </row>
    <row r="151" s="11" customFormat="1">
      <c r="B151" s="231"/>
      <c r="C151" s="232"/>
      <c r="D151" s="233" t="s">
        <v>156</v>
      </c>
      <c r="E151" s="234" t="s">
        <v>21</v>
      </c>
      <c r="F151" s="235" t="s">
        <v>716</v>
      </c>
      <c r="G151" s="232"/>
      <c r="H151" s="236">
        <v>0.59999999999999998</v>
      </c>
      <c r="I151" s="237"/>
      <c r="J151" s="232"/>
      <c r="K151" s="232"/>
      <c r="L151" s="238"/>
      <c r="M151" s="239"/>
      <c r="N151" s="240"/>
      <c r="O151" s="240"/>
      <c r="P151" s="240"/>
      <c r="Q151" s="240"/>
      <c r="R151" s="240"/>
      <c r="S151" s="240"/>
      <c r="T151" s="241"/>
      <c r="AT151" s="242" t="s">
        <v>156</v>
      </c>
      <c r="AU151" s="242" t="s">
        <v>79</v>
      </c>
      <c r="AV151" s="11" t="s">
        <v>81</v>
      </c>
      <c r="AW151" s="11" t="s">
        <v>35</v>
      </c>
      <c r="AX151" s="11" t="s">
        <v>71</v>
      </c>
      <c r="AY151" s="242" t="s">
        <v>126</v>
      </c>
    </row>
    <row r="152" s="12" customFormat="1">
      <c r="B152" s="257"/>
      <c r="C152" s="258"/>
      <c r="D152" s="233" t="s">
        <v>156</v>
      </c>
      <c r="E152" s="259" t="s">
        <v>21</v>
      </c>
      <c r="F152" s="260" t="s">
        <v>603</v>
      </c>
      <c r="G152" s="258"/>
      <c r="H152" s="261">
        <v>0.59999999999999998</v>
      </c>
      <c r="I152" s="262"/>
      <c r="J152" s="258"/>
      <c r="K152" s="258"/>
      <c r="L152" s="263"/>
      <c r="M152" s="264"/>
      <c r="N152" s="265"/>
      <c r="O152" s="265"/>
      <c r="P152" s="265"/>
      <c r="Q152" s="265"/>
      <c r="R152" s="265"/>
      <c r="S152" s="265"/>
      <c r="T152" s="266"/>
      <c r="AT152" s="267" t="s">
        <v>156</v>
      </c>
      <c r="AU152" s="267" t="s">
        <v>79</v>
      </c>
      <c r="AV152" s="12" t="s">
        <v>133</v>
      </c>
      <c r="AW152" s="12" t="s">
        <v>35</v>
      </c>
      <c r="AX152" s="12" t="s">
        <v>79</v>
      </c>
      <c r="AY152" s="267" t="s">
        <v>126</v>
      </c>
    </row>
    <row r="153" s="1" customFormat="1" ht="16.5" customHeight="1">
      <c r="B153" s="44"/>
      <c r="C153" s="243" t="s">
        <v>366</v>
      </c>
      <c r="D153" s="243" t="s">
        <v>183</v>
      </c>
      <c r="E153" s="244" t="s">
        <v>717</v>
      </c>
      <c r="F153" s="245" t="s">
        <v>718</v>
      </c>
      <c r="G153" s="246" t="s">
        <v>658</v>
      </c>
      <c r="H153" s="247">
        <v>20.850000000000001</v>
      </c>
      <c r="I153" s="248"/>
      <c r="J153" s="249">
        <f>ROUND(I153*H153,2)</f>
        <v>0</v>
      </c>
      <c r="K153" s="245" t="s">
        <v>21</v>
      </c>
      <c r="L153" s="250"/>
      <c r="M153" s="251" t="s">
        <v>21</v>
      </c>
      <c r="N153" s="252" t="s">
        <v>42</v>
      </c>
      <c r="O153" s="45"/>
      <c r="P153" s="228">
        <f>O153*H153</f>
        <v>0</v>
      </c>
      <c r="Q153" s="228">
        <v>0</v>
      </c>
      <c r="R153" s="228">
        <f>Q153*H153</f>
        <v>0</v>
      </c>
      <c r="S153" s="228">
        <v>0</v>
      </c>
      <c r="T153" s="229">
        <f>S153*H153</f>
        <v>0</v>
      </c>
      <c r="AR153" s="22" t="s">
        <v>164</v>
      </c>
      <c r="AT153" s="22" t="s">
        <v>183</v>
      </c>
      <c r="AU153" s="22" t="s">
        <v>79</v>
      </c>
      <c r="AY153" s="22" t="s">
        <v>126</v>
      </c>
      <c r="BE153" s="230">
        <f>IF(N153="základní",J153,0)</f>
        <v>0</v>
      </c>
      <c r="BF153" s="230">
        <f>IF(N153="snížená",J153,0)</f>
        <v>0</v>
      </c>
      <c r="BG153" s="230">
        <f>IF(N153="zákl. přenesená",J153,0)</f>
        <v>0</v>
      </c>
      <c r="BH153" s="230">
        <f>IF(N153="sníž. přenesená",J153,0)</f>
        <v>0</v>
      </c>
      <c r="BI153" s="230">
        <f>IF(N153="nulová",J153,0)</f>
        <v>0</v>
      </c>
      <c r="BJ153" s="22" t="s">
        <v>79</v>
      </c>
      <c r="BK153" s="230">
        <f>ROUND(I153*H153,2)</f>
        <v>0</v>
      </c>
      <c r="BL153" s="22" t="s">
        <v>133</v>
      </c>
      <c r="BM153" s="22" t="s">
        <v>719</v>
      </c>
    </row>
    <row r="154" s="11" customFormat="1">
      <c r="B154" s="231"/>
      <c r="C154" s="232"/>
      <c r="D154" s="233" t="s">
        <v>156</v>
      </c>
      <c r="E154" s="234" t="s">
        <v>21</v>
      </c>
      <c r="F154" s="235" t="s">
        <v>720</v>
      </c>
      <c r="G154" s="232"/>
      <c r="H154" s="236">
        <v>20.850000000000001</v>
      </c>
      <c r="I154" s="237"/>
      <c r="J154" s="232"/>
      <c r="K154" s="232"/>
      <c r="L154" s="238"/>
      <c r="M154" s="239"/>
      <c r="N154" s="240"/>
      <c r="O154" s="240"/>
      <c r="P154" s="240"/>
      <c r="Q154" s="240"/>
      <c r="R154" s="240"/>
      <c r="S154" s="240"/>
      <c r="T154" s="241"/>
      <c r="AT154" s="242" t="s">
        <v>156</v>
      </c>
      <c r="AU154" s="242" t="s">
        <v>79</v>
      </c>
      <c r="AV154" s="11" t="s">
        <v>81</v>
      </c>
      <c r="AW154" s="11" t="s">
        <v>35</v>
      </c>
      <c r="AX154" s="11" t="s">
        <v>71</v>
      </c>
      <c r="AY154" s="242" t="s">
        <v>126</v>
      </c>
    </row>
    <row r="155" s="12" customFormat="1">
      <c r="B155" s="257"/>
      <c r="C155" s="258"/>
      <c r="D155" s="233" t="s">
        <v>156</v>
      </c>
      <c r="E155" s="259" t="s">
        <v>21</v>
      </c>
      <c r="F155" s="260" t="s">
        <v>603</v>
      </c>
      <c r="G155" s="258"/>
      <c r="H155" s="261">
        <v>20.850000000000001</v>
      </c>
      <c r="I155" s="262"/>
      <c r="J155" s="258"/>
      <c r="K155" s="258"/>
      <c r="L155" s="263"/>
      <c r="M155" s="264"/>
      <c r="N155" s="265"/>
      <c r="O155" s="265"/>
      <c r="P155" s="265"/>
      <c r="Q155" s="265"/>
      <c r="R155" s="265"/>
      <c r="S155" s="265"/>
      <c r="T155" s="266"/>
      <c r="AT155" s="267" t="s">
        <v>156</v>
      </c>
      <c r="AU155" s="267" t="s">
        <v>79</v>
      </c>
      <c r="AV155" s="12" t="s">
        <v>133</v>
      </c>
      <c r="AW155" s="12" t="s">
        <v>35</v>
      </c>
      <c r="AX155" s="12" t="s">
        <v>79</v>
      </c>
      <c r="AY155" s="267" t="s">
        <v>126</v>
      </c>
    </row>
    <row r="156" s="1" customFormat="1" ht="16.5" customHeight="1">
      <c r="B156" s="44"/>
      <c r="C156" s="243" t="s">
        <v>370</v>
      </c>
      <c r="D156" s="243" t="s">
        <v>183</v>
      </c>
      <c r="E156" s="244" t="s">
        <v>721</v>
      </c>
      <c r="F156" s="245" t="s">
        <v>722</v>
      </c>
      <c r="G156" s="246" t="s">
        <v>658</v>
      </c>
      <c r="H156" s="247">
        <v>2025</v>
      </c>
      <c r="I156" s="248"/>
      <c r="J156" s="249">
        <f>ROUND(I156*H156,2)</f>
        <v>0</v>
      </c>
      <c r="K156" s="245" t="s">
        <v>21</v>
      </c>
      <c r="L156" s="250"/>
      <c r="M156" s="251" t="s">
        <v>21</v>
      </c>
      <c r="N156" s="252" t="s">
        <v>42</v>
      </c>
      <c r="O156" s="45"/>
      <c r="P156" s="228">
        <f>O156*H156</f>
        <v>0</v>
      </c>
      <c r="Q156" s="228">
        <v>0</v>
      </c>
      <c r="R156" s="228">
        <f>Q156*H156</f>
        <v>0</v>
      </c>
      <c r="S156" s="228">
        <v>0</v>
      </c>
      <c r="T156" s="229">
        <f>S156*H156</f>
        <v>0</v>
      </c>
      <c r="AR156" s="22" t="s">
        <v>164</v>
      </c>
      <c r="AT156" s="22" t="s">
        <v>183</v>
      </c>
      <c r="AU156" s="22" t="s">
        <v>79</v>
      </c>
      <c r="AY156" s="22" t="s">
        <v>126</v>
      </c>
      <c r="BE156" s="230">
        <f>IF(N156="základní",J156,0)</f>
        <v>0</v>
      </c>
      <c r="BF156" s="230">
        <f>IF(N156="snížená",J156,0)</f>
        <v>0</v>
      </c>
      <c r="BG156" s="230">
        <f>IF(N156="zákl. přenesená",J156,0)</f>
        <v>0</v>
      </c>
      <c r="BH156" s="230">
        <f>IF(N156="sníž. přenesená",J156,0)</f>
        <v>0</v>
      </c>
      <c r="BI156" s="230">
        <f>IF(N156="nulová",J156,0)</f>
        <v>0</v>
      </c>
      <c r="BJ156" s="22" t="s">
        <v>79</v>
      </c>
      <c r="BK156" s="230">
        <f>ROUND(I156*H156,2)</f>
        <v>0</v>
      </c>
      <c r="BL156" s="22" t="s">
        <v>133</v>
      </c>
      <c r="BM156" s="22" t="s">
        <v>723</v>
      </c>
    </row>
    <row r="157" s="11" customFormat="1">
      <c r="B157" s="231"/>
      <c r="C157" s="232"/>
      <c r="D157" s="233" t="s">
        <v>156</v>
      </c>
      <c r="E157" s="234" t="s">
        <v>21</v>
      </c>
      <c r="F157" s="235" t="s">
        <v>724</v>
      </c>
      <c r="G157" s="232"/>
      <c r="H157" s="236">
        <v>2025</v>
      </c>
      <c r="I157" s="237"/>
      <c r="J157" s="232"/>
      <c r="K157" s="232"/>
      <c r="L157" s="238"/>
      <c r="M157" s="239"/>
      <c r="N157" s="240"/>
      <c r="O157" s="240"/>
      <c r="P157" s="240"/>
      <c r="Q157" s="240"/>
      <c r="R157" s="240"/>
      <c r="S157" s="240"/>
      <c r="T157" s="241"/>
      <c r="AT157" s="242" t="s">
        <v>156</v>
      </c>
      <c r="AU157" s="242" t="s">
        <v>79</v>
      </c>
      <c r="AV157" s="11" t="s">
        <v>81</v>
      </c>
      <c r="AW157" s="11" t="s">
        <v>35</v>
      </c>
      <c r="AX157" s="11" t="s">
        <v>71</v>
      </c>
      <c r="AY157" s="242" t="s">
        <v>126</v>
      </c>
    </row>
    <row r="158" s="12" customFormat="1">
      <c r="B158" s="257"/>
      <c r="C158" s="258"/>
      <c r="D158" s="233" t="s">
        <v>156</v>
      </c>
      <c r="E158" s="259" t="s">
        <v>21</v>
      </c>
      <c r="F158" s="260" t="s">
        <v>603</v>
      </c>
      <c r="G158" s="258"/>
      <c r="H158" s="261">
        <v>2025</v>
      </c>
      <c r="I158" s="262"/>
      <c r="J158" s="258"/>
      <c r="K158" s="258"/>
      <c r="L158" s="263"/>
      <c r="M158" s="264"/>
      <c r="N158" s="265"/>
      <c r="O158" s="265"/>
      <c r="P158" s="265"/>
      <c r="Q158" s="265"/>
      <c r="R158" s="265"/>
      <c r="S158" s="265"/>
      <c r="T158" s="266"/>
      <c r="AT158" s="267" t="s">
        <v>156</v>
      </c>
      <c r="AU158" s="267" t="s">
        <v>79</v>
      </c>
      <c r="AV158" s="12" t="s">
        <v>133</v>
      </c>
      <c r="AW158" s="12" t="s">
        <v>35</v>
      </c>
      <c r="AX158" s="12" t="s">
        <v>79</v>
      </c>
      <c r="AY158" s="267" t="s">
        <v>126</v>
      </c>
    </row>
    <row r="159" s="1" customFormat="1" ht="16.5" customHeight="1">
      <c r="B159" s="44"/>
      <c r="C159" s="243" t="s">
        <v>374</v>
      </c>
      <c r="D159" s="243" t="s">
        <v>183</v>
      </c>
      <c r="E159" s="244" t="s">
        <v>725</v>
      </c>
      <c r="F159" s="245" t="s">
        <v>726</v>
      </c>
      <c r="G159" s="246" t="s">
        <v>658</v>
      </c>
      <c r="H159" s="247">
        <v>475</v>
      </c>
      <c r="I159" s="248"/>
      <c r="J159" s="249">
        <f>ROUND(I159*H159,2)</f>
        <v>0</v>
      </c>
      <c r="K159" s="245" t="s">
        <v>21</v>
      </c>
      <c r="L159" s="250"/>
      <c r="M159" s="251" t="s">
        <v>21</v>
      </c>
      <c r="N159" s="252" t="s">
        <v>42</v>
      </c>
      <c r="O159" s="45"/>
      <c r="P159" s="228">
        <f>O159*H159</f>
        <v>0</v>
      </c>
      <c r="Q159" s="228">
        <v>0</v>
      </c>
      <c r="R159" s="228">
        <f>Q159*H159</f>
        <v>0</v>
      </c>
      <c r="S159" s="228">
        <v>0</v>
      </c>
      <c r="T159" s="229">
        <f>S159*H159</f>
        <v>0</v>
      </c>
      <c r="AR159" s="22" t="s">
        <v>164</v>
      </c>
      <c r="AT159" s="22" t="s">
        <v>183</v>
      </c>
      <c r="AU159" s="22" t="s">
        <v>79</v>
      </c>
      <c r="AY159" s="22" t="s">
        <v>126</v>
      </c>
      <c r="BE159" s="230">
        <f>IF(N159="základní",J159,0)</f>
        <v>0</v>
      </c>
      <c r="BF159" s="230">
        <f>IF(N159="snížená",J159,0)</f>
        <v>0</v>
      </c>
      <c r="BG159" s="230">
        <f>IF(N159="zákl. přenesená",J159,0)</f>
        <v>0</v>
      </c>
      <c r="BH159" s="230">
        <f>IF(N159="sníž. přenesená",J159,0)</f>
        <v>0</v>
      </c>
      <c r="BI159" s="230">
        <f>IF(N159="nulová",J159,0)</f>
        <v>0</v>
      </c>
      <c r="BJ159" s="22" t="s">
        <v>79</v>
      </c>
      <c r="BK159" s="230">
        <f>ROUND(I159*H159,2)</f>
        <v>0</v>
      </c>
      <c r="BL159" s="22" t="s">
        <v>133</v>
      </c>
      <c r="BM159" s="22" t="s">
        <v>727</v>
      </c>
    </row>
    <row r="160" s="11" customFormat="1">
      <c r="B160" s="231"/>
      <c r="C160" s="232"/>
      <c r="D160" s="233" t="s">
        <v>156</v>
      </c>
      <c r="E160" s="234" t="s">
        <v>21</v>
      </c>
      <c r="F160" s="235" t="s">
        <v>728</v>
      </c>
      <c r="G160" s="232"/>
      <c r="H160" s="236">
        <v>475</v>
      </c>
      <c r="I160" s="237"/>
      <c r="J160" s="232"/>
      <c r="K160" s="232"/>
      <c r="L160" s="238"/>
      <c r="M160" s="239"/>
      <c r="N160" s="240"/>
      <c r="O160" s="240"/>
      <c r="P160" s="240"/>
      <c r="Q160" s="240"/>
      <c r="R160" s="240"/>
      <c r="S160" s="240"/>
      <c r="T160" s="241"/>
      <c r="AT160" s="242" t="s">
        <v>156</v>
      </c>
      <c r="AU160" s="242" t="s">
        <v>79</v>
      </c>
      <c r="AV160" s="11" t="s">
        <v>81</v>
      </c>
      <c r="AW160" s="11" t="s">
        <v>35</v>
      </c>
      <c r="AX160" s="11" t="s">
        <v>71</v>
      </c>
      <c r="AY160" s="242" t="s">
        <v>126</v>
      </c>
    </row>
    <row r="161" s="12" customFormat="1">
      <c r="B161" s="257"/>
      <c r="C161" s="258"/>
      <c r="D161" s="233" t="s">
        <v>156</v>
      </c>
      <c r="E161" s="259" t="s">
        <v>21</v>
      </c>
      <c r="F161" s="260" t="s">
        <v>603</v>
      </c>
      <c r="G161" s="258"/>
      <c r="H161" s="261">
        <v>475</v>
      </c>
      <c r="I161" s="262"/>
      <c r="J161" s="258"/>
      <c r="K161" s="258"/>
      <c r="L161" s="263"/>
      <c r="M161" s="264"/>
      <c r="N161" s="265"/>
      <c r="O161" s="265"/>
      <c r="P161" s="265"/>
      <c r="Q161" s="265"/>
      <c r="R161" s="265"/>
      <c r="S161" s="265"/>
      <c r="T161" s="266"/>
      <c r="AT161" s="267" t="s">
        <v>156</v>
      </c>
      <c r="AU161" s="267" t="s">
        <v>79</v>
      </c>
      <c r="AV161" s="12" t="s">
        <v>133</v>
      </c>
      <c r="AW161" s="12" t="s">
        <v>35</v>
      </c>
      <c r="AX161" s="12" t="s">
        <v>79</v>
      </c>
      <c r="AY161" s="267" t="s">
        <v>126</v>
      </c>
    </row>
    <row r="162" s="1" customFormat="1" ht="16.5" customHeight="1">
      <c r="B162" s="44"/>
      <c r="C162" s="243" t="s">
        <v>378</v>
      </c>
      <c r="D162" s="243" t="s">
        <v>183</v>
      </c>
      <c r="E162" s="244" t="s">
        <v>729</v>
      </c>
      <c r="F162" s="245" t="s">
        <v>730</v>
      </c>
      <c r="G162" s="246" t="s">
        <v>658</v>
      </c>
      <c r="H162" s="247">
        <v>580</v>
      </c>
      <c r="I162" s="248"/>
      <c r="J162" s="249">
        <f>ROUND(I162*H162,2)</f>
        <v>0</v>
      </c>
      <c r="K162" s="245" t="s">
        <v>21</v>
      </c>
      <c r="L162" s="250"/>
      <c r="M162" s="251" t="s">
        <v>21</v>
      </c>
      <c r="N162" s="252" t="s">
        <v>42</v>
      </c>
      <c r="O162" s="45"/>
      <c r="P162" s="228">
        <f>O162*H162</f>
        <v>0</v>
      </c>
      <c r="Q162" s="228">
        <v>0</v>
      </c>
      <c r="R162" s="228">
        <f>Q162*H162</f>
        <v>0</v>
      </c>
      <c r="S162" s="228">
        <v>0</v>
      </c>
      <c r="T162" s="229">
        <f>S162*H162</f>
        <v>0</v>
      </c>
      <c r="AR162" s="22" t="s">
        <v>164</v>
      </c>
      <c r="AT162" s="22" t="s">
        <v>183</v>
      </c>
      <c r="AU162" s="22" t="s">
        <v>79</v>
      </c>
      <c r="AY162" s="22" t="s">
        <v>126</v>
      </c>
      <c r="BE162" s="230">
        <f>IF(N162="základní",J162,0)</f>
        <v>0</v>
      </c>
      <c r="BF162" s="230">
        <f>IF(N162="snížená",J162,0)</f>
        <v>0</v>
      </c>
      <c r="BG162" s="230">
        <f>IF(N162="zákl. přenesená",J162,0)</f>
        <v>0</v>
      </c>
      <c r="BH162" s="230">
        <f>IF(N162="sníž. přenesená",J162,0)</f>
        <v>0</v>
      </c>
      <c r="BI162" s="230">
        <f>IF(N162="nulová",J162,0)</f>
        <v>0</v>
      </c>
      <c r="BJ162" s="22" t="s">
        <v>79</v>
      </c>
      <c r="BK162" s="230">
        <f>ROUND(I162*H162,2)</f>
        <v>0</v>
      </c>
      <c r="BL162" s="22" t="s">
        <v>133</v>
      </c>
      <c r="BM162" s="22" t="s">
        <v>731</v>
      </c>
    </row>
    <row r="163" s="11" customFormat="1">
      <c r="B163" s="231"/>
      <c r="C163" s="232"/>
      <c r="D163" s="233" t="s">
        <v>156</v>
      </c>
      <c r="E163" s="234" t="s">
        <v>21</v>
      </c>
      <c r="F163" s="235" t="s">
        <v>732</v>
      </c>
      <c r="G163" s="232"/>
      <c r="H163" s="236">
        <v>580</v>
      </c>
      <c r="I163" s="237"/>
      <c r="J163" s="232"/>
      <c r="K163" s="232"/>
      <c r="L163" s="238"/>
      <c r="M163" s="239"/>
      <c r="N163" s="240"/>
      <c r="O163" s="240"/>
      <c r="P163" s="240"/>
      <c r="Q163" s="240"/>
      <c r="R163" s="240"/>
      <c r="S163" s="240"/>
      <c r="T163" s="241"/>
      <c r="AT163" s="242" t="s">
        <v>156</v>
      </c>
      <c r="AU163" s="242" t="s">
        <v>79</v>
      </c>
      <c r="AV163" s="11" t="s">
        <v>81</v>
      </c>
      <c r="AW163" s="11" t="s">
        <v>35</v>
      </c>
      <c r="AX163" s="11" t="s">
        <v>71</v>
      </c>
      <c r="AY163" s="242" t="s">
        <v>126</v>
      </c>
    </row>
    <row r="164" s="12" customFormat="1">
      <c r="B164" s="257"/>
      <c r="C164" s="258"/>
      <c r="D164" s="233" t="s">
        <v>156</v>
      </c>
      <c r="E164" s="259" t="s">
        <v>21</v>
      </c>
      <c r="F164" s="260" t="s">
        <v>603</v>
      </c>
      <c r="G164" s="258"/>
      <c r="H164" s="261">
        <v>580</v>
      </c>
      <c r="I164" s="262"/>
      <c r="J164" s="258"/>
      <c r="K164" s="258"/>
      <c r="L164" s="263"/>
      <c r="M164" s="264"/>
      <c r="N164" s="265"/>
      <c r="O164" s="265"/>
      <c r="P164" s="265"/>
      <c r="Q164" s="265"/>
      <c r="R164" s="265"/>
      <c r="S164" s="265"/>
      <c r="T164" s="266"/>
      <c r="AT164" s="267" t="s">
        <v>156</v>
      </c>
      <c r="AU164" s="267" t="s">
        <v>79</v>
      </c>
      <c r="AV164" s="12" t="s">
        <v>133</v>
      </c>
      <c r="AW164" s="12" t="s">
        <v>35</v>
      </c>
      <c r="AX164" s="12" t="s">
        <v>79</v>
      </c>
      <c r="AY164" s="267" t="s">
        <v>126</v>
      </c>
    </row>
    <row r="165" s="1" customFormat="1" ht="16.5" customHeight="1">
      <c r="B165" s="44"/>
      <c r="C165" s="243" t="s">
        <v>382</v>
      </c>
      <c r="D165" s="243" t="s">
        <v>183</v>
      </c>
      <c r="E165" s="244" t="s">
        <v>733</v>
      </c>
      <c r="F165" s="245" t="s">
        <v>734</v>
      </c>
      <c r="G165" s="246" t="s">
        <v>658</v>
      </c>
      <c r="H165" s="247">
        <v>700</v>
      </c>
      <c r="I165" s="248"/>
      <c r="J165" s="249">
        <f>ROUND(I165*H165,2)</f>
        <v>0</v>
      </c>
      <c r="K165" s="245" t="s">
        <v>21</v>
      </c>
      <c r="L165" s="250"/>
      <c r="M165" s="251" t="s">
        <v>21</v>
      </c>
      <c r="N165" s="252" t="s">
        <v>42</v>
      </c>
      <c r="O165" s="45"/>
      <c r="P165" s="228">
        <f>O165*H165</f>
        <v>0</v>
      </c>
      <c r="Q165" s="228">
        <v>0</v>
      </c>
      <c r="R165" s="228">
        <f>Q165*H165</f>
        <v>0</v>
      </c>
      <c r="S165" s="228">
        <v>0</v>
      </c>
      <c r="T165" s="229">
        <f>S165*H165</f>
        <v>0</v>
      </c>
      <c r="AR165" s="22" t="s">
        <v>164</v>
      </c>
      <c r="AT165" s="22" t="s">
        <v>183</v>
      </c>
      <c r="AU165" s="22" t="s">
        <v>79</v>
      </c>
      <c r="AY165" s="22" t="s">
        <v>126</v>
      </c>
      <c r="BE165" s="230">
        <f>IF(N165="základní",J165,0)</f>
        <v>0</v>
      </c>
      <c r="BF165" s="230">
        <f>IF(N165="snížená",J165,0)</f>
        <v>0</v>
      </c>
      <c r="BG165" s="230">
        <f>IF(N165="zákl. přenesená",J165,0)</f>
        <v>0</v>
      </c>
      <c r="BH165" s="230">
        <f>IF(N165="sníž. přenesená",J165,0)</f>
        <v>0</v>
      </c>
      <c r="BI165" s="230">
        <f>IF(N165="nulová",J165,0)</f>
        <v>0</v>
      </c>
      <c r="BJ165" s="22" t="s">
        <v>79</v>
      </c>
      <c r="BK165" s="230">
        <f>ROUND(I165*H165,2)</f>
        <v>0</v>
      </c>
      <c r="BL165" s="22" t="s">
        <v>133</v>
      </c>
      <c r="BM165" s="22" t="s">
        <v>735</v>
      </c>
    </row>
    <row r="166" s="11" customFormat="1">
      <c r="B166" s="231"/>
      <c r="C166" s="232"/>
      <c r="D166" s="233" t="s">
        <v>156</v>
      </c>
      <c r="E166" s="234" t="s">
        <v>21</v>
      </c>
      <c r="F166" s="235" t="s">
        <v>736</v>
      </c>
      <c r="G166" s="232"/>
      <c r="H166" s="236">
        <v>700</v>
      </c>
      <c r="I166" s="237"/>
      <c r="J166" s="232"/>
      <c r="K166" s="232"/>
      <c r="L166" s="238"/>
      <c r="M166" s="239"/>
      <c r="N166" s="240"/>
      <c r="O166" s="240"/>
      <c r="P166" s="240"/>
      <c r="Q166" s="240"/>
      <c r="R166" s="240"/>
      <c r="S166" s="240"/>
      <c r="T166" s="241"/>
      <c r="AT166" s="242" t="s">
        <v>156</v>
      </c>
      <c r="AU166" s="242" t="s">
        <v>79</v>
      </c>
      <c r="AV166" s="11" t="s">
        <v>81</v>
      </c>
      <c r="AW166" s="11" t="s">
        <v>35</v>
      </c>
      <c r="AX166" s="11" t="s">
        <v>71</v>
      </c>
      <c r="AY166" s="242" t="s">
        <v>126</v>
      </c>
    </row>
    <row r="167" s="12" customFormat="1">
      <c r="B167" s="257"/>
      <c r="C167" s="258"/>
      <c r="D167" s="233" t="s">
        <v>156</v>
      </c>
      <c r="E167" s="259" t="s">
        <v>21</v>
      </c>
      <c r="F167" s="260" t="s">
        <v>603</v>
      </c>
      <c r="G167" s="258"/>
      <c r="H167" s="261">
        <v>700</v>
      </c>
      <c r="I167" s="262"/>
      <c r="J167" s="258"/>
      <c r="K167" s="258"/>
      <c r="L167" s="263"/>
      <c r="M167" s="264"/>
      <c r="N167" s="265"/>
      <c r="O167" s="265"/>
      <c r="P167" s="265"/>
      <c r="Q167" s="265"/>
      <c r="R167" s="265"/>
      <c r="S167" s="265"/>
      <c r="T167" s="266"/>
      <c r="AT167" s="267" t="s">
        <v>156</v>
      </c>
      <c r="AU167" s="267" t="s">
        <v>79</v>
      </c>
      <c r="AV167" s="12" t="s">
        <v>133</v>
      </c>
      <c r="AW167" s="12" t="s">
        <v>35</v>
      </c>
      <c r="AX167" s="12" t="s">
        <v>79</v>
      </c>
      <c r="AY167" s="267" t="s">
        <v>126</v>
      </c>
    </row>
    <row r="168" s="1" customFormat="1" ht="16.5" customHeight="1">
      <c r="B168" s="44"/>
      <c r="C168" s="219" t="s">
        <v>386</v>
      </c>
      <c r="D168" s="219" t="s">
        <v>128</v>
      </c>
      <c r="E168" s="220" t="s">
        <v>737</v>
      </c>
      <c r="F168" s="221" t="s">
        <v>738</v>
      </c>
      <c r="G168" s="222" t="s">
        <v>693</v>
      </c>
      <c r="H168" s="223">
        <v>5</v>
      </c>
      <c r="I168" s="224"/>
      <c r="J168" s="225">
        <f>ROUND(I168*H168,2)</f>
        <v>0</v>
      </c>
      <c r="K168" s="221" t="s">
        <v>21</v>
      </c>
      <c r="L168" s="70"/>
      <c r="M168" s="226" t="s">
        <v>21</v>
      </c>
      <c r="N168" s="227" t="s">
        <v>42</v>
      </c>
      <c r="O168" s="45"/>
      <c r="P168" s="228">
        <f>O168*H168</f>
        <v>0</v>
      </c>
      <c r="Q168" s="228">
        <v>0</v>
      </c>
      <c r="R168" s="228">
        <f>Q168*H168</f>
        <v>0</v>
      </c>
      <c r="S168" s="228">
        <v>0</v>
      </c>
      <c r="T168" s="229">
        <f>S168*H168</f>
        <v>0</v>
      </c>
      <c r="AR168" s="22" t="s">
        <v>133</v>
      </c>
      <c r="AT168" s="22" t="s">
        <v>128</v>
      </c>
      <c r="AU168" s="22" t="s">
        <v>79</v>
      </c>
      <c r="AY168" s="22" t="s">
        <v>126</v>
      </c>
      <c r="BE168" s="230">
        <f>IF(N168="základní",J168,0)</f>
        <v>0</v>
      </c>
      <c r="BF168" s="230">
        <f>IF(N168="snížená",J168,0)</f>
        <v>0</v>
      </c>
      <c r="BG168" s="230">
        <f>IF(N168="zákl. přenesená",J168,0)</f>
        <v>0</v>
      </c>
      <c r="BH168" s="230">
        <f>IF(N168="sníž. přenesená",J168,0)</f>
        <v>0</v>
      </c>
      <c r="BI168" s="230">
        <f>IF(N168="nulová",J168,0)</f>
        <v>0</v>
      </c>
      <c r="BJ168" s="22" t="s">
        <v>79</v>
      </c>
      <c r="BK168" s="230">
        <f>ROUND(I168*H168,2)</f>
        <v>0</v>
      </c>
      <c r="BL168" s="22" t="s">
        <v>133</v>
      </c>
      <c r="BM168" s="22" t="s">
        <v>739</v>
      </c>
    </row>
    <row r="169" s="1" customFormat="1" ht="16.5" customHeight="1">
      <c r="B169" s="44"/>
      <c r="C169" s="243" t="s">
        <v>390</v>
      </c>
      <c r="D169" s="243" t="s">
        <v>183</v>
      </c>
      <c r="E169" s="244" t="s">
        <v>707</v>
      </c>
      <c r="F169" s="245" t="s">
        <v>708</v>
      </c>
      <c r="G169" s="246" t="s">
        <v>658</v>
      </c>
      <c r="H169" s="247">
        <v>1000</v>
      </c>
      <c r="I169" s="248"/>
      <c r="J169" s="249">
        <f>ROUND(I169*H169,2)</f>
        <v>0</v>
      </c>
      <c r="K169" s="245" t="s">
        <v>21</v>
      </c>
      <c r="L169" s="250"/>
      <c r="M169" s="251" t="s">
        <v>21</v>
      </c>
      <c r="N169" s="252" t="s">
        <v>42</v>
      </c>
      <c r="O169" s="45"/>
      <c r="P169" s="228">
        <f>O169*H169</f>
        <v>0</v>
      </c>
      <c r="Q169" s="228">
        <v>0</v>
      </c>
      <c r="R169" s="228">
        <f>Q169*H169</f>
        <v>0</v>
      </c>
      <c r="S169" s="228">
        <v>0</v>
      </c>
      <c r="T169" s="229">
        <f>S169*H169</f>
        <v>0</v>
      </c>
      <c r="AR169" s="22" t="s">
        <v>164</v>
      </c>
      <c r="AT169" s="22" t="s">
        <v>183</v>
      </c>
      <c r="AU169" s="22" t="s">
        <v>79</v>
      </c>
      <c r="AY169" s="22" t="s">
        <v>126</v>
      </c>
      <c r="BE169" s="230">
        <f>IF(N169="základní",J169,0)</f>
        <v>0</v>
      </c>
      <c r="BF169" s="230">
        <f>IF(N169="snížená",J169,0)</f>
        <v>0</v>
      </c>
      <c r="BG169" s="230">
        <f>IF(N169="zákl. přenesená",J169,0)</f>
        <v>0</v>
      </c>
      <c r="BH169" s="230">
        <f>IF(N169="sníž. přenesená",J169,0)</f>
        <v>0</v>
      </c>
      <c r="BI169" s="230">
        <f>IF(N169="nulová",J169,0)</f>
        <v>0</v>
      </c>
      <c r="BJ169" s="22" t="s">
        <v>79</v>
      </c>
      <c r="BK169" s="230">
        <f>ROUND(I169*H169,2)</f>
        <v>0</v>
      </c>
      <c r="BL169" s="22" t="s">
        <v>133</v>
      </c>
      <c r="BM169" s="22" t="s">
        <v>740</v>
      </c>
    </row>
    <row r="170" s="11" customFormat="1">
      <c r="B170" s="231"/>
      <c r="C170" s="232"/>
      <c r="D170" s="233" t="s">
        <v>156</v>
      </c>
      <c r="E170" s="234" t="s">
        <v>21</v>
      </c>
      <c r="F170" s="235" t="s">
        <v>709</v>
      </c>
      <c r="G170" s="232"/>
      <c r="H170" s="236">
        <v>1000</v>
      </c>
      <c r="I170" s="237"/>
      <c r="J170" s="232"/>
      <c r="K170" s="232"/>
      <c r="L170" s="238"/>
      <c r="M170" s="239"/>
      <c r="N170" s="240"/>
      <c r="O170" s="240"/>
      <c r="P170" s="240"/>
      <c r="Q170" s="240"/>
      <c r="R170" s="240"/>
      <c r="S170" s="240"/>
      <c r="T170" s="241"/>
      <c r="AT170" s="242" t="s">
        <v>156</v>
      </c>
      <c r="AU170" s="242" t="s">
        <v>79</v>
      </c>
      <c r="AV170" s="11" t="s">
        <v>81</v>
      </c>
      <c r="AW170" s="11" t="s">
        <v>35</v>
      </c>
      <c r="AX170" s="11" t="s">
        <v>71</v>
      </c>
      <c r="AY170" s="242" t="s">
        <v>126</v>
      </c>
    </row>
    <row r="171" s="12" customFormat="1">
      <c r="B171" s="257"/>
      <c r="C171" s="258"/>
      <c r="D171" s="233" t="s">
        <v>156</v>
      </c>
      <c r="E171" s="259" t="s">
        <v>21</v>
      </c>
      <c r="F171" s="260" t="s">
        <v>603</v>
      </c>
      <c r="G171" s="258"/>
      <c r="H171" s="261">
        <v>1000</v>
      </c>
      <c r="I171" s="262"/>
      <c r="J171" s="258"/>
      <c r="K171" s="258"/>
      <c r="L171" s="263"/>
      <c r="M171" s="264"/>
      <c r="N171" s="265"/>
      <c r="O171" s="265"/>
      <c r="P171" s="265"/>
      <c r="Q171" s="265"/>
      <c r="R171" s="265"/>
      <c r="S171" s="265"/>
      <c r="T171" s="266"/>
      <c r="AT171" s="267" t="s">
        <v>156</v>
      </c>
      <c r="AU171" s="267" t="s">
        <v>79</v>
      </c>
      <c r="AV171" s="12" t="s">
        <v>133</v>
      </c>
      <c r="AW171" s="12" t="s">
        <v>35</v>
      </c>
      <c r="AX171" s="12" t="s">
        <v>79</v>
      </c>
      <c r="AY171" s="267" t="s">
        <v>126</v>
      </c>
    </row>
    <row r="172" s="1" customFormat="1" ht="16.5" customHeight="1">
      <c r="B172" s="44"/>
      <c r="C172" s="243" t="s">
        <v>395</v>
      </c>
      <c r="D172" s="243" t="s">
        <v>183</v>
      </c>
      <c r="E172" s="244" t="s">
        <v>725</v>
      </c>
      <c r="F172" s="245" t="s">
        <v>726</v>
      </c>
      <c r="G172" s="246" t="s">
        <v>658</v>
      </c>
      <c r="H172" s="247">
        <v>475</v>
      </c>
      <c r="I172" s="248"/>
      <c r="J172" s="249">
        <f>ROUND(I172*H172,2)</f>
        <v>0</v>
      </c>
      <c r="K172" s="245" t="s">
        <v>21</v>
      </c>
      <c r="L172" s="250"/>
      <c r="M172" s="251" t="s">
        <v>21</v>
      </c>
      <c r="N172" s="252" t="s">
        <v>42</v>
      </c>
      <c r="O172" s="45"/>
      <c r="P172" s="228">
        <f>O172*H172</f>
        <v>0</v>
      </c>
      <c r="Q172" s="228">
        <v>0</v>
      </c>
      <c r="R172" s="228">
        <f>Q172*H172</f>
        <v>0</v>
      </c>
      <c r="S172" s="228">
        <v>0</v>
      </c>
      <c r="T172" s="229">
        <f>S172*H172</f>
        <v>0</v>
      </c>
      <c r="AR172" s="22" t="s">
        <v>164</v>
      </c>
      <c r="AT172" s="22" t="s">
        <v>183</v>
      </c>
      <c r="AU172" s="22" t="s">
        <v>79</v>
      </c>
      <c r="AY172" s="22" t="s">
        <v>126</v>
      </c>
      <c r="BE172" s="230">
        <f>IF(N172="základní",J172,0)</f>
        <v>0</v>
      </c>
      <c r="BF172" s="230">
        <f>IF(N172="snížená",J172,0)</f>
        <v>0</v>
      </c>
      <c r="BG172" s="230">
        <f>IF(N172="zákl. přenesená",J172,0)</f>
        <v>0</v>
      </c>
      <c r="BH172" s="230">
        <f>IF(N172="sníž. přenesená",J172,0)</f>
        <v>0</v>
      </c>
      <c r="BI172" s="230">
        <f>IF(N172="nulová",J172,0)</f>
        <v>0</v>
      </c>
      <c r="BJ172" s="22" t="s">
        <v>79</v>
      </c>
      <c r="BK172" s="230">
        <f>ROUND(I172*H172,2)</f>
        <v>0</v>
      </c>
      <c r="BL172" s="22" t="s">
        <v>133</v>
      </c>
      <c r="BM172" s="22" t="s">
        <v>741</v>
      </c>
    </row>
    <row r="173" s="11" customFormat="1">
      <c r="B173" s="231"/>
      <c r="C173" s="232"/>
      <c r="D173" s="233" t="s">
        <v>156</v>
      </c>
      <c r="E173" s="234" t="s">
        <v>21</v>
      </c>
      <c r="F173" s="235" t="s">
        <v>728</v>
      </c>
      <c r="G173" s="232"/>
      <c r="H173" s="236">
        <v>475</v>
      </c>
      <c r="I173" s="237"/>
      <c r="J173" s="232"/>
      <c r="K173" s="232"/>
      <c r="L173" s="238"/>
      <c r="M173" s="239"/>
      <c r="N173" s="240"/>
      <c r="O173" s="240"/>
      <c r="P173" s="240"/>
      <c r="Q173" s="240"/>
      <c r="R173" s="240"/>
      <c r="S173" s="240"/>
      <c r="T173" s="241"/>
      <c r="AT173" s="242" t="s">
        <v>156</v>
      </c>
      <c r="AU173" s="242" t="s">
        <v>79</v>
      </c>
      <c r="AV173" s="11" t="s">
        <v>81</v>
      </c>
      <c r="AW173" s="11" t="s">
        <v>35</v>
      </c>
      <c r="AX173" s="11" t="s">
        <v>71</v>
      </c>
      <c r="AY173" s="242" t="s">
        <v>126</v>
      </c>
    </row>
    <row r="174" s="12" customFormat="1">
      <c r="B174" s="257"/>
      <c r="C174" s="258"/>
      <c r="D174" s="233" t="s">
        <v>156</v>
      </c>
      <c r="E174" s="259" t="s">
        <v>21</v>
      </c>
      <c r="F174" s="260" t="s">
        <v>603</v>
      </c>
      <c r="G174" s="258"/>
      <c r="H174" s="261">
        <v>475</v>
      </c>
      <c r="I174" s="262"/>
      <c r="J174" s="258"/>
      <c r="K174" s="258"/>
      <c r="L174" s="263"/>
      <c r="M174" s="264"/>
      <c r="N174" s="265"/>
      <c r="O174" s="265"/>
      <c r="P174" s="265"/>
      <c r="Q174" s="265"/>
      <c r="R174" s="265"/>
      <c r="S174" s="265"/>
      <c r="T174" s="266"/>
      <c r="AT174" s="267" t="s">
        <v>156</v>
      </c>
      <c r="AU174" s="267" t="s">
        <v>79</v>
      </c>
      <c r="AV174" s="12" t="s">
        <v>133</v>
      </c>
      <c r="AW174" s="12" t="s">
        <v>35</v>
      </c>
      <c r="AX174" s="12" t="s">
        <v>79</v>
      </c>
      <c r="AY174" s="267" t="s">
        <v>126</v>
      </c>
    </row>
    <row r="175" s="1" customFormat="1" ht="16.5" customHeight="1">
      <c r="B175" s="44"/>
      <c r="C175" s="243" t="s">
        <v>399</v>
      </c>
      <c r="D175" s="243" t="s">
        <v>183</v>
      </c>
      <c r="E175" s="244" t="s">
        <v>729</v>
      </c>
      <c r="F175" s="245" t="s">
        <v>730</v>
      </c>
      <c r="G175" s="246" t="s">
        <v>658</v>
      </c>
      <c r="H175" s="247">
        <v>580</v>
      </c>
      <c r="I175" s="248"/>
      <c r="J175" s="249">
        <f>ROUND(I175*H175,2)</f>
        <v>0</v>
      </c>
      <c r="K175" s="245" t="s">
        <v>21</v>
      </c>
      <c r="L175" s="250"/>
      <c r="M175" s="251" t="s">
        <v>21</v>
      </c>
      <c r="N175" s="252" t="s">
        <v>42</v>
      </c>
      <c r="O175" s="45"/>
      <c r="P175" s="228">
        <f>O175*H175</f>
        <v>0</v>
      </c>
      <c r="Q175" s="228">
        <v>0</v>
      </c>
      <c r="R175" s="228">
        <f>Q175*H175</f>
        <v>0</v>
      </c>
      <c r="S175" s="228">
        <v>0</v>
      </c>
      <c r="T175" s="229">
        <f>S175*H175</f>
        <v>0</v>
      </c>
      <c r="AR175" s="22" t="s">
        <v>164</v>
      </c>
      <c r="AT175" s="22" t="s">
        <v>183</v>
      </c>
      <c r="AU175" s="22" t="s">
        <v>79</v>
      </c>
      <c r="AY175" s="22" t="s">
        <v>126</v>
      </c>
      <c r="BE175" s="230">
        <f>IF(N175="základní",J175,0)</f>
        <v>0</v>
      </c>
      <c r="BF175" s="230">
        <f>IF(N175="snížená",J175,0)</f>
        <v>0</v>
      </c>
      <c r="BG175" s="230">
        <f>IF(N175="zákl. přenesená",J175,0)</f>
        <v>0</v>
      </c>
      <c r="BH175" s="230">
        <f>IF(N175="sníž. přenesená",J175,0)</f>
        <v>0</v>
      </c>
      <c r="BI175" s="230">
        <f>IF(N175="nulová",J175,0)</f>
        <v>0</v>
      </c>
      <c r="BJ175" s="22" t="s">
        <v>79</v>
      </c>
      <c r="BK175" s="230">
        <f>ROUND(I175*H175,2)</f>
        <v>0</v>
      </c>
      <c r="BL175" s="22" t="s">
        <v>133</v>
      </c>
      <c r="BM175" s="22" t="s">
        <v>742</v>
      </c>
    </row>
    <row r="176" s="11" customFormat="1">
      <c r="B176" s="231"/>
      <c r="C176" s="232"/>
      <c r="D176" s="233" t="s">
        <v>156</v>
      </c>
      <c r="E176" s="234" t="s">
        <v>21</v>
      </c>
      <c r="F176" s="235" t="s">
        <v>732</v>
      </c>
      <c r="G176" s="232"/>
      <c r="H176" s="236">
        <v>580</v>
      </c>
      <c r="I176" s="237"/>
      <c r="J176" s="232"/>
      <c r="K176" s="232"/>
      <c r="L176" s="238"/>
      <c r="M176" s="239"/>
      <c r="N176" s="240"/>
      <c r="O176" s="240"/>
      <c r="P176" s="240"/>
      <c r="Q176" s="240"/>
      <c r="R176" s="240"/>
      <c r="S176" s="240"/>
      <c r="T176" s="241"/>
      <c r="AT176" s="242" t="s">
        <v>156</v>
      </c>
      <c r="AU176" s="242" t="s">
        <v>79</v>
      </c>
      <c r="AV176" s="11" t="s">
        <v>81</v>
      </c>
      <c r="AW176" s="11" t="s">
        <v>35</v>
      </c>
      <c r="AX176" s="11" t="s">
        <v>71</v>
      </c>
      <c r="AY176" s="242" t="s">
        <v>126</v>
      </c>
    </row>
    <row r="177" s="12" customFormat="1">
      <c r="B177" s="257"/>
      <c r="C177" s="258"/>
      <c r="D177" s="233" t="s">
        <v>156</v>
      </c>
      <c r="E177" s="259" t="s">
        <v>21</v>
      </c>
      <c r="F177" s="260" t="s">
        <v>603</v>
      </c>
      <c r="G177" s="258"/>
      <c r="H177" s="261">
        <v>580</v>
      </c>
      <c r="I177" s="262"/>
      <c r="J177" s="258"/>
      <c r="K177" s="258"/>
      <c r="L177" s="263"/>
      <c r="M177" s="264"/>
      <c r="N177" s="265"/>
      <c r="O177" s="265"/>
      <c r="P177" s="265"/>
      <c r="Q177" s="265"/>
      <c r="R177" s="265"/>
      <c r="S177" s="265"/>
      <c r="T177" s="266"/>
      <c r="AT177" s="267" t="s">
        <v>156</v>
      </c>
      <c r="AU177" s="267" t="s">
        <v>79</v>
      </c>
      <c r="AV177" s="12" t="s">
        <v>133</v>
      </c>
      <c r="AW177" s="12" t="s">
        <v>35</v>
      </c>
      <c r="AX177" s="12" t="s">
        <v>79</v>
      </c>
      <c r="AY177" s="267" t="s">
        <v>126</v>
      </c>
    </row>
    <row r="178" s="1" customFormat="1" ht="16.5" customHeight="1">
      <c r="B178" s="44"/>
      <c r="C178" s="243" t="s">
        <v>403</v>
      </c>
      <c r="D178" s="243" t="s">
        <v>183</v>
      </c>
      <c r="E178" s="244" t="s">
        <v>733</v>
      </c>
      <c r="F178" s="245" t="s">
        <v>734</v>
      </c>
      <c r="G178" s="246" t="s">
        <v>658</v>
      </c>
      <c r="H178" s="247">
        <v>700</v>
      </c>
      <c r="I178" s="248"/>
      <c r="J178" s="249">
        <f>ROUND(I178*H178,2)</f>
        <v>0</v>
      </c>
      <c r="K178" s="245" t="s">
        <v>21</v>
      </c>
      <c r="L178" s="250"/>
      <c r="M178" s="251" t="s">
        <v>21</v>
      </c>
      <c r="N178" s="252" t="s">
        <v>42</v>
      </c>
      <c r="O178" s="45"/>
      <c r="P178" s="228">
        <f>O178*H178</f>
        <v>0</v>
      </c>
      <c r="Q178" s="228">
        <v>0</v>
      </c>
      <c r="R178" s="228">
        <f>Q178*H178</f>
        <v>0</v>
      </c>
      <c r="S178" s="228">
        <v>0</v>
      </c>
      <c r="T178" s="229">
        <f>S178*H178</f>
        <v>0</v>
      </c>
      <c r="AR178" s="22" t="s">
        <v>164</v>
      </c>
      <c r="AT178" s="22" t="s">
        <v>183</v>
      </c>
      <c r="AU178" s="22" t="s">
        <v>79</v>
      </c>
      <c r="AY178" s="22" t="s">
        <v>126</v>
      </c>
      <c r="BE178" s="230">
        <f>IF(N178="základní",J178,0)</f>
        <v>0</v>
      </c>
      <c r="BF178" s="230">
        <f>IF(N178="snížená",J178,0)</f>
        <v>0</v>
      </c>
      <c r="BG178" s="230">
        <f>IF(N178="zákl. přenesená",J178,0)</f>
        <v>0</v>
      </c>
      <c r="BH178" s="230">
        <f>IF(N178="sníž. přenesená",J178,0)</f>
        <v>0</v>
      </c>
      <c r="BI178" s="230">
        <f>IF(N178="nulová",J178,0)</f>
        <v>0</v>
      </c>
      <c r="BJ178" s="22" t="s">
        <v>79</v>
      </c>
      <c r="BK178" s="230">
        <f>ROUND(I178*H178,2)</f>
        <v>0</v>
      </c>
      <c r="BL178" s="22" t="s">
        <v>133</v>
      </c>
      <c r="BM178" s="22" t="s">
        <v>743</v>
      </c>
    </row>
    <row r="179" s="11" customFormat="1">
      <c r="B179" s="231"/>
      <c r="C179" s="232"/>
      <c r="D179" s="233" t="s">
        <v>156</v>
      </c>
      <c r="E179" s="234" t="s">
        <v>21</v>
      </c>
      <c r="F179" s="235" t="s">
        <v>736</v>
      </c>
      <c r="G179" s="232"/>
      <c r="H179" s="236">
        <v>700</v>
      </c>
      <c r="I179" s="237"/>
      <c r="J179" s="232"/>
      <c r="K179" s="232"/>
      <c r="L179" s="238"/>
      <c r="M179" s="239"/>
      <c r="N179" s="240"/>
      <c r="O179" s="240"/>
      <c r="P179" s="240"/>
      <c r="Q179" s="240"/>
      <c r="R179" s="240"/>
      <c r="S179" s="240"/>
      <c r="T179" s="241"/>
      <c r="AT179" s="242" t="s">
        <v>156</v>
      </c>
      <c r="AU179" s="242" t="s">
        <v>79</v>
      </c>
      <c r="AV179" s="11" t="s">
        <v>81</v>
      </c>
      <c r="AW179" s="11" t="s">
        <v>35</v>
      </c>
      <c r="AX179" s="11" t="s">
        <v>71</v>
      </c>
      <c r="AY179" s="242" t="s">
        <v>126</v>
      </c>
    </row>
    <row r="180" s="12" customFormat="1">
      <c r="B180" s="257"/>
      <c r="C180" s="258"/>
      <c r="D180" s="233" t="s">
        <v>156</v>
      </c>
      <c r="E180" s="259" t="s">
        <v>21</v>
      </c>
      <c r="F180" s="260" t="s">
        <v>603</v>
      </c>
      <c r="G180" s="258"/>
      <c r="H180" s="261">
        <v>700</v>
      </c>
      <c r="I180" s="262"/>
      <c r="J180" s="258"/>
      <c r="K180" s="258"/>
      <c r="L180" s="263"/>
      <c r="M180" s="264"/>
      <c r="N180" s="265"/>
      <c r="O180" s="265"/>
      <c r="P180" s="265"/>
      <c r="Q180" s="265"/>
      <c r="R180" s="265"/>
      <c r="S180" s="265"/>
      <c r="T180" s="266"/>
      <c r="AT180" s="267" t="s">
        <v>156</v>
      </c>
      <c r="AU180" s="267" t="s">
        <v>79</v>
      </c>
      <c r="AV180" s="12" t="s">
        <v>133</v>
      </c>
      <c r="AW180" s="12" t="s">
        <v>35</v>
      </c>
      <c r="AX180" s="12" t="s">
        <v>79</v>
      </c>
      <c r="AY180" s="267" t="s">
        <v>126</v>
      </c>
    </row>
    <row r="181" s="1" customFormat="1" ht="16.5" customHeight="1">
      <c r="B181" s="44"/>
      <c r="C181" s="219" t="s">
        <v>407</v>
      </c>
      <c r="D181" s="219" t="s">
        <v>128</v>
      </c>
      <c r="E181" s="220" t="s">
        <v>744</v>
      </c>
      <c r="F181" s="221" t="s">
        <v>745</v>
      </c>
      <c r="G181" s="222" t="s">
        <v>693</v>
      </c>
      <c r="H181" s="223">
        <v>3.8500000000000001</v>
      </c>
      <c r="I181" s="224"/>
      <c r="J181" s="225">
        <f>ROUND(I181*H181,2)</f>
        <v>0</v>
      </c>
      <c r="K181" s="221" t="s">
        <v>21</v>
      </c>
      <c r="L181" s="70"/>
      <c r="M181" s="226" t="s">
        <v>21</v>
      </c>
      <c r="N181" s="227" t="s">
        <v>42</v>
      </c>
      <c r="O181" s="45"/>
      <c r="P181" s="228">
        <f>O181*H181</f>
        <v>0</v>
      </c>
      <c r="Q181" s="228">
        <v>0</v>
      </c>
      <c r="R181" s="228">
        <f>Q181*H181</f>
        <v>0</v>
      </c>
      <c r="S181" s="228">
        <v>0</v>
      </c>
      <c r="T181" s="229">
        <f>S181*H181</f>
        <v>0</v>
      </c>
      <c r="AR181" s="22" t="s">
        <v>133</v>
      </c>
      <c r="AT181" s="22" t="s">
        <v>128</v>
      </c>
      <c r="AU181" s="22" t="s">
        <v>79</v>
      </c>
      <c r="AY181" s="22" t="s">
        <v>126</v>
      </c>
      <c r="BE181" s="230">
        <f>IF(N181="základní",J181,0)</f>
        <v>0</v>
      </c>
      <c r="BF181" s="230">
        <f>IF(N181="snížená",J181,0)</f>
        <v>0</v>
      </c>
      <c r="BG181" s="230">
        <f>IF(N181="zákl. přenesená",J181,0)</f>
        <v>0</v>
      </c>
      <c r="BH181" s="230">
        <f>IF(N181="sníž. přenesená",J181,0)</f>
        <v>0</v>
      </c>
      <c r="BI181" s="230">
        <f>IF(N181="nulová",J181,0)</f>
        <v>0</v>
      </c>
      <c r="BJ181" s="22" t="s">
        <v>79</v>
      </c>
      <c r="BK181" s="230">
        <f>ROUND(I181*H181,2)</f>
        <v>0</v>
      </c>
      <c r="BL181" s="22" t="s">
        <v>133</v>
      </c>
      <c r="BM181" s="22" t="s">
        <v>746</v>
      </c>
    </row>
    <row r="182" s="1" customFormat="1" ht="16.5" customHeight="1">
      <c r="B182" s="44"/>
      <c r="C182" s="243" t="s">
        <v>411</v>
      </c>
      <c r="D182" s="243" t="s">
        <v>183</v>
      </c>
      <c r="E182" s="244" t="s">
        <v>694</v>
      </c>
      <c r="F182" s="245" t="s">
        <v>695</v>
      </c>
      <c r="G182" s="246" t="s">
        <v>611</v>
      </c>
      <c r="H182" s="247">
        <v>0.0080000000000000002</v>
      </c>
      <c r="I182" s="248"/>
      <c r="J182" s="249">
        <f>ROUND(I182*H182,2)</f>
        <v>0</v>
      </c>
      <c r="K182" s="245" t="s">
        <v>21</v>
      </c>
      <c r="L182" s="250"/>
      <c r="M182" s="251" t="s">
        <v>21</v>
      </c>
      <c r="N182" s="252" t="s">
        <v>42</v>
      </c>
      <c r="O182" s="45"/>
      <c r="P182" s="228">
        <f>O182*H182</f>
        <v>0</v>
      </c>
      <c r="Q182" s="228">
        <v>0</v>
      </c>
      <c r="R182" s="228">
        <f>Q182*H182</f>
        <v>0</v>
      </c>
      <c r="S182" s="228">
        <v>0</v>
      </c>
      <c r="T182" s="229">
        <f>S182*H182</f>
        <v>0</v>
      </c>
      <c r="AR182" s="22" t="s">
        <v>164</v>
      </c>
      <c r="AT182" s="22" t="s">
        <v>183</v>
      </c>
      <c r="AU182" s="22" t="s">
        <v>79</v>
      </c>
      <c r="AY182" s="22" t="s">
        <v>126</v>
      </c>
      <c r="BE182" s="230">
        <f>IF(N182="základní",J182,0)</f>
        <v>0</v>
      </c>
      <c r="BF182" s="230">
        <f>IF(N182="snížená",J182,0)</f>
        <v>0</v>
      </c>
      <c r="BG182" s="230">
        <f>IF(N182="zákl. přenesená",J182,0)</f>
        <v>0</v>
      </c>
      <c r="BH182" s="230">
        <f>IF(N182="sníž. přenesená",J182,0)</f>
        <v>0</v>
      </c>
      <c r="BI182" s="230">
        <f>IF(N182="nulová",J182,0)</f>
        <v>0</v>
      </c>
      <c r="BJ182" s="22" t="s">
        <v>79</v>
      </c>
      <c r="BK182" s="230">
        <f>ROUND(I182*H182,2)</f>
        <v>0</v>
      </c>
      <c r="BL182" s="22" t="s">
        <v>133</v>
      </c>
      <c r="BM182" s="22" t="s">
        <v>747</v>
      </c>
    </row>
    <row r="183" s="11" customFormat="1">
      <c r="B183" s="231"/>
      <c r="C183" s="232"/>
      <c r="D183" s="233" t="s">
        <v>156</v>
      </c>
      <c r="E183" s="234" t="s">
        <v>21</v>
      </c>
      <c r="F183" s="235" t="s">
        <v>748</v>
      </c>
      <c r="G183" s="232"/>
      <c r="H183" s="236">
        <v>0.0080000000000000002</v>
      </c>
      <c r="I183" s="237"/>
      <c r="J183" s="232"/>
      <c r="K183" s="232"/>
      <c r="L183" s="238"/>
      <c r="M183" s="239"/>
      <c r="N183" s="240"/>
      <c r="O183" s="240"/>
      <c r="P183" s="240"/>
      <c r="Q183" s="240"/>
      <c r="R183" s="240"/>
      <c r="S183" s="240"/>
      <c r="T183" s="241"/>
      <c r="AT183" s="242" t="s">
        <v>156</v>
      </c>
      <c r="AU183" s="242" t="s">
        <v>79</v>
      </c>
      <c r="AV183" s="11" t="s">
        <v>81</v>
      </c>
      <c r="AW183" s="11" t="s">
        <v>35</v>
      </c>
      <c r="AX183" s="11" t="s">
        <v>71</v>
      </c>
      <c r="AY183" s="242" t="s">
        <v>126</v>
      </c>
    </row>
    <row r="184" s="12" customFormat="1">
      <c r="B184" s="257"/>
      <c r="C184" s="258"/>
      <c r="D184" s="233" t="s">
        <v>156</v>
      </c>
      <c r="E184" s="259" t="s">
        <v>21</v>
      </c>
      <c r="F184" s="260" t="s">
        <v>603</v>
      </c>
      <c r="G184" s="258"/>
      <c r="H184" s="261">
        <v>0.0080000000000000002</v>
      </c>
      <c r="I184" s="262"/>
      <c r="J184" s="258"/>
      <c r="K184" s="258"/>
      <c r="L184" s="263"/>
      <c r="M184" s="264"/>
      <c r="N184" s="265"/>
      <c r="O184" s="265"/>
      <c r="P184" s="265"/>
      <c r="Q184" s="265"/>
      <c r="R184" s="265"/>
      <c r="S184" s="265"/>
      <c r="T184" s="266"/>
      <c r="AT184" s="267" t="s">
        <v>156</v>
      </c>
      <c r="AU184" s="267" t="s">
        <v>79</v>
      </c>
      <c r="AV184" s="12" t="s">
        <v>133</v>
      </c>
      <c r="AW184" s="12" t="s">
        <v>35</v>
      </c>
      <c r="AX184" s="12" t="s">
        <v>79</v>
      </c>
      <c r="AY184" s="267" t="s">
        <v>126</v>
      </c>
    </row>
    <row r="185" s="1" customFormat="1" ht="16.5" customHeight="1">
      <c r="B185" s="44"/>
      <c r="C185" s="219" t="s">
        <v>415</v>
      </c>
      <c r="D185" s="219" t="s">
        <v>128</v>
      </c>
      <c r="E185" s="220" t="s">
        <v>749</v>
      </c>
      <c r="F185" s="221" t="s">
        <v>750</v>
      </c>
      <c r="G185" s="222" t="s">
        <v>693</v>
      </c>
      <c r="H185" s="223">
        <v>3.8500000000000001</v>
      </c>
      <c r="I185" s="224"/>
      <c r="J185" s="225">
        <f>ROUND(I185*H185,2)</f>
        <v>0</v>
      </c>
      <c r="K185" s="221" t="s">
        <v>21</v>
      </c>
      <c r="L185" s="70"/>
      <c r="M185" s="226" t="s">
        <v>21</v>
      </c>
      <c r="N185" s="227" t="s">
        <v>42</v>
      </c>
      <c r="O185" s="45"/>
      <c r="P185" s="228">
        <f>O185*H185</f>
        <v>0</v>
      </c>
      <c r="Q185" s="228">
        <v>0</v>
      </c>
      <c r="R185" s="228">
        <f>Q185*H185</f>
        <v>0</v>
      </c>
      <c r="S185" s="228">
        <v>0</v>
      </c>
      <c r="T185" s="229">
        <f>S185*H185</f>
        <v>0</v>
      </c>
      <c r="AR185" s="22" t="s">
        <v>133</v>
      </c>
      <c r="AT185" s="22" t="s">
        <v>128</v>
      </c>
      <c r="AU185" s="22" t="s">
        <v>79</v>
      </c>
      <c r="AY185" s="22" t="s">
        <v>126</v>
      </c>
      <c r="BE185" s="230">
        <f>IF(N185="základní",J185,0)</f>
        <v>0</v>
      </c>
      <c r="BF185" s="230">
        <f>IF(N185="snížená",J185,0)</f>
        <v>0</v>
      </c>
      <c r="BG185" s="230">
        <f>IF(N185="zákl. přenesená",J185,0)</f>
        <v>0</v>
      </c>
      <c r="BH185" s="230">
        <f>IF(N185="sníž. přenesená",J185,0)</f>
        <v>0</v>
      </c>
      <c r="BI185" s="230">
        <f>IF(N185="nulová",J185,0)</f>
        <v>0</v>
      </c>
      <c r="BJ185" s="22" t="s">
        <v>79</v>
      </c>
      <c r="BK185" s="230">
        <f>ROUND(I185*H185,2)</f>
        <v>0</v>
      </c>
      <c r="BL185" s="22" t="s">
        <v>133</v>
      </c>
      <c r="BM185" s="22" t="s">
        <v>751</v>
      </c>
    </row>
    <row r="186" s="1" customFormat="1" ht="16.5" customHeight="1">
      <c r="B186" s="44"/>
      <c r="C186" s="219" t="s">
        <v>419</v>
      </c>
      <c r="D186" s="219" t="s">
        <v>128</v>
      </c>
      <c r="E186" s="220" t="s">
        <v>752</v>
      </c>
      <c r="F186" s="221" t="s">
        <v>753</v>
      </c>
      <c r="G186" s="222" t="s">
        <v>693</v>
      </c>
      <c r="H186" s="223">
        <v>5.5</v>
      </c>
      <c r="I186" s="224"/>
      <c r="J186" s="225">
        <f>ROUND(I186*H186,2)</f>
        <v>0</v>
      </c>
      <c r="K186" s="221" t="s">
        <v>21</v>
      </c>
      <c r="L186" s="70"/>
      <c r="M186" s="226" t="s">
        <v>21</v>
      </c>
      <c r="N186" s="227" t="s">
        <v>42</v>
      </c>
      <c r="O186" s="45"/>
      <c r="P186" s="228">
        <f>O186*H186</f>
        <v>0</v>
      </c>
      <c r="Q186" s="228">
        <v>0</v>
      </c>
      <c r="R186" s="228">
        <f>Q186*H186</f>
        <v>0</v>
      </c>
      <c r="S186" s="228">
        <v>0</v>
      </c>
      <c r="T186" s="229">
        <f>S186*H186</f>
        <v>0</v>
      </c>
      <c r="AR186" s="22" t="s">
        <v>133</v>
      </c>
      <c r="AT186" s="22" t="s">
        <v>128</v>
      </c>
      <c r="AU186" s="22" t="s">
        <v>79</v>
      </c>
      <c r="AY186" s="22" t="s">
        <v>126</v>
      </c>
      <c r="BE186" s="230">
        <f>IF(N186="základní",J186,0)</f>
        <v>0</v>
      </c>
      <c r="BF186" s="230">
        <f>IF(N186="snížená",J186,0)</f>
        <v>0</v>
      </c>
      <c r="BG186" s="230">
        <f>IF(N186="zákl. přenesená",J186,0)</f>
        <v>0</v>
      </c>
      <c r="BH186" s="230">
        <f>IF(N186="sníž. přenesená",J186,0)</f>
        <v>0</v>
      </c>
      <c r="BI186" s="230">
        <f>IF(N186="nulová",J186,0)</f>
        <v>0</v>
      </c>
      <c r="BJ186" s="22" t="s">
        <v>79</v>
      </c>
      <c r="BK186" s="230">
        <f>ROUND(I186*H186,2)</f>
        <v>0</v>
      </c>
      <c r="BL186" s="22" t="s">
        <v>133</v>
      </c>
      <c r="BM186" s="22" t="s">
        <v>754</v>
      </c>
    </row>
    <row r="187" s="1" customFormat="1" ht="16.5" customHeight="1">
      <c r="B187" s="44"/>
      <c r="C187" s="243" t="s">
        <v>423</v>
      </c>
      <c r="D187" s="243" t="s">
        <v>183</v>
      </c>
      <c r="E187" s="244" t="s">
        <v>701</v>
      </c>
      <c r="F187" s="245" t="s">
        <v>702</v>
      </c>
      <c r="G187" s="246" t="s">
        <v>658</v>
      </c>
      <c r="H187" s="247">
        <v>1994.3</v>
      </c>
      <c r="I187" s="248"/>
      <c r="J187" s="249">
        <f>ROUND(I187*H187,2)</f>
        <v>0</v>
      </c>
      <c r="K187" s="245" t="s">
        <v>21</v>
      </c>
      <c r="L187" s="250"/>
      <c r="M187" s="251" t="s">
        <v>21</v>
      </c>
      <c r="N187" s="252" t="s">
        <v>42</v>
      </c>
      <c r="O187" s="45"/>
      <c r="P187" s="228">
        <f>O187*H187</f>
        <v>0</v>
      </c>
      <c r="Q187" s="228">
        <v>0</v>
      </c>
      <c r="R187" s="228">
        <f>Q187*H187</f>
        <v>0</v>
      </c>
      <c r="S187" s="228">
        <v>0</v>
      </c>
      <c r="T187" s="229">
        <f>S187*H187</f>
        <v>0</v>
      </c>
      <c r="AR187" s="22" t="s">
        <v>164</v>
      </c>
      <c r="AT187" s="22" t="s">
        <v>183</v>
      </c>
      <c r="AU187" s="22" t="s">
        <v>79</v>
      </c>
      <c r="AY187" s="22" t="s">
        <v>126</v>
      </c>
      <c r="BE187" s="230">
        <f>IF(N187="základní",J187,0)</f>
        <v>0</v>
      </c>
      <c r="BF187" s="230">
        <f>IF(N187="snížená",J187,0)</f>
        <v>0</v>
      </c>
      <c r="BG187" s="230">
        <f>IF(N187="zákl. přenesená",J187,0)</f>
        <v>0</v>
      </c>
      <c r="BH187" s="230">
        <f>IF(N187="sníž. přenesená",J187,0)</f>
        <v>0</v>
      </c>
      <c r="BI187" s="230">
        <f>IF(N187="nulová",J187,0)</f>
        <v>0</v>
      </c>
      <c r="BJ187" s="22" t="s">
        <v>79</v>
      </c>
      <c r="BK187" s="230">
        <f>ROUND(I187*H187,2)</f>
        <v>0</v>
      </c>
      <c r="BL187" s="22" t="s">
        <v>133</v>
      </c>
      <c r="BM187" s="22" t="s">
        <v>755</v>
      </c>
    </row>
    <row r="188" s="11" customFormat="1">
      <c r="B188" s="231"/>
      <c r="C188" s="232"/>
      <c r="D188" s="233" t="s">
        <v>156</v>
      </c>
      <c r="E188" s="234" t="s">
        <v>21</v>
      </c>
      <c r="F188" s="235" t="s">
        <v>756</v>
      </c>
      <c r="G188" s="232"/>
      <c r="H188" s="236">
        <v>1994.3</v>
      </c>
      <c r="I188" s="237"/>
      <c r="J188" s="232"/>
      <c r="K188" s="232"/>
      <c r="L188" s="238"/>
      <c r="M188" s="239"/>
      <c r="N188" s="240"/>
      <c r="O188" s="240"/>
      <c r="P188" s="240"/>
      <c r="Q188" s="240"/>
      <c r="R188" s="240"/>
      <c r="S188" s="240"/>
      <c r="T188" s="241"/>
      <c r="AT188" s="242" t="s">
        <v>156</v>
      </c>
      <c r="AU188" s="242" t="s">
        <v>79</v>
      </c>
      <c r="AV188" s="11" t="s">
        <v>81</v>
      </c>
      <c r="AW188" s="11" t="s">
        <v>35</v>
      </c>
      <c r="AX188" s="11" t="s">
        <v>71</v>
      </c>
      <c r="AY188" s="242" t="s">
        <v>126</v>
      </c>
    </row>
    <row r="189" s="12" customFormat="1">
      <c r="B189" s="257"/>
      <c r="C189" s="258"/>
      <c r="D189" s="233" t="s">
        <v>156</v>
      </c>
      <c r="E189" s="259" t="s">
        <v>21</v>
      </c>
      <c r="F189" s="260" t="s">
        <v>603</v>
      </c>
      <c r="G189" s="258"/>
      <c r="H189" s="261">
        <v>1994.3</v>
      </c>
      <c r="I189" s="262"/>
      <c r="J189" s="258"/>
      <c r="K189" s="258"/>
      <c r="L189" s="263"/>
      <c r="M189" s="264"/>
      <c r="N189" s="265"/>
      <c r="O189" s="265"/>
      <c r="P189" s="265"/>
      <c r="Q189" s="265"/>
      <c r="R189" s="265"/>
      <c r="S189" s="265"/>
      <c r="T189" s="266"/>
      <c r="AT189" s="267" t="s">
        <v>156</v>
      </c>
      <c r="AU189" s="267" t="s">
        <v>79</v>
      </c>
      <c r="AV189" s="12" t="s">
        <v>133</v>
      </c>
      <c r="AW189" s="12" t="s">
        <v>35</v>
      </c>
      <c r="AX189" s="12" t="s">
        <v>79</v>
      </c>
      <c r="AY189" s="267" t="s">
        <v>126</v>
      </c>
    </row>
    <row r="190" s="1" customFormat="1" ht="16.5" customHeight="1">
      <c r="B190" s="44"/>
      <c r="C190" s="243" t="s">
        <v>427</v>
      </c>
      <c r="D190" s="243" t="s">
        <v>183</v>
      </c>
      <c r="E190" s="244" t="s">
        <v>704</v>
      </c>
      <c r="F190" s="245" t="s">
        <v>705</v>
      </c>
      <c r="G190" s="246" t="s">
        <v>658</v>
      </c>
      <c r="H190" s="247">
        <v>13.365</v>
      </c>
      <c r="I190" s="248"/>
      <c r="J190" s="249">
        <f>ROUND(I190*H190,2)</f>
        <v>0</v>
      </c>
      <c r="K190" s="245" t="s">
        <v>21</v>
      </c>
      <c r="L190" s="250"/>
      <c r="M190" s="251" t="s">
        <v>21</v>
      </c>
      <c r="N190" s="252" t="s">
        <v>42</v>
      </c>
      <c r="O190" s="45"/>
      <c r="P190" s="228">
        <f>O190*H190</f>
        <v>0</v>
      </c>
      <c r="Q190" s="228">
        <v>0</v>
      </c>
      <c r="R190" s="228">
        <f>Q190*H190</f>
        <v>0</v>
      </c>
      <c r="S190" s="228">
        <v>0</v>
      </c>
      <c r="T190" s="229">
        <f>S190*H190</f>
        <v>0</v>
      </c>
      <c r="AR190" s="22" t="s">
        <v>164</v>
      </c>
      <c r="AT190" s="22" t="s">
        <v>183</v>
      </c>
      <c r="AU190" s="22" t="s">
        <v>79</v>
      </c>
      <c r="AY190" s="22" t="s">
        <v>126</v>
      </c>
      <c r="BE190" s="230">
        <f>IF(N190="základní",J190,0)</f>
        <v>0</v>
      </c>
      <c r="BF190" s="230">
        <f>IF(N190="snížená",J190,0)</f>
        <v>0</v>
      </c>
      <c r="BG190" s="230">
        <f>IF(N190="zákl. přenesená",J190,0)</f>
        <v>0</v>
      </c>
      <c r="BH190" s="230">
        <f>IF(N190="sníž. přenesená",J190,0)</f>
        <v>0</v>
      </c>
      <c r="BI190" s="230">
        <f>IF(N190="nulová",J190,0)</f>
        <v>0</v>
      </c>
      <c r="BJ190" s="22" t="s">
        <v>79</v>
      </c>
      <c r="BK190" s="230">
        <f>ROUND(I190*H190,2)</f>
        <v>0</v>
      </c>
      <c r="BL190" s="22" t="s">
        <v>133</v>
      </c>
      <c r="BM190" s="22" t="s">
        <v>757</v>
      </c>
    </row>
    <row r="191" s="11" customFormat="1">
      <c r="B191" s="231"/>
      <c r="C191" s="232"/>
      <c r="D191" s="233" t="s">
        <v>156</v>
      </c>
      <c r="E191" s="234" t="s">
        <v>21</v>
      </c>
      <c r="F191" s="235" t="s">
        <v>758</v>
      </c>
      <c r="G191" s="232"/>
      <c r="H191" s="236">
        <v>13.365</v>
      </c>
      <c r="I191" s="237"/>
      <c r="J191" s="232"/>
      <c r="K191" s="232"/>
      <c r="L191" s="238"/>
      <c r="M191" s="239"/>
      <c r="N191" s="240"/>
      <c r="O191" s="240"/>
      <c r="P191" s="240"/>
      <c r="Q191" s="240"/>
      <c r="R191" s="240"/>
      <c r="S191" s="240"/>
      <c r="T191" s="241"/>
      <c r="AT191" s="242" t="s">
        <v>156</v>
      </c>
      <c r="AU191" s="242" t="s">
        <v>79</v>
      </c>
      <c r="AV191" s="11" t="s">
        <v>81</v>
      </c>
      <c r="AW191" s="11" t="s">
        <v>35</v>
      </c>
      <c r="AX191" s="11" t="s">
        <v>71</v>
      </c>
      <c r="AY191" s="242" t="s">
        <v>126</v>
      </c>
    </row>
    <row r="192" s="12" customFormat="1">
      <c r="B192" s="257"/>
      <c r="C192" s="258"/>
      <c r="D192" s="233" t="s">
        <v>156</v>
      </c>
      <c r="E192" s="259" t="s">
        <v>21</v>
      </c>
      <c r="F192" s="260" t="s">
        <v>603</v>
      </c>
      <c r="G192" s="258"/>
      <c r="H192" s="261">
        <v>13.365</v>
      </c>
      <c r="I192" s="262"/>
      <c r="J192" s="258"/>
      <c r="K192" s="258"/>
      <c r="L192" s="263"/>
      <c r="M192" s="264"/>
      <c r="N192" s="265"/>
      <c r="O192" s="265"/>
      <c r="P192" s="265"/>
      <c r="Q192" s="265"/>
      <c r="R192" s="265"/>
      <c r="S192" s="265"/>
      <c r="T192" s="266"/>
      <c r="AT192" s="267" t="s">
        <v>156</v>
      </c>
      <c r="AU192" s="267" t="s">
        <v>79</v>
      </c>
      <c r="AV192" s="12" t="s">
        <v>133</v>
      </c>
      <c r="AW192" s="12" t="s">
        <v>35</v>
      </c>
      <c r="AX192" s="12" t="s">
        <v>79</v>
      </c>
      <c r="AY192" s="267" t="s">
        <v>126</v>
      </c>
    </row>
    <row r="193" s="1" customFormat="1" ht="16.5" customHeight="1">
      <c r="B193" s="44"/>
      <c r="C193" s="243" t="s">
        <v>431</v>
      </c>
      <c r="D193" s="243" t="s">
        <v>183</v>
      </c>
      <c r="E193" s="244" t="s">
        <v>713</v>
      </c>
      <c r="F193" s="245" t="s">
        <v>714</v>
      </c>
      <c r="G193" s="246" t="s">
        <v>658</v>
      </c>
      <c r="H193" s="247">
        <v>0.66000000000000003</v>
      </c>
      <c r="I193" s="248"/>
      <c r="J193" s="249">
        <f>ROUND(I193*H193,2)</f>
        <v>0</v>
      </c>
      <c r="K193" s="245" t="s">
        <v>21</v>
      </c>
      <c r="L193" s="250"/>
      <c r="M193" s="251" t="s">
        <v>21</v>
      </c>
      <c r="N193" s="252" t="s">
        <v>42</v>
      </c>
      <c r="O193" s="45"/>
      <c r="P193" s="228">
        <f>O193*H193</f>
        <v>0</v>
      </c>
      <c r="Q193" s="228">
        <v>0</v>
      </c>
      <c r="R193" s="228">
        <f>Q193*H193</f>
        <v>0</v>
      </c>
      <c r="S193" s="228">
        <v>0</v>
      </c>
      <c r="T193" s="229">
        <f>S193*H193</f>
        <v>0</v>
      </c>
      <c r="AR193" s="22" t="s">
        <v>164</v>
      </c>
      <c r="AT193" s="22" t="s">
        <v>183</v>
      </c>
      <c r="AU193" s="22" t="s">
        <v>79</v>
      </c>
      <c r="AY193" s="22" t="s">
        <v>126</v>
      </c>
      <c r="BE193" s="230">
        <f>IF(N193="základní",J193,0)</f>
        <v>0</v>
      </c>
      <c r="BF193" s="230">
        <f>IF(N193="snížená",J193,0)</f>
        <v>0</v>
      </c>
      <c r="BG193" s="230">
        <f>IF(N193="zákl. přenesená",J193,0)</f>
        <v>0</v>
      </c>
      <c r="BH193" s="230">
        <f>IF(N193="sníž. přenesená",J193,0)</f>
        <v>0</v>
      </c>
      <c r="BI193" s="230">
        <f>IF(N193="nulová",J193,0)</f>
        <v>0</v>
      </c>
      <c r="BJ193" s="22" t="s">
        <v>79</v>
      </c>
      <c r="BK193" s="230">
        <f>ROUND(I193*H193,2)</f>
        <v>0</v>
      </c>
      <c r="BL193" s="22" t="s">
        <v>133</v>
      </c>
      <c r="BM193" s="22" t="s">
        <v>759</v>
      </c>
    </row>
    <row r="194" s="11" customFormat="1">
      <c r="B194" s="231"/>
      <c r="C194" s="232"/>
      <c r="D194" s="233" t="s">
        <v>156</v>
      </c>
      <c r="E194" s="234" t="s">
        <v>21</v>
      </c>
      <c r="F194" s="235" t="s">
        <v>760</v>
      </c>
      <c r="G194" s="232"/>
      <c r="H194" s="236">
        <v>0.66000000000000003</v>
      </c>
      <c r="I194" s="237"/>
      <c r="J194" s="232"/>
      <c r="K194" s="232"/>
      <c r="L194" s="238"/>
      <c r="M194" s="239"/>
      <c r="N194" s="240"/>
      <c r="O194" s="240"/>
      <c r="P194" s="240"/>
      <c r="Q194" s="240"/>
      <c r="R194" s="240"/>
      <c r="S194" s="240"/>
      <c r="T194" s="241"/>
      <c r="AT194" s="242" t="s">
        <v>156</v>
      </c>
      <c r="AU194" s="242" t="s">
        <v>79</v>
      </c>
      <c r="AV194" s="11" t="s">
        <v>81</v>
      </c>
      <c r="AW194" s="11" t="s">
        <v>35</v>
      </c>
      <c r="AX194" s="11" t="s">
        <v>71</v>
      </c>
      <c r="AY194" s="242" t="s">
        <v>126</v>
      </c>
    </row>
    <row r="195" s="12" customFormat="1">
      <c r="B195" s="257"/>
      <c r="C195" s="258"/>
      <c r="D195" s="233" t="s">
        <v>156</v>
      </c>
      <c r="E195" s="259" t="s">
        <v>21</v>
      </c>
      <c r="F195" s="260" t="s">
        <v>603</v>
      </c>
      <c r="G195" s="258"/>
      <c r="H195" s="261">
        <v>0.66000000000000003</v>
      </c>
      <c r="I195" s="262"/>
      <c r="J195" s="258"/>
      <c r="K195" s="258"/>
      <c r="L195" s="263"/>
      <c r="M195" s="264"/>
      <c r="N195" s="265"/>
      <c r="O195" s="265"/>
      <c r="P195" s="265"/>
      <c r="Q195" s="265"/>
      <c r="R195" s="265"/>
      <c r="S195" s="265"/>
      <c r="T195" s="266"/>
      <c r="AT195" s="267" t="s">
        <v>156</v>
      </c>
      <c r="AU195" s="267" t="s">
        <v>79</v>
      </c>
      <c r="AV195" s="12" t="s">
        <v>133</v>
      </c>
      <c r="AW195" s="12" t="s">
        <v>35</v>
      </c>
      <c r="AX195" s="12" t="s">
        <v>79</v>
      </c>
      <c r="AY195" s="267" t="s">
        <v>126</v>
      </c>
    </row>
    <row r="196" s="1" customFormat="1" ht="16.5" customHeight="1">
      <c r="B196" s="44"/>
      <c r="C196" s="243" t="s">
        <v>435</v>
      </c>
      <c r="D196" s="243" t="s">
        <v>183</v>
      </c>
      <c r="E196" s="244" t="s">
        <v>717</v>
      </c>
      <c r="F196" s="245" t="s">
        <v>718</v>
      </c>
      <c r="G196" s="246" t="s">
        <v>658</v>
      </c>
      <c r="H196" s="247">
        <v>22.934999999999999</v>
      </c>
      <c r="I196" s="248"/>
      <c r="J196" s="249">
        <f>ROUND(I196*H196,2)</f>
        <v>0</v>
      </c>
      <c r="K196" s="245" t="s">
        <v>21</v>
      </c>
      <c r="L196" s="250"/>
      <c r="M196" s="251" t="s">
        <v>21</v>
      </c>
      <c r="N196" s="252" t="s">
        <v>42</v>
      </c>
      <c r="O196" s="45"/>
      <c r="P196" s="228">
        <f>O196*H196</f>
        <v>0</v>
      </c>
      <c r="Q196" s="228">
        <v>0</v>
      </c>
      <c r="R196" s="228">
        <f>Q196*H196</f>
        <v>0</v>
      </c>
      <c r="S196" s="228">
        <v>0</v>
      </c>
      <c r="T196" s="229">
        <f>S196*H196</f>
        <v>0</v>
      </c>
      <c r="AR196" s="22" t="s">
        <v>164</v>
      </c>
      <c r="AT196" s="22" t="s">
        <v>183</v>
      </c>
      <c r="AU196" s="22" t="s">
        <v>79</v>
      </c>
      <c r="AY196" s="22" t="s">
        <v>126</v>
      </c>
      <c r="BE196" s="230">
        <f>IF(N196="základní",J196,0)</f>
        <v>0</v>
      </c>
      <c r="BF196" s="230">
        <f>IF(N196="snížená",J196,0)</f>
        <v>0</v>
      </c>
      <c r="BG196" s="230">
        <f>IF(N196="zákl. přenesená",J196,0)</f>
        <v>0</v>
      </c>
      <c r="BH196" s="230">
        <f>IF(N196="sníž. přenesená",J196,0)</f>
        <v>0</v>
      </c>
      <c r="BI196" s="230">
        <f>IF(N196="nulová",J196,0)</f>
        <v>0</v>
      </c>
      <c r="BJ196" s="22" t="s">
        <v>79</v>
      </c>
      <c r="BK196" s="230">
        <f>ROUND(I196*H196,2)</f>
        <v>0</v>
      </c>
      <c r="BL196" s="22" t="s">
        <v>133</v>
      </c>
      <c r="BM196" s="22" t="s">
        <v>761</v>
      </c>
    </row>
    <row r="197" s="11" customFormat="1">
      <c r="B197" s="231"/>
      <c r="C197" s="232"/>
      <c r="D197" s="233" t="s">
        <v>156</v>
      </c>
      <c r="E197" s="234" t="s">
        <v>21</v>
      </c>
      <c r="F197" s="235" t="s">
        <v>762</v>
      </c>
      <c r="G197" s="232"/>
      <c r="H197" s="236">
        <v>22.934999999999999</v>
      </c>
      <c r="I197" s="237"/>
      <c r="J197" s="232"/>
      <c r="K197" s="232"/>
      <c r="L197" s="238"/>
      <c r="M197" s="239"/>
      <c r="N197" s="240"/>
      <c r="O197" s="240"/>
      <c r="P197" s="240"/>
      <c r="Q197" s="240"/>
      <c r="R197" s="240"/>
      <c r="S197" s="240"/>
      <c r="T197" s="241"/>
      <c r="AT197" s="242" t="s">
        <v>156</v>
      </c>
      <c r="AU197" s="242" t="s">
        <v>79</v>
      </c>
      <c r="AV197" s="11" t="s">
        <v>81</v>
      </c>
      <c r="AW197" s="11" t="s">
        <v>35</v>
      </c>
      <c r="AX197" s="11" t="s">
        <v>71</v>
      </c>
      <c r="AY197" s="242" t="s">
        <v>126</v>
      </c>
    </row>
    <row r="198" s="12" customFormat="1">
      <c r="B198" s="257"/>
      <c r="C198" s="258"/>
      <c r="D198" s="233" t="s">
        <v>156</v>
      </c>
      <c r="E198" s="259" t="s">
        <v>21</v>
      </c>
      <c r="F198" s="260" t="s">
        <v>603</v>
      </c>
      <c r="G198" s="258"/>
      <c r="H198" s="261">
        <v>22.934999999999999</v>
      </c>
      <c r="I198" s="262"/>
      <c r="J198" s="258"/>
      <c r="K198" s="258"/>
      <c r="L198" s="263"/>
      <c r="M198" s="264"/>
      <c r="N198" s="265"/>
      <c r="O198" s="265"/>
      <c r="P198" s="265"/>
      <c r="Q198" s="265"/>
      <c r="R198" s="265"/>
      <c r="S198" s="265"/>
      <c r="T198" s="266"/>
      <c r="AT198" s="267" t="s">
        <v>156</v>
      </c>
      <c r="AU198" s="267" t="s">
        <v>79</v>
      </c>
      <c r="AV198" s="12" t="s">
        <v>133</v>
      </c>
      <c r="AW198" s="12" t="s">
        <v>35</v>
      </c>
      <c r="AX198" s="12" t="s">
        <v>79</v>
      </c>
      <c r="AY198" s="267" t="s">
        <v>126</v>
      </c>
    </row>
    <row r="199" s="1" customFormat="1" ht="16.5" customHeight="1">
      <c r="B199" s="44"/>
      <c r="C199" s="243" t="s">
        <v>439</v>
      </c>
      <c r="D199" s="243" t="s">
        <v>183</v>
      </c>
      <c r="E199" s="244" t="s">
        <v>763</v>
      </c>
      <c r="F199" s="245" t="s">
        <v>764</v>
      </c>
      <c r="G199" s="246" t="s">
        <v>658</v>
      </c>
      <c r="H199" s="247">
        <v>649</v>
      </c>
      <c r="I199" s="248"/>
      <c r="J199" s="249">
        <f>ROUND(I199*H199,2)</f>
        <v>0</v>
      </c>
      <c r="K199" s="245" t="s">
        <v>21</v>
      </c>
      <c r="L199" s="250"/>
      <c r="M199" s="251" t="s">
        <v>21</v>
      </c>
      <c r="N199" s="252" t="s">
        <v>42</v>
      </c>
      <c r="O199" s="45"/>
      <c r="P199" s="228">
        <f>O199*H199</f>
        <v>0</v>
      </c>
      <c r="Q199" s="228">
        <v>0</v>
      </c>
      <c r="R199" s="228">
        <f>Q199*H199</f>
        <v>0</v>
      </c>
      <c r="S199" s="228">
        <v>0</v>
      </c>
      <c r="T199" s="229">
        <f>S199*H199</f>
        <v>0</v>
      </c>
      <c r="AR199" s="22" t="s">
        <v>164</v>
      </c>
      <c r="AT199" s="22" t="s">
        <v>183</v>
      </c>
      <c r="AU199" s="22" t="s">
        <v>79</v>
      </c>
      <c r="AY199" s="22" t="s">
        <v>126</v>
      </c>
      <c r="BE199" s="230">
        <f>IF(N199="základní",J199,0)</f>
        <v>0</v>
      </c>
      <c r="BF199" s="230">
        <f>IF(N199="snížená",J199,0)</f>
        <v>0</v>
      </c>
      <c r="BG199" s="230">
        <f>IF(N199="zákl. přenesená",J199,0)</f>
        <v>0</v>
      </c>
      <c r="BH199" s="230">
        <f>IF(N199="sníž. přenesená",J199,0)</f>
        <v>0</v>
      </c>
      <c r="BI199" s="230">
        <f>IF(N199="nulová",J199,0)</f>
        <v>0</v>
      </c>
      <c r="BJ199" s="22" t="s">
        <v>79</v>
      </c>
      <c r="BK199" s="230">
        <f>ROUND(I199*H199,2)</f>
        <v>0</v>
      </c>
      <c r="BL199" s="22" t="s">
        <v>133</v>
      </c>
      <c r="BM199" s="22" t="s">
        <v>765</v>
      </c>
    </row>
    <row r="200" s="11" customFormat="1">
      <c r="B200" s="231"/>
      <c r="C200" s="232"/>
      <c r="D200" s="233" t="s">
        <v>156</v>
      </c>
      <c r="E200" s="234" t="s">
        <v>21</v>
      </c>
      <c r="F200" s="235" t="s">
        <v>766</v>
      </c>
      <c r="G200" s="232"/>
      <c r="H200" s="236">
        <v>649</v>
      </c>
      <c r="I200" s="237"/>
      <c r="J200" s="232"/>
      <c r="K200" s="232"/>
      <c r="L200" s="238"/>
      <c r="M200" s="239"/>
      <c r="N200" s="240"/>
      <c r="O200" s="240"/>
      <c r="P200" s="240"/>
      <c r="Q200" s="240"/>
      <c r="R200" s="240"/>
      <c r="S200" s="240"/>
      <c r="T200" s="241"/>
      <c r="AT200" s="242" t="s">
        <v>156</v>
      </c>
      <c r="AU200" s="242" t="s">
        <v>79</v>
      </c>
      <c r="AV200" s="11" t="s">
        <v>81</v>
      </c>
      <c r="AW200" s="11" t="s">
        <v>35</v>
      </c>
      <c r="AX200" s="11" t="s">
        <v>71</v>
      </c>
      <c r="AY200" s="242" t="s">
        <v>126</v>
      </c>
    </row>
    <row r="201" s="12" customFormat="1">
      <c r="B201" s="257"/>
      <c r="C201" s="258"/>
      <c r="D201" s="233" t="s">
        <v>156</v>
      </c>
      <c r="E201" s="259" t="s">
        <v>21</v>
      </c>
      <c r="F201" s="260" t="s">
        <v>603</v>
      </c>
      <c r="G201" s="258"/>
      <c r="H201" s="261">
        <v>649</v>
      </c>
      <c r="I201" s="262"/>
      <c r="J201" s="258"/>
      <c r="K201" s="258"/>
      <c r="L201" s="263"/>
      <c r="M201" s="264"/>
      <c r="N201" s="265"/>
      <c r="O201" s="265"/>
      <c r="P201" s="265"/>
      <c r="Q201" s="265"/>
      <c r="R201" s="265"/>
      <c r="S201" s="265"/>
      <c r="T201" s="266"/>
      <c r="AT201" s="267" t="s">
        <v>156</v>
      </c>
      <c r="AU201" s="267" t="s">
        <v>79</v>
      </c>
      <c r="AV201" s="12" t="s">
        <v>133</v>
      </c>
      <c r="AW201" s="12" t="s">
        <v>35</v>
      </c>
      <c r="AX201" s="12" t="s">
        <v>79</v>
      </c>
      <c r="AY201" s="267" t="s">
        <v>126</v>
      </c>
    </row>
    <row r="202" s="1" customFormat="1" ht="16.5" customHeight="1">
      <c r="B202" s="44"/>
      <c r="C202" s="243" t="s">
        <v>443</v>
      </c>
      <c r="D202" s="243" t="s">
        <v>183</v>
      </c>
      <c r="E202" s="244" t="s">
        <v>729</v>
      </c>
      <c r="F202" s="245" t="s">
        <v>730</v>
      </c>
      <c r="G202" s="246" t="s">
        <v>658</v>
      </c>
      <c r="H202" s="247">
        <v>638</v>
      </c>
      <c r="I202" s="248"/>
      <c r="J202" s="249">
        <f>ROUND(I202*H202,2)</f>
        <v>0</v>
      </c>
      <c r="K202" s="245" t="s">
        <v>21</v>
      </c>
      <c r="L202" s="250"/>
      <c r="M202" s="251" t="s">
        <v>21</v>
      </c>
      <c r="N202" s="252" t="s">
        <v>42</v>
      </c>
      <c r="O202" s="45"/>
      <c r="P202" s="228">
        <f>O202*H202</f>
        <v>0</v>
      </c>
      <c r="Q202" s="228">
        <v>0</v>
      </c>
      <c r="R202" s="228">
        <f>Q202*H202</f>
        <v>0</v>
      </c>
      <c r="S202" s="228">
        <v>0</v>
      </c>
      <c r="T202" s="229">
        <f>S202*H202</f>
        <v>0</v>
      </c>
      <c r="AR202" s="22" t="s">
        <v>164</v>
      </c>
      <c r="AT202" s="22" t="s">
        <v>183</v>
      </c>
      <c r="AU202" s="22" t="s">
        <v>79</v>
      </c>
      <c r="AY202" s="22" t="s">
        <v>126</v>
      </c>
      <c r="BE202" s="230">
        <f>IF(N202="základní",J202,0)</f>
        <v>0</v>
      </c>
      <c r="BF202" s="230">
        <f>IF(N202="snížená",J202,0)</f>
        <v>0</v>
      </c>
      <c r="BG202" s="230">
        <f>IF(N202="zákl. přenesená",J202,0)</f>
        <v>0</v>
      </c>
      <c r="BH202" s="230">
        <f>IF(N202="sníž. přenesená",J202,0)</f>
        <v>0</v>
      </c>
      <c r="BI202" s="230">
        <f>IF(N202="nulová",J202,0)</f>
        <v>0</v>
      </c>
      <c r="BJ202" s="22" t="s">
        <v>79</v>
      </c>
      <c r="BK202" s="230">
        <f>ROUND(I202*H202,2)</f>
        <v>0</v>
      </c>
      <c r="BL202" s="22" t="s">
        <v>133</v>
      </c>
      <c r="BM202" s="22" t="s">
        <v>767</v>
      </c>
    </row>
    <row r="203" s="11" customFormat="1">
      <c r="B203" s="231"/>
      <c r="C203" s="232"/>
      <c r="D203" s="233" t="s">
        <v>156</v>
      </c>
      <c r="E203" s="234" t="s">
        <v>21</v>
      </c>
      <c r="F203" s="235" t="s">
        <v>768</v>
      </c>
      <c r="G203" s="232"/>
      <c r="H203" s="236">
        <v>638</v>
      </c>
      <c r="I203" s="237"/>
      <c r="J203" s="232"/>
      <c r="K203" s="232"/>
      <c r="L203" s="238"/>
      <c r="M203" s="239"/>
      <c r="N203" s="240"/>
      <c r="O203" s="240"/>
      <c r="P203" s="240"/>
      <c r="Q203" s="240"/>
      <c r="R203" s="240"/>
      <c r="S203" s="240"/>
      <c r="T203" s="241"/>
      <c r="AT203" s="242" t="s">
        <v>156</v>
      </c>
      <c r="AU203" s="242" t="s">
        <v>79</v>
      </c>
      <c r="AV203" s="11" t="s">
        <v>81</v>
      </c>
      <c r="AW203" s="11" t="s">
        <v>35</v>
      </c>
      <c r="AX203" s="11" t="s">
        <v>71</v>
      </c>
      <c r="AY203" s="242" t="s">
        <v>126</v>
      </c>
    </row>
    <row r="204" s="12" customFormat="1">
      <c r="B204" s="257"/>
      <c r="C204" s="258"/>
      <c r="D204" s="233" t="s">
        <v>156</v>
      </c>
      <c r="E204" s="259" t="s">
        <v>21</v>
      </c>
      <c r="F204" s="260" t="s">
        <v>603</v>
      </c>
      <c r="G204" s="258"/>
      <c r="H204" s="261">
        <v>638</v>
      </c>
      <c r="I204" s="262"/>
      <c r="J204" s="258"/>
      <c r="K204" s="258"/>
      <c r="L204" s="263"/>
      <c r="M204" s="264"/>
      <c r="N204" s="265"/>
      <c r="O204" s="265"/>
      <c r="P204" s="265"/>
      <c r="Q204" s="265"/>
      <c r="R204" s="265"/>
      <c r="S204" s="265"/>
      <c r="T204" s="266"/>
      <c r="AT204" s="267" t="s">
        <v>156</v>
      </c>
      <c r="AU204" s="267" t="s">
        <v>79</v>
      </c>
      <c r="AV204" s="12" t="s">
        <v>133</v>
      </c>
      <c r="AW204" s="12" t="s">
        <v>35</v>
      </c>
      <c r="AX204" s="12" t="s">
        <v>79</v>
      </c>
      <c r="AY204" s="267" t="s">
        <v>126</v>
      </c>
    </row>
    <row r="205" s="1" customFormat="1" ht="16.5" customHeight="1">
      <c r="B205" s="44"/>
      <c r="C205" s="219" t="s">
        <v>447</v>
      </c>
      <c r="D205" s="219" t="s">
        <v>128</v>
      </c>
      <c r="E205" s="220" t="s">
        <v>769</v>
      </c>
      <c r="F205" s="221" t="s">
        <v>770</v>
      </c>
      <c r="G205" s="222" t="s">
        <v>693</v>
      </c>
      <c r="H205" s="223">
        <v>5.5</v>
      </c>
      <c r="I205" s="224"/>
      <c r="J205" s="225">
        <f>ROUND(I205*H205,2)</f>
        <v>0</v>
      </c>
      <c r="K205" s="221" t="s">
        <v>21</v>
      </c>
      <c r="L205" s="70"/>
      <c r="M205" s="226" t="s">
        <v>21</v>
      </c>
      <c r="N205" s="227" t="s">
        <v>42</v>
      </c>
      <c r="O205" s="45"/>
      <c r="P205" s="228">
        <f>O205*H205</f>
        <v>0</v>
      </c>
      <c r="Q205" s="228">
        <v>0</v>
      </c>
      <c r="R205" s="228">
        <f>Q205*H205</f>
        <v>0</v>
      </c>
      <c r="S205" s="228">
        <v>0</v>
      </c>
      <c r="T205" s="229">
        <f>S205*H205</f>
        <v>0</v>
      </c>
      <c r="AR205" s="22" t="s">
        <v>133</v>
      </c>
      <c r="AT205" s="22" t="s">
        <v>128</v>
      </c>
      <c r="AU205" s="22" t="s">
        <v>79</v>
      </c>
      <c r="AY205" s="22" t="s">
        <v>126</v>
      </c>
      <c r="BE205" s="230">
        <f>IF(N205="základní",J205,0)</f>
        <v>0</v>
      </c>
      <c r="BF205" s="230">
        <f>IF(N205="snížená",J205,0)</f>
        <v>0</v>
      </c>
      <c r="BG205" s="230">
        <f>IF(N205="zákl. přenesená",J205,0)</f>
        <v>0</v>
      </c>
      <c r="BH205" s="230">
        <f>IF(N205="sníž. přenesená",J205,0)</f>
        <v>0</v>
      </c>
      <c r="BI205" s="230">
        <f>IF(N205="nulová",J205,0)</f>
        <v>0</v>
      </c>
      <c r="BJ205" s="22" t="s">
        <v>79</v>
      </c>
      <c r="BK205" s="230">
        <f>ROUND(I205*H205,2)</f>
        <v>0</v>
      </c>
      <c r="BL205" s="22" t="s">
        <v>133</v>
      </c>
      <c r="BM205" s="22" t="s">
        <v>771</v>
      </c>
    </row>
    <row r="206" s="1" customFormat="1" ht="16.5" customHeight="1">
      <c r="B206" s="44"/>
      <c r="C206" s="243" t="s">
        <v>451</v>
      </c>
      <c r="D206" s="243" t="s">
        <v>183</v>
      </c>
      <c r="E206" s="244" t="s">
        <v>772</v>
      </c>
      <c r="F206" s="245" t="s">
        <v>773</v>
      </c>
      <c r="G206" s="246" t="s">
        <v>658</v>
      </c>
      <c r="H206" s="247">
        <v>264.495</v>
      </c>
      <c r="I206" s="248"/>
      <c r="J206" s="249">
        <f>ROUND(I206*H206,2)</f>
        <v>0</v>
      </c>
      <c r="K206" s="245" t="s">
        <v>21</v>
      </c>
      <c r="L206" s="250"/>
      <c r="M206" s="251" t="s">
        <v>21</v>
      </c>
      <c r="N206" s="252" t="s">
        <v>42</v>
      </c>
      <c r="O206" s="45"/>
      <c r="P206" s="228">
        <f>O206*H206</f>
        <v>0</v>
      </c>
      <c r="Q206" s="228">
        <v>0</v>
      </c>
      <c r="R206" s="228">
        <f>Q206*H206</f>
        <v>0</v>
      </c>
      <c r="S206" s="228">
        <v>0</v>
      </c>
      <c r="T206" s="229">
        <f>S206*H206</f>
        <v>0</v>
      </c>
      <c r="AR206" s="22" t="s">
        <v>164</v>
      </c>
      <c r="AT206" s="22" t="s">
        <v>183</v>
      </c>
      <c r="AU206" s="22" t="s">
        <v>79</v>
      </c>
      <c r="AY206" s="22" t="s">
        <v>126</v>
      </c>
      <c r="BE206" s="230">
        <f>IF(N206="základní",J206,0)</f>
        <v>0</v>
      </c>
      <c r="BF206" s="230">
        <f>IF(N206="snížená",J206,0)</f>
        <v>0</v>
      </c>
      <c r="BG206" s="230">
        <f>IF(N206="zákl. přenesená",J206,0)</f>
        <v>0</v>
      </c>
      <c r="BH206" s="230">
        <f>IF(N206="sníž. přenesená",J206,0)</f>
        <v>0</v>
      </c>
      <c r="BI206" s="230">
        <f>IF(N206="nulová",J206,0)</f>
        <v>0</v>
      </c>
      <c r="BJ206" s="22" t="s">
        <v>79</v>
      </c>
      <c r="BK206" s="230">
        <f>ROUND(I206*H206,2)</f>
        <v>0</v>
      </c>
      <c r="BL206" s="22" t="s">
        <v>133</v>
      </c>
      <c r="BM206" s="22" t="s">
        <v>774</v>
      </c>
    </row>
    <row r="207" s="11" customFormat="1">
      <c r="B207" s="231"/>
      <c r="C207" s="232"/>
      <c r="D207" s="233" t="s">
        <v>156</v>
      </c>
      <c r="E207" s="234" t="s">
        <v>21</v>
      </c>
      <c r="F207" s="235" t="s">
        <v>775</v>
      </c>
      <c r="G207" s="232"/>
      <c r="H207" s="236">
        <v>264.495</v>
      </c>
      <c r="I207" s="237"/>
      <c r="J207" s="232"/>
      <c r="K207" s="232"/>
      <c r="L207" s="238"/>
      <c r="M207" s="239"/>
      <c r="N207" s="240"/>
      <c r="O207" s="240"/>
      <c r="P207" s="240"/>
      <c r="Q207" s="240"/>
      <c r="R207" s="240"/>
      <c r="S207" s="240"/>
      <c r="T207" s="241"/>
      <c r="AT207" s="242" t="s">
        <v>156</v>
      </c>
      <c r="AU207" s="242" t="s">
        <v>79</v>
      </c>
      <c r="AV207" s="11" t="s">
        <v>81</v>
      </c>
      <c r="AW207" s="11" t="s">
        <v>35</v>
      </c>
      <c r="AX207" s="11" t="s">
        <v>71</v>
      </c>
      <c r="AY207" s="242" t="s">
        <v>126</v>
      </c>
    </row>
    <row r="208" s="12" customFormat="1">
      <c r="B208" s="257"/>
      <c r="C208" s="258"/>
      <c r="D208" s="233" t="s">
        <v>156</v>
      </c>
      <c r="E208" s="259" t="s">
        <v>21</v>
      </c>
      <c r="F208" s="260" t="s">
        <v>603</v>
      </c>
      <c r="G208" s="258"/>
      <c r="H208" s="261">
        <v>264.495</v>
      </c>
      <c r="I208" s="262"/>
      <c r="J208" s="258"/>
      <c r="K208" s="258"/>
      <c r="L208" s="263"/>
      <c r="M208" s="264"/>
      <c r="N208" s="265"/>
      <c r="O208" s="265"/>
      <c r="P208" s="265"/>
      <c r="Q208" s="265"/>
      <c r="R208" s="265"/>
      <c r="S208" s="265"/>
      <c r="T208" s="266"/>
      <c r="AT208" s="267" t="s">
        <v>156</v>
      </c>
      <c r="AU208" s="267" t="s">
        <v>79</v>
      </c>
      <c r="AV208" s="12" t="s">
        <v>133</v>
      </c>
      <c r="AW208" s="12" t="s">
        <v>35</v>
      </c>
      <c r="AX208" s="12" t="s">
        <v>79</v>
      </c>
      <c r="AY208" s="267" t="s">
        <v>126</v>
      </c>
    </row>
    <row r="209" s="1" customFormat="1" ht="16.5" customHeight="1">
      <c r="B209" s="44"/>
      <c r="C209" s="243" t="s">
        <v>455</v>
      </c>
      <c r="D209" s="243" t="s">
        <v>183</v>
      </c>
      <c r="E209" s="244" t="s">
        <v>763</v>
      </c>
      <c r="F209" s="245" t="s">
        <v>764</v>
      </c>
      <c r="G209" s="246" t="s">
        <v>658</v>
      </c>
      <c r="H209" s="247">
        <v>649</v>
      </c>
      <c r="I209" s="248"/>
      <c r="J209" s="249">
        <f>ROUND(I209*H209,2)</f>
        <v>0</v>
      </c>
      <c r="K209" s="245" t="s">
        <v>21</v>
      </c>
      <c r="L209" s="250"/>
      <c r="M209" s="251" t="s">
        <v>21</v>
      </c>
      <c r="N209" s="252" t="s">
        <v>42</v>
      </c>
      <c r="O209" s="45"/>
      <c r="P209" s="228">
        <f>O209*H209</f>
        <v>0</v>
      </c>
      <c r="Q209" s="228">
        <v>0</v>
      </c>
      <c r="R209" s="228">
        <f>Q209*H209</f>
        <v>0</v>
      </c>
      <c r="S209" s="228">
        <v>0</v>
      </c>
      <c r="T209" s="229">
        <f>S209*H209</f>
        <v>0</v>
      </c>
      <c r="AR209" s="22" t="s">
        <v>164</v>
      </c>
      <c r="AT209" s="22" t="s">
        <v>183</v>
      </c>
      <c r="AU209" s="22" t="s">
        <v>79</v>
      </c>
      <c r="AY209" s="22" t="s">
        <v>126</v>
      </c>
      <c r="BE209" s="230">
        <f>IF(N209="základní",J209,0)</f>
        <v>0</v>
      </c>
      <c r="BF209" s="230">
        <f>IF(N209="snížená",J209,0)</f>
        <v>0</v>
      </c>
      <c r="BG209" s="230">
        <f>IF(N209="zákl. přenesená",J209,0)</f>
        <v>0</v>
      </c>
      <c r="BH209" s="230">
        <f>IF(N209="sníž. přenesená",J209,0)</f>
        <v>0</v>
      </c>
      <c r="BI209" s="230">
        <f>IF(N209="nulová",J209,0)</f>
        <v>0</v>
      </c>
      <c r="BJ209" s="22" t="s">
        <v>79</v>
      </c>
      <c r="BK209" s="230">
        <f>ROUND(I209*H209,2)</f>
        <v>0</v>
      </c>
      <c r="BL209" s="22" t="s">
        <v>133</v>
      </c>
      <c r="BM209" s="22" t="s">
        <v>776</v>
      </c>
    </row>
    <row r="210" s="11" customFormat="1">
      <c r="B210" s="231"/>
      <c r="C210" s="232"/>
      <c r="D210" s="233" t="s">
        <v>156</v>
      </c>
      <c r="E210" s="234" t="s">
        <v>21</v>
      </c>
      <c r="F210" s="235" t="s">
        <v>766</v>
      </c>
      <c r="G210" s="232"/>
      <c r="H210" s="236">
        <v>649</v>
      </c>
      <c r="I210" s="237"/>
      <c r="J210" s="232"/>
      <c r="K210" s="232"/>
      <c r="L210" s="238"/>
      <c r="M210" s="239"/>
      <c r="N210" s="240"/>
      <c r="O210" s="240"/>
      <c r="P210" s="240"/>
      <c r="Q210" s="240"/>
      <c r="R210" s="240"/>
      <c r="S210" s="240"/>
      <c r="T210" s="241"/>
      <c r="AT210" s="242" t="s">
        <v>156</v>
      </c>
      <c r="AU210" s="242" t="s">
        <v>79</v>
      </c>
      <c r="AV210" s="11" t="s">
        <v>81</v>
      </c>
      <c r="AW210" s="11" t="s">
        <v>35</v>
      </c>
      <c r="AX210" s="11" t="s">
        <v>71</v>
      </c>
      <c r="AY210" s="242" t="s">
        <v>126</v>
      </c>
    </row>
    <row r="211" s="12" customFormat="1">
      <c r="B211" s="257"/>
      <c r="C211" s="258"/>
      <c r="D211" s="233" t="s">
        <v>156</v>
      </c>
      <c r="E211" s="259" t="s">
        <v>21</v>
      </c>
      <c r="F211" s="260" t="s">
        <v>603</v>
      </c>
      <c r="G211" s="258"/>
      <c r="H211" s="261">
        <v>649</v>
      </c>
      <c r="I211" s="262"/>
      <c r="J211" s="258"/>
      <c r="K211" s="258"/>
      <c r="L211" s="263"/>
      <c r="M211" s="264"/>
      <c r="N211" s="265"/>
      <c r="O211" s="265"/>
      <c r="P211" s="265"/>
      <c r="Q211" s="265"/>
      <c r="R211" s="265"/>
      <c r="S211" s="265"/>
      <c r="T211" s="266"/>
      <c r="AT211" s="267" t="s">
        <v>156</v>
      </c>
      <c r="AU211" s="267" t="s">
        <v>79</v>
      </c>
      <c r="AV211" s="12" t="s">
        <v>133</v>
      </c>
      <c r="AW211" s="12" t="s">
        <v>35</v>
      </c>
      <c r="AX211" s="12" t="s">
        <v>79</v>
      </c>
      <c r="AY211" s="267" t="s">
        <v>126</v>
      </c>
    </row>
    <row r="212" s="1" customFormat="1" ht="16.5" customHeight="1">
      <c r="B212" s="44"/>
      <c r="C212" s="243" t="s">
        <v>459</v>
      </c>
      <c r="D212" s="243" t="s">
        <v>183</v>
      </c>
      <c r="E212" s="244" t="s">
        <v>729</v>
      </c>
      <c r="F212" s="245" t="s">
        <v>730</v>
      </c>
      <c r="G212" s="246" t="s">
        <v>658</v>
      </c>
      <c r="H212" s="247">
        <v>638</v>
      </c>
      <c r="I212" s="248"/>
      <c r="J212" s="249">
        <f>ROUND(I212*H212,2)</f>
        <v>0</v>
      </c>
      <c r="K212" s="245" t="s">
        <v>21</v>
      </c>
      <c r="L212" s="250"/>
      <c r="M212" s="251" t="s">
        <v>21</v>
      </c>
      <c r="N212" s="252" t="s">
        <v>42</v>
      </c>
      <c r="O212" s="45"/>
      <c r="P212" s="228">
        <f>O212*H212</f>
        <v>0</v>
      </c>
      <c r="Q212" s="228">
        <v>0</v>
      </c>
      <c r="R212" s="228">
        <f>Q212*H212</f>
        <v>0</v>
      </c>
      <c r="S212" s="228">
        <v>0</v>
      </c>
      <c r="T212" s="229">
        <f>S212*H212</f>
        <v>0</v>
      </c>
      <c r="AR212" s="22" t="s">
        <v>164</v>
      </c>
      <c r="AT212" s="22" t="s">
        <v>183</v>
      </c>
      <c r="AU212" s="22" t="s">
        <v>79</v>
      </c>
      <c r="AY212" s="22" t="s">
        <v>126</v>
      </c>
      <c r="BE212" s="230">
        <f>IF(N212="základní",J212,0)</f>
        <v>0</v>
      </c>
      <c r="BF212" s="230">
        <f>IF(N212="snížená",J212,0)</f>
        <v>0</v>
      </c>
      <c r="BG212" s="230">
        <f>IF(N212="zákl. přenesená",J212,0)</f>
        <v>0</v>
      </c>
      <c r="BH212" s="230">
        <f>IF(N212="sníž. přenesená",J212,0)</f>
        <v>0</v>
      </c>
      <c r="BI212" s="230">
        <f>IF(N212="nulová",J212,0)</f>
        <v>0</v>
      </c>
      <c r="BJ212" s="22" t="s">
        <v>79</v>
      </c>
      <c r="BK212" s="230">
        <f>ROUND(I212*H212,2)</f>
        <v>0</v>
      </c>
      <c r="BL212" s="22" t="s">
        <v>133</v>
      </c>
      <c r="BM212" s="22" t="s">
        <v>777</v>
      </c>
    </row>
    <row r="213" s="11" customFormat="1">
      <c r="B213" s="231"/>
      <c r="C213" s="232"/>
      <c r="D213" s="233" t="s">
        <v>156</v>
      </c>
      <c r="E213" s="234" t="s">
        <v>21</v>
      </c>
      <c r="F213" s="235" t="s">
        <v>768</v>
      </c>
      <c r="G213" s="232"/>
      <c r="H213" s="236">
        <v>638</v>
      </c>
      <c r="I213" s="237"/>
      <c r="J213" s="232"/>
      <c r="K213" s="232"/>
      <c r="L213" s="238"/>
      <c r="M213" s="239"/>
      <c r="N213" s="240"/>
      <c r="O213" s="240"/>
      <c r="P213" s="240"/>
      <c r="Q213" s="240"/>
      <c r="R213" s="240"/>
      <c r="S213" s="240"/>
      <c r="T213" s="241"/>
      <c r="AT213" s="242" t="s">
        <v>156</v>
      </c>
      <c r="AU213" s="242" t="s">
        <v>79</v>
      </c>
      <c r="AV213" s="11" t="s">
        <v>81</v>
      </c>
      <c r="AW213" s="11" t="s">
        <v>35</v>
      </c>
      <c r="AX213" s="11" t="s">
        <v>71</v>
      </c>
      <c r="AY213" s="242" t="s">
        <v>126</v>
      </c>
    </row>
    <row r="214" s="12" customFormat="1">
      <c r="B214" s="257"/>
      <c r="C214" s="258"/>
      <c r="D214" s="233" t="s">
        <v>156</v>
      </c>
      <c r="E214" s="259" t="s">
        <v>21</v>
      </c>
      <c r="F214" s="260" t="s">
        <v>603</v>
      </c>
      <c r="G214" s="258"/>
      <c r="H214" s="261">
        <v>638</v>
      </c>
      <c r="I214" s="262"/>
      <c r="J214" s="258"/>
      <c r="K214" s="258"/>
      <c r="L214" s="263"/>
      <c r="M214" s="264"/>
      <c r="N214" s="265"/>
      <c r="O214" s="265"/>
      <c r="P214" s="265"/>
      <c r="Q214" s="265"/>
      <c r="R214" s="265"/>
      <c r="S214" s="265"/>
      <c r="T214" s="266"/>
      <c r="AT214" s="267" t="s">
        <v>156</v>
      </c>
      <c r="AU214" s="267" t="s">
        <v>79</v>
      </c>
      <c r="AV214" s="12" t="s">
        <v>133</v>
      </c>
      <c r="AW214" s="12" t="s">
        <v>35</v>
      </c>
      <c r="AX214" s="12" t="s">
        <v>79</v>
      </c>
      <c r="AY214" s="267" t="s">
        <v>126</v>
      </c>
    </row>
    <row r="215" s="1" customFormat="1" ht="16.5" customHeight="1">
      <c r="B215" s="44"/>
      <c r="C215" s="219" t="s">
        <v>463</v>
      </c>
      <c r="D215" s="219" t="s">
        <v>128</v>
      </c>
      <c r="E215" s="220" t="s">
        <v>778</v>
      </c>
      <c r="F215" s="221" t="s">
        <v>779</v>
      </c>
      <c r="G215" s="222" t="s">
        <v>693</v>
      </c>
      <c r="H215" s="223">
        <v>1</v>
      </c>
      <c r="I215" s="224"/>
      <c r="J215" s="225">
        <f>ROUND(I215*H215,2)</f>
        <v>0</v>
      </c>
      <c r="K215" s="221" t="s">
        <v>21</v>
      </c>
      <c r="L215" s="70"/>
      <c r="M215" s="226" t="s">
        <v>21</v>
      </c>
      <c r="N215" s="227" t="s">
        <v>42</v>
      </c>
      <c r="O215" s="45"/>
      <c r="P215" s="228">
        <f>O215*H215</f>
        <v>0</v>
      </c>
      <c r="Q215" s="228">
        <v>0</v>
      </c>
      <c r="R215" s="228">
        <f>Q215*H215</f>
        <v>0</v>
      </c>
      <c r="S215" s="228">
        <v>0</v>
      </c>
      <c r="T215" s="229">
        <f>S215*H215</f>
        <v>0</v>
      </c>
      <c r="AR215" s="22" t="s">
        <v>133</v>
      </c>
      <c r="AT215" s="22" t="s">
        <v>128</v>
      </c>
      <c r="AU215" s="22" t="s">
        <v>79</v>
      </c>
      <c r="AY215" s="22" t="s">
        <v>126</v>
      </c>
      <c r="BE215" s="230">
        <f>IF(N215="základní",J215,0)</f>
        <v>0</v>
      </c>
      <c r="BF215" s="230">
        <f>IF(N215="snížená",J215,0)</f>
        <v>0</v>
      </c>
      <c r="BG215" s="230">
        <f>IF(N215="zákl. přenesená",J215,0)</f>
        <v>0</v>
      </c>
      <c r="BH215" s="230">
        <f>IF(N215="sníž. přenesená",J215,0)</f>
        <v>0</v>
      </c>
      <c r="BI215" s="230">
        <f>IF(N215="nulová",J215,0)</f>
        <v>0</v>
      </c>
      <c r="BJ215" s="22" t="s">
        <v>79</v>
      </c>
      <c r="BK215" s="230">
        <f>ROUND(I215*H215,2)</f>
        <v>0</v>
      </c>
      <c r="BL215" s="22" t="s">
        <v>133</v>
      </c>
      <c r="BM215" s="22" t="s">
        <v>780</v>
      </c>
    </row>
    <row r="216" s="1" customFormat="1" ht="16.5" customHeight="1">
      <c r="B216" s="44"/>
      <c r="C216" s="219" t="s">
        <v>468</v>
      </c>
      <c r="D216" s="219" t="s">
        <v>128</v>
      </c>
      <c r="E216" s="220" t="s">
        <v>781</v>
      </c>
      <c r="F216" s="221" t="s">
        <v>782</v>
      </c>
      <c r="G216" s="222" t="s">
        <v>693</v>
      </c>
      <c r="H216" s="223">
        <v>1</v>
      </c>
      <c r="I216" s="224"/>
      <c r="J216" s="225">
        <f>ROUND(I216*H216,2)</f>
        <v>0</v>
      </c>
      <c r="K216" s="221" t="s">
        <v>21</v>
      </c>
      <c r="L216" s="70"/>
      <c r="M216" s="226" t="s">
        <v>21</v>
      </c>
      <c r="N216" s="227" t="s">
        <v>42</v>
      </c>
      <c r="O216" s="45"/>
      <c r="P216" s="228">
        <f>O216*H216</f>
        <v>0</v>
      </c>
      <c r="Q216" s="228">
        <v>0</v>
      </c>
      <c r="R216" s="228">
        <f>Q216*H216</f>
        <v>0</v>
      </c>
      <c r="S216" s="228">
        <v>0</v>
      </c>
      <c r="T216" s="229">
        <f>S216*H216</f>
        <v>0</v>
      </c>
      <c r="AR216" s="22" t="s">
        <v>133</v>
      </c>
      <c r="AT216" s="22" t="s">
        <v>128</v>
      </c>
      <c r="AU216" s="22" t="s">
        <v>79</v>
      </c>
      <c r="AY216" s="22" t="s">
        <v>126</v>
      </c>
      <c r="BE216" s="230">
        <f>IF(N216="základní",J216,0)</f>
        <v>0</v>
      </c>
      <c r="BF216" s="230">
        <f>IF(N216="snížená",J216,0)</f>
        <v>0</v>
      </c>
      <c r="BG216" s="230">
        <f>IF(N216="zákl. přenesená",J216,0)</f>
        <v>0</v>
      </c>
      <c r="BH216" s="230">
        <f>IF(N216="sníž. přenesená",J216,0)</f>
        <v>0</v>
      </c>
      <c r="BI216" s="230">
        <f>IF(N216="nulová",J216,0)</f>
        <v>0</v>
      </c>
      <c r="BJ216" s="22" t="s">
        <v>79</v>
      </c>
      <c r="BK216" s="230">
        <f>ROUND(I216*H216,2)</f>
        <v>0</v>
      </c>
      <c r="BL216" s="22" t="s">
        <v>133</v>
      </c>
      <c r="BM216" s="22" t="s">
        <v>783</v>
      </c>
    </row>
    <row r="217" s="1" customFormat="1" ht="16.5" customHeight="1">
      <c r="B217" s="44"/>
      <c r="C217" s="219" t="s">
        <v>473</v>
      </c>
      <c r="D217" s="219" t="s">
        <v>128</v>
      </c>
      <c r="E217" s="220" t="s">
        <v>784</v>
      </c>
      <c r="F217" s="221" t="s">
        <v>785</v>
      </c>
      <c r="G217" s="222" t="s">
        <v>693</v>
      </c>
      <c r="H217" s="223">
        <v>1</v>
      </c>
      <c r="I217" s="224"/>
      <c r="J217" s="225">
        <f>ROUND(I217*H217,2)</f>
        <v>0</v>
      </c>
      <c r="K217" s="221" t="s">
        <v>21</v>
      </c>
      <c r="L217" s="70"/>
      <c r="M217" s="226" t="s">
        <v>21</v>
      </c>
      <c r="N217" s="227" t="s">
        <v>42</v>
      </c>
      <c r="O217" s="45"/>
      <c r="P217" s="228">
        <f>O217*H217</f>
        <v>0</v>
      </c>
      <c r="Q217" s="228">
        <v>0</v>
      </c>
      <c r="R217" s="228">
        <f>Q217*H217</f>
        <v>0</v>
      </c>
      <c r="S217" s="228">
        <v>0</v>
      </c>
      <c r="T217" s="229">
        <f>S217*H217</f>
        <v>0</v>
      </c>
      <c r="AR217" s="22" t="s">
        <v>133</v>
      </c>
      <c r="AT217" s="22" t="s">
        <v>128</v>
      </c>
      <c r="AU217" s="22" t="s">
        <v>79</v>
      </c>
      <c r="AY217" s="22" t="s">
        <v>126</v>
      </c>
      <c r="BE217" s="230">
        <f>IF(N217="základní",J217,0)</f>
        <v>0</v>
      </c>
      <c r="BF217" s="230">
        <f>IF(N217="snížená",J217,0)</f>
        <v>0</v>
      </c>
      <c r="BG217" s="230">
        <f>IF(N217="zákl. přenesená",J217,0)</f>
        <v>0</v>
      </c>
      <c r="BH217" s="230">
        <f>IF(N217="sníž. přenesená",J217,0)</f>
        <v>0</v>
      </c>
      <c r="BI217" s="230">
        <f>IF(N217="nulová",J217,0)</f>
        <v>0</v>
      </c>
      <c r="BJ217" s="22" t="s">
        <v>79</v>
      </c>
      <c r="BK217" s="230">
        <f>ROUND(I217*H217,2)</f>
        <v>0</v>
      </c>
      <c r="BL217" s="22" t="s">
        <v>133</v>
      </c>
      <c r="BM217" s="22" t="s">
        <v>786</v>
      </c>
    </row>
    <row r="218" s="1" customFormat="1" ht="16.5" customHeight="1">
      <c r="B218" s="44"/>
      <c r="C218" s="243" t="s">
        <v>477</v>
      </c>
      <c r="D218" s="243" t="s">
        <v>183</v>
      </c>
      <c r="E218" s="244" t="s">
        <v>787</v>
      </c>
      <c r="F218" s="245" t="s">
        <v>788</v>
      </c>
      <c r="G218" s="246" t="s">
        <v>658</v>
      </c>
      <c r="H218" s="247">
        <v>4.2199999999999998</v>
      </c>
      <c r="I218" s="248"/>
      <c r="J218" s="249">
        <f>ROUND(I218*H218,2)</f>
        <v>0</v>
      </c>
      <c r="K218" s="245" t="s">
        <v>21</v>
      </c>
      <c r="L218" s="250"/>
      <c r="M218" s="251" t="s">
        <v>21</v>
      </c>
      <c r="N218" s="252" t="s">
        <v>42</v>
      </c>
      <c r="O218" s="45"/>
      <c r="P218" s="228">
        <f>O218*H218</f>
        <v>0</v>
      </c>
      <c r="Q218" s="228">
        <v>0</v>
      </c>
      <c r="R218" s="228">
        <f>Q218*H218</f>
        <v>0</v>
      </c>
      <c r="S218" s="228">
        <v>0</v>
      </c>
      <c r="T218" s="229">
        <f>S218*H218</f>
        <v>0</v>
      </c>
      <c r="AR218" s="22" t="s">
        <v>164</v>
      </c>
      <c r="AT218" s="22" t="s">
        <v>183</v>
      </c>
      <c r="AU218" s="22" t="s">
        <v>79</v>
      </c>
      <c r="AY218" s="22" t="s">
        <v>126</v>
      </c>
      <c r="BE218" s="230">
        <f>IF(N218="základní",J218,0)</f>
        <v>0</v>
      </c>
      <c r="BF218" s="230">
        <f>IF(N218="snížená",J218,0)</f>
        <v>0</v>
      </c>
      <c r="BG218" s="230">
        <f>IF(N218="zákl. přenesená",J218,0)</f>
        <v>0</v>
      </c>
      <c r="BH218" s="230">
        <f>IF(N218="sníž. přenesená",J218,0)</f>
        <v>0</v>
      </c>
      <c r="BI218" s="230">
        <f>IF(N218="nulová",J218,0)</f>
        <v>0</v>
      </c>
      <c r="BJ218" s="22" t="s">
        <v>79</v>
      </c>
      <c r="BK218" s="230">
        <f>ROUND(I218*H218,2)</f>
        <v>0</v>
      </c>
      <c r="BL218" s="22" t="s">
        <v>133</v>
      </c>
      <c r="BM218" s="22" t="s">
        <v>789</v>
      </c>
    </row>
    <row r="219" s="11" customFormat="1">
      <c r="B219" s="231"/>
      <c r="C219" s="232"/>
      <c r="D219" s="233" t="s">
        <v>156</v>
      </c>
      <c r="E219" s="234" t="s">
        <v>21</v>
      </c>
      <c r="F219" s="235" t="s">
        <v>790</v>
      </c>
      <c r="G219" s="232"/>
      <c r="H219" s="236">
        <v>4.2199999999999998</v>
      </c>
      <c r="I219" s="237"/>
      <c r="J219" s="232"/>
      <c r="K219" s="232"/>
      <c r="L219" s="238"/>
      <c r="M219" s="239"/>
      <c r="N219" s="240"/>
      <c r="O219" s="240"/>
      <c r="P219" s="240"/>
      <c r="Q219" s="240"/>
      <c r="R219" s="240"/>
      <c r="S219" s="240"/>
      <c r="T219" s="241"/>
      <c r="AT219" s="242" t="s">
        <v>156</v>
      </c>
      <c r="AU219" s="242" t="s">
        <v>79</v>
      </c>
      <c r="AV219" s="11" t="s">
        <v>81</v>
      </c>
      <c r="AW219" s="11" t="s">
        <v>35</v>
      </c>
      <c r="AX219" s="11" t="s">
        <v>71</v>
      </c>
      <c r="AY219" s="242" t="s">
        <v>126</v>
      </c>
    </row>
    <row r="220" s="12" customFormat="1">
      <c r="B220" s="257"/>
      <c r="C220" s="258"/>
      <c r="D220" s="233" t="s">
        <v>156</v>
      </c>
      <c r="E220" s="259" t="s">
        <v>21</v>
      </c>
      <c r="F220" s="260" t="s">
        <v>603</v>
      </c>
      <c r="G220" s="258"/>
      <c r="H220" s="261">
        <v>4.2199999999999998</v>
      </c>
      <c r="I220" s="262"/>
      <c r="J220" s="258"/>
      <c r="K220" s="258"/>
      <c r="L220" s="263"/>
      <c r="M220" s="264"/>
      <c r="N220" s="265"/>
      <c r="O220" s="265"/>
      <c r="P220" s="265"/>
      <c r="Q220" s="265"/>
      <c r="R220" s="265"/>
      <c r="S220" s="265"/>
      <c r="T220" s="266"/>
      <c r="AT220" s="267" t="s">
        <v>156</v>
      </c>
      <c r="AU220" s="267" t="s">
        <v>79</v>
      </c>
      <c r="AV220" s="12" t="s">
        <v>133</v>
      </c>
      <c r="AW220" s="12" t="s">
        <v>35</v>
      </c>
      <c r="AX220" s="12" t="s">
        <v>79</v>
      </c>
      <c r="AY220" s="267" t="s">
        <v>126</v>
      </c>
    </row>
    <row r="221" s="1" customFormat="1" ht="16.5" customHeight="1">
      <c r="B221" s="44"/>
      <c r="C221" s="243" t="s">
        <v>481</v>
      </c>
      <c r="D221" s="243" t="s">
        <v>183</v>
      </c>
      <c r="E221" s="244" t="s">
        <v>772</v>
      </c>
      <c r="F221" s="245" t="s">
        <v>773</v>
      </c>
      <c r="G221" s="246" t="s">
        <v>658</v>
      </c>
      <c r="H221" s="247">
        <v>128.12000000000001</v>
      </c>
      <c r="I221" s="248"/>
      <c r="J221" s="249">
        <f>ROUND(I221*H221,2)</f>
        <v>0</v>
      </c>
      <c r="K221" s="245" t="s">
        <v>21</v>
      </c>
      <c r="L221" s="250"/>
      <c r="M221" s="251" t="s">
        <v>21</v>
      </c>
      <c r="N221" s="252" t="s">
        <v>42</v>
      </c>
      <c r="O221" s="45"/>
      <c r="P221" s="228">
        <f>O221*H221</f>
        <v>0</v>
      </c>
      <c r="Q221" s="228">
        <v>0</v>
      </c>
      <c r="R221" s="228">
        <f>Q221*H221</f>
        <v>0</v>
      </c>
      <c r="S221" s="228">
        <v>0</v>
      </c>
      <c r="T221" s="229">
        <f>S221*H221</f>
        <v>0</v>
      </c>
      <c r="AR221" s="22" t="s">
        <v>164</v>
      </c>
      <c r="AT221" s="22" t="s">
        <v>183</v>
      </c>
      <c r="AU221" s="22" t="s">
        <v>79</v>
      </c>
      <c r="AY221" s="22" t="s">
        <v>126</v>
      </c>
      <c r="BE221" s="230">
        <f>IF(N221="základní",J221,0)</f>
        <v>0</v>
      </c>
      <c r="BF221" s="230">
        <f>IF(N221="snížená",J221,0)</f>
        <v>0</v>
      </c>
      <c r="BG221" s="230">
        <f>IF(N221="zákl. přenesená",J221,0)</f>
        <v>0</v>
      </c>
      <c r="BH221" s="230">
        <f>IF(N221="sníž. přenesená",J221,0)</f>
        <v>0</v>
      </c>
      <c r="BI221" s="230">
        <f>IF(N221="nulová",J221,0)</f>
        <v>0</v>
      </c>
      <c r="BJ221" s="22" t="s">
        <v>79</v>
      </c>
      <c r="BK221" s="230">
        <f>ROUND(I221*H221,2)</f>
        <v>0</v>
      </c>
      <c r="BL221" s="22" t="s">
        <v>133</v>
      </c>
      <c r="BM221" s="22" t="s">
        <v>791</v>
      </c>
    </row>
    <row r="222" s="11" customFormat="1">
      <c r="B222" s="231"/>
      <c r="C222" s="232"/>
      <c r="D222" s="233" t="s">
        <v>156</v>
      </c>
      <c r="E222" s="234" t="s">
        <v>21</v>
      </c>
      <c r="F222" s="235" t="s">
        <v>792</v>
      </c>
      <c r="G222" s="232"/>
      <c r="H222" s="236">
        <v>128.12000000000001</v>
      </c>
      <c r="I222" s="237"/>
      <c r="J222" s="232"/>
      <c r="K222" s="232"/>
      <c r="L222" s="238"/>
      <c r="M222" s="239"/>
      <c r="N222" s="240"/>
      <c r="O222" s="240"/>
      <c r="P222" s="240"/>
      <c r="Q222" s="240"/>
      <c r="R222" s="240"/>
      <c r="S222" s="240"/>
      <c r="T222" s="241"/>
      <c r="AT222" s="242" t="s">
        <v>156</v>
      </c>
      <c r="AU222" s="242" t="s">
        <v>79</v>
      </c>
      <c r="AV222" s="11" t="s">
        <v>81</v>
      </c>
      <c r="AW222" s="11" t="s">
        <v>35</v>
      </c>
      <c r="AX222" s="11" t="s">
        <v>71</v>
      </c>
      <c r="AY222" s="242" t="s">
        <v>126</v>
      </c>
    </row>
    <row r="223" s="12" customFormat="1">
      <c r="B223" s="257"/>
      <c r="C223" s="258"/>
      <c r="D223" s="233" t="s">
        <v>156</v>
      </c>
      <c r="E223" s="259" t="s">
        <v>21</v>
      </c>
      <c r="F223" s="260" t="s">
        <v>603</v>
      </c>
      <c r="G223" s="258"/>
      <c r="H223" s="261">
        <v>128.12000000000001</v>
      </c>
      <c r="I223" s="262"/>
      <c r="J223" s="258"/>
      <c r="K223" s="258"/>
      <c r="L223" s="263"/>
      <c r="M223" s="264"/>
      <c r="N223" s="265"/>
      <c r="O223" s="265"/>
      <c r="P223" s="265"/>
      <c r="Q223" s="265"/>
      <c r="R223" s="265"/>
      <c r="S223" s="265"/>
      <c r="T223" s="266"/>
      <c r="AT223" s="267" t="s">
        <v>156</v>
      </c>
      <c r="AU223" s="267" t="s">
        <v>79</v>
      </c>
      <c r="AV223" s="12" t="s">
        <v>133</v>
      </c>
      <c r="AW223" s="12" t="s">
        <v>35</v>
      </c>
      <c r="AX223" s="12" t="s">
        <v>79</v>
      </c>
      <c r="AY223" s="267" t="s">
        <v>126</v>
      </c>
    </row>
    <row r="224" s="1" customFormat="1" ht="16.5" customHeight="1">
      <c r="B224" s="44"/>
      <c r="C224" s="243" t="s">
        <v>486</v>
      </c>
      <c r="D224" s="243" t="s">
        <v>183</v>
      </c>
      <c r="E224" s="244" t="s">
        <v>701</v>
      </c>
      <c r="F224" s="245" t="s">
        <v>702</v>
      </c>
      <c r="G224" s="246" t="s">
        <v>658</v>
      </c>
      <c r="H224" s="247">
        <v>432.81</v>
      </c>
      <c r="I224" s="248"/>
      <c r="J224" s="249">
        <f>ROUND(I224*H224,2)</f>
        <v>0</v>
      </c>
      <c r="K224" s="245" t="s">
        <v>21</v>
      </c>
      <c r="L224" s="250"/>
      <c r="M224" s="251" t="s">
        <v>21</v>
      </c>
      <c r="N224" s="252" t="s">
        <v>42</v>
      </c>
      <c r="O224" s="45"/>
      <c r="P224" s="228">
        <f>O224*H224</f>
        <v>0</v>
      </c>
      <c r="Q224" s="228">
        <v>0</v>
      </c>
      <c r="R224" s="228">
        <f>Q224*H224</f>
        <v>0</v>
      </c>
      <c r="S224" s="228">
        <v>0</v>
      </c>
      <c r="T224" s="229">
        <f>S224*H224</f>
        <v>0</v>
      </c>
      <c r="AR224" s="22" t="s">
        <v>164</v>
      </c>
      <c r="AT224" s="22" t="s">
        <v>183</v>
      </c>
      <c r="AU224" s="22" t="s">
        <v>79</v>
      </c>
      <c r="AY224" s="22" t="s">
        <v>126</v>
      </c>
      <c r="BE224" s="230">
        <f>IF(N224="základní",J224,0)</f>
        <v>0</v>
      </c>
      <c r="BF224" s="230">
        <f>IF(N224="snížená",J224,0)</f>
        <v>0</v>
      </c>
      <c r="BG224" s="230">
        <f>IF(N224="zákl. přenesená",J224,0)</f>
        <v>0</v>
      </c>
      <c r="BH224" s="230">
        <f>IF(N224="sníž. přenesená",J224,0)</f>
        <v>0</v>
      </c>
      <c r="BI224" s="230">
        <f>IF(N224="nulová",J224,0)</f>
        <v>0</v>
      </c>
      <c r="BJ224" s="22" t="s">
        <v>79</v>
      </c>
      <c r="BK224" s="230">
        <f>ROUND(I224*H224,2)</f>
        <v>0</v>
      </c>
      <c r="BL224" s="22" t="s">
        <v>133</v>
      </c>
      <c r="BM224" s="22" t="s">
        <v>793</v>
      </c>
    </row>
    <row r="225" s="11" customFormat="1">
      <c r="B225" s="231"/>
      <c r="C225" s="232"/>
      <c r="D225" s="233" t="s">
        <v>156</v>
      </c>
      <c r="E225" s="234" t="s">
        <v>21</v>
      </c>
      <c r="F225" s="235" t="s">
        <v>794</v>
      </c>
      <c r="G225" s="232"/>
      <c r="H225" s="236">
        <v>432.81</v>
      </c>
      <c r="I225" s="237"/>
      <c r="J225" s="232"/>
      <c r="K225" s="232"/>
      <c r="L225" s="238"/>
      <c r="M225" s="239"/>
      <c r="N225" s="240"/>
      <c r="O225" s="240"/>
      <c r="P225" s="240"/>
      <c r="Q225" s="240"/>
      <c r="R225" s="240"/>
      <c r="S225" s="240"/>
      <c r="T225" s="241"/>
      <c r="AT225" s="242" t="s">
        <v>156</v>
      </c>
      <c r="AU225" s="242" t="s">
        <v>79</v>
      </c>
      <c r="AV225" s="11" t="s">
        <v>81</v>
      </c>
      <c r="AW225" s="11" t="s">
        <v>35</v>
      </c>
      <c r="AX225" s="11" t="s">
        <v>71</v>
      </c>
      <c r="AY225" s="242" t="s">
        <v>126</v>
      </c>
    </row>
    <row r="226" s="12" customFormat="1">
      <c r="B226" s="257"/>
      <c r="C226" s="258"/>
      <c r="D226" s="233" t="s">
        <v>156</v>
      </c>
      <c r="E226" s="259" t="s">
        <v>21</v>
      </c>
      <c r="F226" s="260" t="s">
        <v>603</v>
      </c>
      <c r="G226" s="258"/>
      <c r="H226" s="261">
        <v>432.81</v>
      </c>
      <c r="I226" s="262"/>
      <c r="J226" s="258"/>
      <c r="K226" s="258"/>
      <c r="L226" s="263"/>
      <c r="M226" s="264"/>
      <c r="N226" s="265"/>
      <c r="O226" s="265"/>
      <c r="P226" s="265"/>
      <c r="Q226" s="265"/>
      <c r="R226" s="265"/>
      <c r="S226" s="265"/>
      <c r="T226" s="266"/>
      <c r="AT226" s="267" t="s">
        <v>156</v>
      </c>
      <c r="AU226" s="267" t="s">
        <v>79</v>
      </c>
      <c r="AV226" s="12" t="s">
        <v>133</v>
      </c>
      <c r="AW226" s="12" t="s">
        <v>35</v>
      </c>
      <c r="AX226" s="12" t="s">
        <v>79</v>
      </c>
      <c r="AY226" s="267" t="s">
        <v>126</v>
      </c>
    </row>
    <row r="227" s="1" customFormat="1" ht="16.5" customHeight="1">
      <c r="B227" s="44"/>
      <c r="C227" s="243" t="s">
        <v>491</v>
      </c>
      <c r="D227" s="243" t="s">
        <v>183</v>
      </c>
      <c r="E227" s="244" t="s">
        <v>795</v>
      </c>
      <c r="F227" s="245" t="s">
        <v>796</v>
      </c>
      <c r="G227" s="246" t="s">
        <v>693</v>
      </c>
      <c r="H227" s="247">
        <v>0.14999999999999999</v>
      </c>
      <c r="I227" s="248"/>
      <c r="J227" s="249">
        <f>ROUND(I227*H227,2)</f>
        <v>0</v>
      </c>
      <c r="K227" s="245" t="s">
        <v>21</v>
      </c>
      <c r="L227" s="250"/>
      <c r="M227" s="251" t="s">
        <v>21</v>
      </c>
      <c r="N227" s="252" t="s">
        <v>42</v>
      </c>
      <c r="O227" s="45"/>
      <c r="P227" s="228">
        <f>O227*H227</f>
        <v>0</v>
      </c>
      <c r="Q227" s="228">
        <v>0</v>
      </c>
      <c r="R227" s="228">
        <f>Q227*H227</f>
        <v>0</v>
      </c>
      <c r="S227" s="228">
        <v>0</v>
      </c>
      <c r="T227" s="229">
        <f>S227*H227</f>
        <v>0</v>
      </c>
      <c r="AR227" s="22" t="s">
        <v>164</v>
      </c>
      <c r="AT227" s="22" t="s">
        <v>183</v>
      </c>
      <c r="AU227" s="22" t="s">
        <v>79</v>
      </c>
      <c r="AY227" s="22" t="s">
        <v>126</v>
      </c>
      <c r="BE227" s="230">
        <f>IF(N227="základní",J227,0)</f>
        <v>0</v>
      </c>
      <c r="BF227" s="230">
        <f>IF(N227="snížená",J227,0)</f>
        <v>0</v>
      </c>
      <c r="BG227" s="230">
        <f>IF(N227="zákl. přenesená",J227,0)</f>
        <v>0</v>
      </c>
      <c r="BH227" s="230">
        <f>IF(N227="sníž. přenesená",J227,0)</f>
        <v>0</v>
      </c>
      <c r="BI227" s="230">
        <f>IF(N227="nulová",J227,0)</f>
        <v>0</v>
      </c>
      <c r="BJ227" s="22" t="s">
        <v>79</v>
      </c>
      <c r="BK227" s="230">
        <f>ROUND(I227*H227,2)</f>
        <v>0</v>
      </c>
      <c r="BL227" s="22" t="s">
        <v>133</v>
      </c>
      <c r="BM227" s="22" t="s">
        <v>797</v>
      </c>
    </row>
    <row r="228" s="11" customFormat="1">
      <c r="B228" s="231"/>
      <c r="C228" s="232"/>
      <c r="D228" s="233" t="s">
        <v>156</v>
      </c>
      <c r="E228" s="234" t="s">
        <v>21</v>
      </c>
      <c r="F228" s="235" t="s">
        <v>798</v>
      </c>
      <c r="G228" s="232"/>
      <c r="H228" s="236">
        <v>0.14999999999999999</v>
      </c>
      <c r="I228" s="237"/>
      <c r="J228" s="232"/>
      <c r="K228" s="232"/>
      <c r="L228" s="238"/>
      <c r="M228" s="239"/>
      <c r="N228" s="240"/>
      <c r="O228" s="240"/>
      <c r="P228" s="240"/>
      <c r="Q228" s="240"/>
      <c r="R228" s="240"/>
      <c r="S228" s="240"/>
      <c r="T228" s="241"/>
      <c r="AT228" s="242" t="s">
        <v>156</v>
      </c>
      <c r="AU228" s="242" t="s">
        <v>79</v>
      </c>
      <c r="AV228" s="11" t="s">
        <v>81</v>
      </c>
      <c r="AW228" s="11" t="s">
        <v>35</v>
      </c>
      <c r="AX228" s="11" t="s">
        <v>71</v>
      </c>
      <c r="AY228" s="242" t="s">
        <v>126</v>
      </c>
    </row>
    <row r="229" s="12" customFormat="1">
      <c r="B229" s="257"/>
      <c r="C229" s="258"/>
      <c r="D229" s="233" t="s">
        <v>156</v>
      </c>
      <c r="E229" s="259" t="s">
        <v>21</v>
      </c>
      <c r="F229" s="260" t="s">
        <v>603</v>
      </c>
      <c r="G229" s="258"/>
      <c r="H229" s="261">
        <v>0.14999999999999999</v>
      </c>
      <c r="I229" s="262"/>
      <c r="J229" s="258"/>
      <c r="K229" s="258"/>
      <c r="L229" s="263"/>
      <c r="M229" s="264"/>
      <c r="N229" s="265"/>
      <c r="O229" s="265"/>
      <c r="P229" s="265"/>
      <c r="Q229" s="265"/>
      <c r="R229" s="265"/>
      <c r="S229" s="265"/>
      <c r="T229" s="266"/>
      <c r="AT229" s="267" t="s">
        <v>156</v>
      </c>
      <c r="AU229" s="267" t="s">
        <v>79</v>
      </c>
      <c r="AV229" s="12" t="s">
        <v>133</v>
      </c>
      <c r="AW229" s="12" t="s">
        <v>35</v>
      </c>
      <c r="AX229" s="12" t="s">
        <v>79</v>
      </c>
      <c r="AY229" s="267" t="s">
        <v>126</v>
      </c>
    </row>
    <row r="230" s="1" customFormat="1" ht="16.5" customHeight="1">
      <c r="B230" s="44"/>
      <c r="C230" s="219" t="s">
        <v>496</v>
      </c>
      <c r="D230" s="219" t="s">
        <v>128</v>
      </c>
      <c r="E230" s="220" t="s">
        <v>799</v>
      </c>
      <c r="F230" s="221" t="s">
        <v>800</v>
      </c>
      <c r="G230" s="222" t="s">
        <v>693</v>
      </c>
      <c r="H230" s="223">
        <v>1</v>
      </c>
      <c r="I230" s="224"/>
      <c r="J230" s="225">
        <f>ROUND(I230*H230,2)</f>
        <v>0</v>
      </c>
      <c r="K230" s="221" t="s">
        <v>21</v>
      </c>
      <c r="L230" s="70"/>
      <c r="M230" s="226" t="s">
        <v>21</v>
      </c>
      <c r="N230" s="227" t="s">
        <v>42</v>
      </c>
      <c r="O230" s="45"/>
      <c r="P230" s="228">
        <f>O230*H230</f>
        <v>0</v>
      </c>
      <c r="Q230" s="228">
        <v>0</v>
      </c>
      <c r="R230" s="228">
        <f>Q230*H230</f>
        <v>0</v>
      </c>
      <c r="S230" s="228">
        <v>0</v>
      </c>
      <c r="T230" s="229">
        <f>S230*H230</f>
        <v>0</v>
      </c>
      <c r="AR230" s="22" t="s">
        <v>133</v>
      </c>
      <c r="AT230" s="22" t="s">
        <v>128</v>
      </c>
      <c r="AU230" s="22" t="s">
        <v>79</v>
      </c>
      <c r="AY230" s="22" t="s">
        <v>126</v>
      </c>
      <c r="BE230" s="230">
        <f>IF(N230="základní",J230,0)</f>
        <v>0</v>
      </c>
      <c r="BF230" s="230">
        <f>IF(N230="snížená",J230,0)</f>
        <v>0</v>
      </c>
      <c r="BG230" s="230">
        <f>IF(N230="zákl. přenesená",J230,0)</f>
        <v>0</v>
      </c>
      <c r="BH230" s="230">
        <f>IF(N230="sníž. přenesená",J230,0)</f>
        <v>0</v>
      </c>
      <c r="BI230" s="230">
        <f>IF(N230="nulová",J230,0)</f>
        <v>0</v>
      </c>
      <c r="BJ230" s="22" t="s">
        <v>79</v>
      </c>
      <c r="BK230" s="230">
        <f>ROUND(I230*H230,2)</f>
        <v>0</v>
      </c>
      <c r="BL230" s="22" t="s">
        <v>133</v>
      </c>
      <c r="BM230" s="22" t="s">
        <v>801</v>
      </c>
    </row>
    <row r="231" s="1" customFormat="1" ht="16.5" customHeight="1">
      <c r="B231" s="44"/>
      <c r="C231" s="243" t="s">
        <v>501</v>
      </c>
      <c r="D231" s="243" t="s">
        <v>183</v>
      </c>
      <c r="E231" s="244" t="s">
        <v>787</v>
      </c>
      <c r="F231" s="245" t="s">
        <v>788</v>
      </c>
      <c r="G231" s="246" t="s">
        <v>658</v>
      </c>
      <c r="H231" s="247">
        <v>4.2199999999999998</v>
      </c>
      <c r="I231" s="248"/>
      <c r="J231" s="249">
        <f>ROUND(I231*H231,2)</f>
        <v>0</v>
      </c>
      <c r="K231" s="245" t="s">
        <v>21</v>
      </c>
      <c r="L231" s="250"/>
      <c r="M231" s="251" t="s">
        <v>21</v>
      </c>
      <c r="N231" s="252" t="s">
        <v>42</v>
      </c>
      <c r="O231" s="45"/>
      <c r="P231" s="228">
        <f>O231*H231</f>
        <v>0</v>
      </c>
      <c r="Q231" s="228">
        <v>0</v>
      </c>
      <c r="R231" s="228">
        <f>Q231*H231</f>
        <v>0</v>
      </c>
      <c r="S231" s="228">
        <v>0</v>
      </c>
      <c r="T231" s="229">
        <f>S231*H231</f>
        <v>0</v>
      </c>
      <c r="AR231" s="22" t="s">
        <v>164</v>
      </c>
      <c r="AT231" s="22" t="s">
        <v>183</v>
      </c>
      <c r="AU231" s="22" t="s">
        <v>79</v>
      </c>
      <c r="AY231" s="22" t="s">
        <v>126</v>
      </c>
      <c r="BE231" s="230">
        <f>IF(N231="základní",J231,0)</f>
        <v>0</v>
      </c>
      <c r="BF231" s="230">
        <f>IF(N231="snížená",J231,0)</f>
        <v>0</v>
      </c>
      <c r="BG231" s="230">
        <f>IF(N231="zákl. přenesená",J231,0)</f>
        <v>0</v>
      </c>
      <c r="BH231" s="230">
        <f>IF(N231="sníž. přenesená",J231,0)</f>
        <v>0</v>
      </c>
      <c r="BI231" s="230">
        <f>IF(N231="nulová",J231,0)</f>
        <v>0</v>
      </c>
      <c r="BJ231" s="22" t="s">
        <v>79</v>
      </c>
      <c r="BK231" s="230">
        <f>ROUND(I231*H231,2)</f>
        <v>0</v>
      </c>
      <c r="BL231" s="22" t="s">
        <v>133</v>
      </c>
      <c r="BM231" s="22" t="s">
        <v>802</v>
      </c>
    </row>
    <row r="232" s="11" customFormat="1">
      <c r="B232" s="231"/>
      <c r="C232" s="232"/>
      <c r="D232" s="233" t="s">
        <v>156</v>
      </c>
      <c r="E232" s="234" t="s">
        <v>21</v>
      </c>
      <c r="F232" s="235" t="s">
        <v>790</v>
      </c>
      <c r="G232" s="232"/>
      <c r="H232" s="236">
        <v>4.2199999999999998</v>
      </c>
      <c r="I232" s="237"/>
      <c r="J232" s="232"/>
      <c r="K232" s="232"/>
      <c r="L232" s="238"/>
      <c r="M232" s="239"/>
      <c r="N232" s="240"/>
      <c r="O232" s="240"/>
      <c r="P232" s="240"/>
      <c r="Q232" s="240"/>
      <c r="R232" s="240"/>
      <c r="S232" s="240"/>
      <c r="T232" s="241"/>
      <c r="AT232" s="242" t="s">
        <v>156</v>
      </c>
      <c r="AU232" s="242" t="s">
        <v>79</v>
      </c>
      <c r="AV232" s="11" t="s">
        <v>81</v>
      </c>
      <c r="AW232" s="11" t="s">
        <v>35</v>
      </c>
      <c r="AX232" s="11" t="s">
        <v>71</v>
      </c>
      <c r="AY232" s="242" t="s">
        <v>126</v>
      </c>
    </row>
    <row r="233" s="12" customFormat="1">
      <c r="B233" s="257"/>
      <c r="C233" s="258"/>
      <c r="D233" s="233" t="s">
        <v>156</v>
      </c>
      <c r="E233" s="259" t="s">
        <v>21</v>
      </c>
      <c r="F233" s="260" t="s">
        <v>603</v>
      </c>
      <c r="G233" s="258"/>
      <c r="H233" s="261">
        <v>4.2199999999999998</v>
      </c>
      <c r="I233" s="262"/>
      <c r="J233" s="258"/>
      <c r="K233" s="258"/>
      <c r="L233" s="263"/>
      <c r="M233" s="264"/>
      <c r="N233" s="265"/>
      <c r="O233" s="265"/>
      <c r="P233" s="265"/>
      <c r="Q233" s="265"/>
      <c r="R233" s="265"/>
      <c r="S233" s="265"/>
      <c r="T233" s="266"/>
      <c r="AT233" s="267" t="s">
        <v>156</v>
      </c>
      <c r="AU233" s="267" t="s">
        <v>79</v>
      </c>
      <c r="AV233" s="12" t="s">
        <v>133</v>
      </c>
      <c r="AW233" s="12" t="s">
        <v>35</v>
      </c>
      <c r="AX233" s="12" t="s">
        <v>79</v>
      </c>
      <c r="AY233" s="267" t="s">
        <v>126</v>
      </c>
    </row>
    <row r="234" s="1" customFormat="1" ht="16.5" customHeight="1">
      <c r="B234" s="44"/>
      <c r="C234" s="243" t="s">
        <v>505</v>
      </c>
      <c r="D234" s="243" t="s">
        <v>183</v>
      </c>
      <c r="E234" s="244" t="s">
        <v>772</v>
      </c>
      <c r="F234" s="245" t="s">
        <v>773</v>
      </c>
      <c r="G234" s="246" t="s">
        <v>658</v>
      </c>
      <c r="H234" s="247">
        <v>80.030000000000001</v>
      </c>
      <c r="I234" s="248"/>
      <c r="J234" s="249">
        <f>ROUND(I234*H234,2)</f>
        <v>0</v>
      </c>
      <c r="K234" s="245" t="s">
        <v>21</v>
      </c>
      <c r="L234" s="250"/>
      <c r="M234" s="251" t="s">
        <v>21</v>
      </c>
      <c r="N234" s="252" t="s">
        <v>42</v>
      </c>
      <c r="O234" s="45"/>
      <c r="P234" s="228">
        <f>O234*H234</f>
        <v>0</v>
      </c>
      <c r="Q234" s="228">
        <v>0</v>
      </c>
      <c r="R234" s="228">
        <f>Q234*H234</f>
        <v>0</v>
      </c>
      <c r="S234" s="228">
        <v>0</v>
      </c>
      <c r="T234" s="229">
        <f>S234*H234</f>
        <v>0</v>
      </c>
      <c r="AR234" s="22" t="s">
        <v>164</v>
      </c>
      <c r="AT234" s="22" t="s">
        <v>183</v>
      </c>
      <c r="AU234" s="22" t="s">
        <v>79</v>
      </c>
      <c r="AY234" s="22" t="s">
        <v>126</v>
      </c>
      <c r="BE234" s="230">
        <f>IF(N234="základní",J234,0)</f>
        <v>0</v>
      </c>
      <c r="BF234" s="230">
        <f>IF(N234="snížená",J234,0)</f>
        <v>0</v>
      </c>
      <c r="BG234" s="230">
        <f>IF(N234="zákl. přenesená",J234,0)</f>
        <v>0</v>
      </c>
      <c r="BH234" s="230">
        <f>IF(N234="sníž. přenesená",J234,0)</f>
        <v>0</v>
      </c>
      <c r="BI234" s="230">
        <f>IF(N234="nulová",J234,0)</f>
        <v>0</v>
      </c>
      <c r="BJ234" s="22" t="s">
        <v>79</v>
      </c>
      <c r="BK234" s="230">
        <f>ROUND(I234*H234,2)</f>
        <v>0</v>
      </c>
      <c r="BL234" s="22" t="s">
        <v>133</v>
      </c>
      <c r="BM234" s="22" t="s">
        <v>803</v>
      </c>
    </row>
    <row r="235" s="11" customFormat="1">
      <c r="B235" s="231"/>
      <c r="C235" s="232"/>
      <c r="D235" s="233" t="s">
        <v>156</v>
      </c>
      <c r="E235" s="234" t="s">
        <v>21</v>
      </c>
      <c r="F235" s="235" t="s">
        <v>804</v>
      </c>
      <c r="G235" s="232"/>
      <c r="H235" s="236">
        <v>80.030000000000001</v>
      </c>
      <c r="I235" s="237"/>
      <c r="J235" s="232"/>
      <c r="K235" s="232"/>
      <c r="L235" s="238"/>
      <c r="M235" s="239"/>
      <c r="N235" s="240"/>
      <c r="O235" s="240"/>
      <c r="P235" s="240"/>
      <c r="Q235" s="240"/>
      <c r="R235" s="240"/>
      <c r="S235" s="240"/>
      <c r="T235" s="241"/>
      <c r="AT235" s="242" t="s">
        <v>156</v>
      </c>
      <c r="AU235" s="242" t="s">
        <v>79</v>
      </c>
      <c r="AV235" s="11" t="s">
        <v>81</v>
      </c>
      <c r="AW235" s="11" t="s">
        <v>35</v>
      </c>
      <c r="AX235" s="11" t="s">
        <v>71</v>
      </c>
      <c r="AY235" s="242" t="s">
        <v>126</v>
      </c>
    </row>
    <row r="236" s="12" customFormat="1">
      <c r="B236" s="257"/>
      <c r="C236" s="258"/>
      <c r="D236" s="233" t="s">
        <v>156</v>
      </c>
      <c r="E236" s="259" t="s">
        <v>21</v>
      </c>
      <c r="F236" s="260" t="s">
        <v>603</v>
      </c>
      <c r="G236" s="258"/>
      <c r="H236" s="261">
        <v>80.030000000000001</v>
      </c>
      <c r="I236" s="262"/>
      <c r="J236" s="258"/>
      <c r="K236" s="258"/>
      <c r="L236" s="263"/>
      <c r="M236" s="264"/>
      <c r="N236" s="265"/>
      <c r="O236" s="265"/>
      <c r="P236" s="265"/>
      <c r="Q236" s="265"/>
      <c r="R236" s="265"/>
      <c r="S236" s="265"/>
      <c r="T236" s="266"/>
      <c r="AT236" s="267" t="s">
        <v>156</v>
      </c>
      <c r="AU236" s="267" t="s">
        <v>79</v>
      </c>
      <c r="AV236" s="12" t="s">
        <v>133</v>
      </c>
      <c r="AW236" s="12" t="s">
        <v>35</v>
      </c>
      <c r="AX236" s="12" t="s">
        <v>79</v>
      </c>
      <c r="AY236" s="267" t="s">
        <v>126</v>
      </c>
    </row>
    <row r="237" s="1" customFormat="1" ht="16.5" customHeight="1">
      <c r="B237" s="44"/>
      <c r="C237" s="243" t="s">
        <v>510</v>
      </c>
      <c r="D237" s="243" t="s">
        <v>183</v>
      </c>
      <c r="E237" s="244" t="s">
        <v>795</v>
      </c>
      <c r="F237" s="245" t="s">
        <v>796</v>
      </c>
      <c r="G237" s="246" t="s">
        <v>693</v>
      </c>
      <c r="H237" s="247">
        <v>0.14999999999999999</v>
      </c>
      <c r="I237" s="248"/>
      <c r="J237" s="249">
        <f>ROUND(I237*H237,2)</f>
        <v>0</v>
      </c>
      <c r="K237" s="245" t="s">
        <v>21</v>
      </c>
      <c r="L237" s="250"/>
      <c r="M237" s="251" t="s">
        <v>21</v>
      </c>
      <c r="N237" s="252" t="s">
        <v>42</v>
      </c>
      <c r="O237" s="45"/>
      <c r="P237" s="228">
        <f>O237*H237</f>
        <v>0</v>
      </c>
      <c r="Q237" s="228">
        <v>0</v>
      </c>
      <c r="R237" s="228">
        <f>Q237*H237</f>
        <v>0</v>
      </c>
      <c r="S237" s="228">
        <v>0</v>
      </c>
      <c r="T237" s="229">
        <f>S237*H237</f>
        <v>0</v>
      </c>
      <c r="AR237" s="22" t="s">
        <v>164</v>
      </c>
      <c r="AT237" s="22" t="s">
        <v>183</v>
      </c>
      <c r="AU237" s="22" t="s">
        <v>79</v>
      </c>
      <c r="AY237" s="22" t="s">
        <v>126</v>
      </c>
      <c r="BE237" s="230">
        <f>IF(N237="základní",J237,0)</f>
        <v>0</v>
      </c>
      <c r="BF237" s="230">
        <f>IF(N237="snížená",J237,0)</f>
        <v>0</v>
      </c>
      <c r="BG237" s="230">
        <f>IF(N237="zákl. přenesená",J237,0)</f>
        <v>0</v>
      </c>
      <c r="BH237" s="230">
        <f>IF(N237="sníž. přenesená",J237,0)</f>
        <v>0</v>
      </c>
      <c r="BI237" s="230">
        <f>IF(N237="nulová",J237,0)</f>
        <v>0</v>
      </c>
      <c r="BJ237" s="22" t="s">
        <v>79</v>
      </c>
      <c r="BK237" s="230">
        <f>ROUND(I237*H237,2)</f>
        <v>0</v>
      </c>
      <c r="BL237" s="22" t="s">
        <v>133</v>
      </c>
      <c r="BM237" s="22" t="s">
        <v>805</v>
      </c>
    </row>
    <row r="238" s="11" customFormat="1">
      <c r="B238" s="231"/>
      <c r="C238" s="232"/>
      <c r="D238" s="233" t="s">
        <v>156</v>
      </c>
      <c r="E238" s="234" t="s">
        <v>21</v>
      </c>
      <c r="F238" s="235" t="s">
        <v>798</v>
      </c>
      <c r="G238" s="232"/>
      <c r="H238" s="236">
        <v>0.14999999999999999</v>
      </c>
      <c r="I238" s="237"/>
      <c r="J238" s="232"/>
      <c r="K238" s="232"/>
      <c r="L238" s="238"/>
      <c r="M238" s="239"/>
      <c r="N238" s="240"/>
      <c r="O238" s="240"/>
      <c r="P238" s="240"/>
      <c r="Q238" s="240"/>
      <c r="R238" s="240"/>
      <c r="S238" s="240"/>
      <c r="T238" s="241"/>
      <c r="AT238" s="242" t="s">
        <v>156</v>
      </c>
      <c r="AU238" s="242" t="s">
        <v>79</v>
      </c>
      <c r="AV238" s="11" t="s">
        <v>81</v>
      </c>
      <c r="AW238" s="11" t="s">
        <v>35</v>
      </c>
      <c r="AX238" s="11" t="s">
        <v>71</v>
      </c>
      <c r="AY238" s="242" t="s">
        <v>126</v>
      </c>
    </row>
    <row r="239" s="12" customFormat="1">
      <c r="B239" s="257"/>
      <c r="C239" s="258"/>
      <c r="D239" s="233" t="s">
        <v>156</v>
      </c>
      <c r="E239" s="259" t="s">
        <v>21</v>
      </c>
      <c r="F239" s="260" t="s">
        <v>603</v>
      </c>
      <c r="G239" s="258"/>
      <c r="H239" s="261">
        <v>0.14999999999999999</v>
      </c>
      <c r="I239" s="262"/>
      <c r="J239" s="258"/>
      <c r="K239" s="258"/>
      <c r="L239" s="263"/>
      <c r="M239" s="264"/>
      <c r="N239" s="265"/>
      <c r="O239" s="265"/>
      <c r="P239" s="265"/>
      <c r="Q239" s="265"/>
      <c r="R239" s="265"/>
      <c r="S239" s="265"/>
      <c r="T239" s="266"/>
      <c r="AT239" s="267" t="s">
        <v>156</v>
      </c>
      <c r="AU239" s="267" t="s">
        <v>79</v>
      </c>
      <c r="AV239" s="12" t="s">
        <v>133</v>
      </c>
      <c r="AW239" s="12" t="s">
        <v>35</v>
      </c>
      <c r="AX239" s="12" t="s">
        <v>79</v>
      </c>
      <c r="AY239" s="267" t="s">
        <v>126</v>
      </c>
    </row>
    <row r="240" s="1" customFormat="1" ht="16.5" customHeight="1">
      <c r="B240" s="44"/>
      <c r="C240" s="219" t="s">
        <v>514</v>
      </c>
      <c r="D240" s="219" t="s">
        <v>128</v>
      </c>
      <c r="E240" s="220" t="s">
        <v>806</v>
      </c>
      <c r="F240" s="221" t="s">
        <v>807</v>
      </c>
      <c r="G240" s="222" t="s">
        <v>183</v>
      </c>
      <c r="H240" s="223">
        <v>9</v>
      </c>
      <c r="I240" s="224"/>
      <c r="J240" s="225">
        <f>ROUND(I240*H240,2)</f>
        <v>0</v>
      </c>
      <c r="K240" s="221" t="s">
        <v>21</v>
      </c>
      <c r="L240" s="70"/>
      <c r="M240" s="226" t="s">
        <v>21</v>
      </c>
      <c r="N240" s="227" t="s">
        <v>42</v>
      </c>
      <c r="O240" s="45"/>
      <c r="P240" s="228">
        <f>O240*H240</f>
        <v>0</v>
      </c>
      <c r="Q240" s="228">
        <v>0</v>
      </c>
      <c r="R240" s="228">
        <f>Q240*H240</f>
        <v>0</v>
      </c>
      <c r="S240" s="228">
        <v>0</v>
      </c>
      <c r="T240" s="229">
        <f>S240*H240</f>
        <v>0</v>
      </c>
      <c r="AR240" s="22" t="s">
        <v>133</v>
      </c>
      <c r="AT240" s="22" t="s">
        <v>128</v>
      </c>
      <c r="AU240" s="22" t="s">
        <v>79</v>
      </c>
      <c r="AY240" s="22" t="s">
        <v>126</v>
      </c>
      <c r="BE240" s="230">
        <f>IF(N240="základní",J240,0)</f>
        <v>0</v>
      </c>
      <c r="BF240" s="230">
        <f>IF(N240="snížená",J240,0)</f>
        <v>0</v>
      </c>
      <c r="BG240" s="230">
        <f>IF(N240="zákl. přenesená",J240,0)</f>
        <v>0</v>
      </c>
      <c r="BH240" s="230">
        <f>IF(N240="sníž. přenesená",J240,0)</f>
        <v>0</v>
      </c>
      <c r="BI240" s="230">
        <f>IF(N240="nulová",J240,0)</f>
        <v>0</v>
      </c>
      <c r="BJ240" s="22" t="s">
        <v>79</v>
      </c>
      <c r="BK240" s="230">
        <f>ROUND(I240*H240,2)</f>
        <v>0</v>
      </c>
      <c r="BL240" s="22" t="s">
        <v>133</v>
      </c>
      <c r="BM240" s="22" t="s">
        <v>808</v>
      </c>
    </row>
    <row r="241" s="1" customFormat="1" ht="16.5" customHeight="1">
      <c r="B241" s="44"/>
      <c r="C241" s="219" t="s">
        <v>518</v>
      </c>
      <c r="D241" s="219" t="s">
        <v>128</v>
      </c>
      <c r="E241" s="220" t="s">
        <v>809</v>
      </c>
      <c r="F241" s="221" t="s">
        <v>810</v>
      </c>
      <c r="G241" s="222" t="s">
        <v>183</v>
      </c>
      <c r="H241" s="223">
        <v>9</v>
      </c>
      <c r="I241" s="224"/>
      <c r="J241" s="225">
        <f>ROUND(I241*H241,2)</f>
        <v>0</v>
      </c>
      <c r="K241" s="221" t="s">
        <v>21</v>
      </c>
      <c r="L241" s="70"/>
      <c r="M241" s="226" t="s">
        <v>21</v>
      </c>
      <c r="N241" s="227" t="s">
        <v>42</v>
      </c>
      <c r="O241" s="45"/>
      <c r="P241" s="228">
        <f>O241*H241</f>
        <v>0</v>
      </c>
      <c r="Q241" s="228">
        <v>0</v>
      </c>
      <c r="R241" s="228">
        <f>Q241*H241</f>
        <v>0</v>
      </c>
      <c r="S241" s="228">
        <v>0</v>
      </c>
      <c r="T241" s="229">
        <f>S241*H241</f>
        <v>0</v>
      </c>
      <c r="AR241" s="22" t="s">
        <v>133</v>
      </c>
      <c r="AT241" s="22" t="s">
        <v>128</v>
      </c>
      <c r="AU241" s="22" t="s">
        <v>79</v>
      </c>
      <c r="AY241" s="22" t="s">
        <v>126</v>
      </c>
      <c r="BE241" s="230">
        <f>IF(N241="základní",J241,0)</f>
        <v>0</v>
      </c>
      <c r="BF241" s="230">
        <f>IF(N241="snížená",J241,0)</f>
        <v>0</v>
      </c>
      <c r="BG241" s="230">
        <f>IF(N241="zákl. přenesená",J241,0)</f>
        <v>0</v>
      </c>
      <c r="BH241" s="230">
        <f>IF(N241="sníž. přenesená",J241,0)</f>
        <v>0</v>
      </c>
      <c r="BI241" s="230">
        <f>IF(N241="nulová",J241,0)</f>
        <v>0</v>
      </c>
      <c r="BJ241" s="22" t="s">
        <v>79</v>
      </c>
      <c r="BK241" s="230">
        <f>ROUND(I241*H241,2)</f>
        <v>0</v>
      </c>
      <c r="BL241" s="22" t="s">
        <v>133</v>
      </c>
      <c r="BM241" s="22" t="s">
        <v>811</v>
      </c>
    </row>
    <row r="242" s="1" customFormat="1" ht="16.5" customHeight="1">
      <c r="B242" s="44"/>
      <c r="C242" s="243" t="s">
        <v>524</v>
      </c>
      <c r="D242" s="243" t="s">
        <v>183</v>
      </c>
      <c r="E242" s="244" t="s">
        <v>812</v>
      </c>
      <c r="F242" s="245" t="s">
        <v>813</v>
      </c>
      <c r="G242" s="246" t="s">
        <v>665</v>
      </c>
      <c r="H242" s="247">
        <v>0.017999999999999999</v>
      </c>
      <c r="I242" s="248"/>
      <c r="J242" s="249">
        <f>ROUND(I242*H242,2)</f>
        <v>0</v>
      </c>
      <c r="K242" s="245" t="s">
        <v>21</v>
      </c>
      <c r="L242" s="250"/>
      <c r="M242" s="251" t="s">
        <v>21</v>
      </c>
      <c r="N242" s="252" t="s">
        <v>42</v>
      </c>
      <c r="O242" s="45"/>
      <c r="P242" s="228">
        <f>O242*H242</f>
        <v>0</v>
      </c>
      <c r="Q242" s="228">
        <v>0</v>
      </c>
      <c r="R242" s="228">
        <f>Q242*H242</f>
        <v>0</v>
      </c>
      <c r="S242" s="228">
        <v>0</v>
      </c>
      <c r="T242" s="229">
        <f>S242*H242</f>
        <v>0</v>
      </c>
      <c r="AR242" s="22" t="s">
        <v>164</v>
      </c>
      <c r="AT242" s="22" t="s">
        <v>183</v>
      </c>
      <c r="AU242" s="22" t="s">
        <v>79</v>
      </c>
      <c r="AY242" s="22" t="s">
        <v>126</v>
      </c>
      <c r="BE242" s="230">
        <f>IF(N242="základní",J242,0)</f>
        <v>0</v>
      </c>
      <c r="BF242" s="230">
        <f>IF(N242="snížená",J242,0)</f>
        <v>0</v>
      </c>
      <c r="BG242" s="230">
        <f>IF(N242="zákl. přenesená",J242,0)</f>
        <v>0</v>
      </c>
      <c r="BH242" s="230">
        <f>IF(N242="sníž. přenesená",J242,0)</f>
        <v>0</v>
      </c>
      <c r="BI242" s="230">
        <f>IF(N242="nulová",J242,0)</f>
        <v>0</v>
      </c>
      <c r="BJ242" s="22" t="s">
        <v>79</v>
      </c>
      <c r="BK242" s="230">
        <f>ROUND(I242*H242,2)</f>
        <v>0</v>
      </c>
      <c r="BL242" s="22" t="s">
        <v>133</v>
      </c>
      <c r="BM242" s="22" t="s">
        <v>814</v>
      </c>
    </row>
    <row r="243" s="11" customFormat="1">
      <c r="B243" s="231"/>
      <c r="C243" s="232"/>
      <c r="D243" s="233" t="s">
        <v>156</v>
      </c>
      <c r="E243" s="234" t="s">
        <v>21</v>
      </c>
      <c r="F243" s="235" t="s">
        <v>815</v>
      </c>
      <c r="G243" s="232"/>
      <c r="H243" s="236">
        <v>0.017999999999999999</v>
      </c>
      <c r="I243" s="237"/>
      <c r="J243" s="232"/>
      <c r="K243" s="232"/>
      <c r="L243" s="238"/>
      <c r="M243" s="239"/>
      <c r="N243" s="240"/>
      <c r="O243" s="240"/>
      <c r="P243" s="240"/>
      <c r="Q243" s="240"/>
      <c r="R243" s="240"/>
      <c r="S243" s="240"/>
      <c r="T243" s="241"/>
      <c r="AT243" s="242" t="s">
        <v>156</v>
      </c>
      <c r="AU243" s="242" t="s">
        <v>79</v>
      </c>
      <c r="AV243" s="11" t="s">
        <v>81</v>
      </c>
      <c r="AW243" s="11" t="s">
        <v>35</v>
      </c>
      <c r="AX243" s="11" t="s">
        <v>71</v>
      </c>
      <c r="AY243" s="242" t="s">
        <v>126</v>
      </c>
    </row>
    <row r="244" s="12" customFormat="1">
      <c r="B244" s="257"/>
      <c r="C244" s="258"/>
      <c r="D244" s="233" t="s">
        <v>156</v>
      </c>
      <c r="E244" s="259" t="s">
        <v>21</v>
      </c>
      <c r="F244" s="260" t="s">
        <v>603</v>
      </c>
      <c r="G244" s="258"/>
      <c r="H244" s="261">
        <v>0.017999999999999999</v>
      </c>
      <c r="I244" s="262"/>
      <c r="J244" s="258"/>
      <c r="K244" s="258"/>
      <c r="L244" s="263"/>
      <c r="M244" s="264"/>
      <c r="N244" s="265"/>
      <c r="O244" s="265"/>
      <c r="P244" s="265"/>
      <c r="Q244" s="265"/>
      <c r="R244" s="265"/>
      <c r="S244" s="265"/>
      <c r="T244" s="266"/>
      <c r="AT244" s="267" t="s">
        <v>156</v>
      </c>
      <c r="AU244" s="267" t="s">
        <v>79</v>
      </c>
      <c r="AV244" s="12" t="s">
        <v>133</v>
      </c>
      <c r="AW244" s="12" t="s">
        <v>35</v>
      </c>
      <c r="AX244" s="12" t="s">
        <v>79</v>
      </c>
      <c r="AY244" s="267" t="s">
        <v>126</v>
      </c>
    </row>
    <row r="245" s="1" customFormat="1" ht="16.5" customHeight="1">
      <c r="B245" s="44"/>
      <c r="C245" s="243" t="s">
        <v>528</v>
      </c>
      <c r="D245" s="243" t="s">
        <v>183</v>
      </c>
      <c r="E245" s="244" t="s">
        <v>816</v>
      </c>
      <c r="F245" s="245" t="s">
        <v>817</v>
      </c>
      <c r="G245" s="246" t="s">
        <v>665</v>
      </c>
      <c r="H245" s="247">
        <v>0.46800000000000003</v>
      </c>
      <c r="I245" s="248"/>
      <c r="J245" s="249">
        <f>ROUND(I245*H245,2)</f>
        <v>0</v>
      </c>
      <c r="K245" s="245" t="s">
        <v>21</v>
      </c>
      <c r="L245" s="250"/>
      <c r="M245" s="251" t="s">
        <v>21</v>
      </c>
      <c r="N245" s="252" t="s">
        <v>42</v>
      </c>
      <c r="O245" s="45"/>
      <c r="P245" s="228">
        <f>O245*H245</f>
        <v>0</v>
      </c>
      <c r="Q245" s="228">
        <v>0</v>
      </c>
      <c r="R245" s="228">
        <f>Q245*H245</f>
        <v>0</v>
      </c>
      <c r="S245" s="228">
        <v>0</v>
      </c>
      <c r="T245" s="229">
        <f>S245*H245</f>
        <v>0</v>
      </c>
      <c r="AR245" s="22" t="s">
        <v>164</v>
      </c>
      <c r="AT245" s="22" t="s">
        <v>183</v>
      </c>
      <c r="AU245" s="22" t="s">
        <v>79</v>
      </c>
      <c r="AY245" s="22" t="s">
        <v>126</v>
      </c>
      <c r="BE245" s="230">
        <f>IF(N245="základní",J245,0)</f>
        <v>0</v>
      </c>
      <c r="BF245" s="230">
        <f>IF(N245="snížená",J245,0)</f>
        <v>0</v>
      </c>
      <c r="BG245" s="230">
        <f>IF(N245="zákl. přenesená",J245,0)</f>
        <v>0</v>
      </c>
      <c r="BH245" s="230">
        <f>IF(N245="sníž. přenesená",J245,0)</f>
        <v>0</v>
      </c>
      <c r="BI245" s="230">
        <f>IF(N245="nulová",J245,0)</f>
        <v>0</v>
      </c>
      <c r="BJ245" s="22" t="s">
        <v>79</v>
      </c>
      <c r="BK245" s="230">
        <f>ROUND(I245*H245,2)</f>
        <v>0</v>
      </c>
      <c r="BL245" s="22" t="s">
        <v>133</v>
      </c>
      <c r="BM245" s="22" t="s">
        <v>818</v>
      </c>
    </row>
    <row r="246" s="11" customFormat="1">
      <c r="B246" s="231"/>
      <c r="C246" s="232"/>
      <c r="D246" s="233" t="s">
        <v>156</v>
      </c>
      <c r="E246" s="234" t="s">
        <v>21</v>
      </c>
      <c r="F246" s="235" t="s">
        <v>819</v>
      </c>
      <c r="G246" s="232"/>
      <c r="H246" s="236">
        <v>0.46800000000000003</v>
      </c>
      <c r="I246" s="237"/>
      <c r="J246" s="232"/>
      <c r="K246" s="232"/>
      <c r="L246" s="238"/>
      <c r="M246" s="239"/>
      <c r="N246" s="240"/>
      <c r="O246" s="240"/>
      <c r="P246" s="240"/>
      <c r="Q246" s="240"/>
      <c r="R246" s="240"/>
      <c r="S246" s="240"/>
      <c r="T246" s="241"/>
      <c r="AT246" s="242" t="s">
        <v>156</v>
      </c>
      <c r="AU246" s="242" t="s">
        <v>79</v>
      </c>
      <c r="AV246" s="11" t="s">
        <v>81</v>
      </c>
      <c r="AW246" s="11" t="s">
        <v>35</v>
      </c>
      <c r="AX246" s="11" t="s">
        <v>71</v>
      </c>
      <c r="AY246" s="242" t="s">
        <v>126</v>
      </c>
    </row>
    <row r="247" s="12" customFormat="1">
      <c r="B247" s="257"/>
      <c r="C247" s="258"/>
      <c r="D247" s="233" t="s">
        <v>156</v>
      </c>
      <c r="E247" s="259" t="s">
        <v>21</v>
      </c>
      <c r="F247" s="260" t="s">
        <v>603</v>
      </c>
      <c r="G247" s="258"/>
      <c r="H247" s="261">
        <v>0.46800000000000003</v>
      </c>
      <c r="I247" s="262"/>
      <c r="J247" s="258"/>
      <c r="K247" s="258"/>
      <c r="L247" s="263"/>
      <c r="M247" s="264"/>
      <c r="N247" s="265"/>
      <c r="O247" s="265"/>
      <c r="P247" s="265"/>
      <c r="Q247" s="265"/>
      <c r="R247" s="265"/>
      <c r="S247" s="265"/>
      <c r="T247" s="266"/>
      <c r="AT247" s="267" t="s">
        <v>156</v>
      </c>
      <c r="AU247" s="267" t="s">
        <v>79</v>
      </c>
      <c r="AV247" s="12" t="s">
        <v>133</v>
      </c>
      <c r="AW247" s="12" t="s">
        <v>35</v>
      </c>
      <c r="AX247" s="12" t="s">
        <v>79</v>
      </c>
      <c r="AY247" s="267" t="s">
        <v>126</v>
      </c>
    </row>
    <row r="248" s="1" customFormat="1" ht="16.5" customHeight="1">
      <c r="B248" s="44"/>
      <c r="C248" s="243" t="s">
        <v>533</v>
      </c>
      <c r="D248" s="243" t="s">
        <v>183</v>
      </c>
      <c r="E248" s="244" t="s">
        <v>820</v>
      </c>
      <c r="F248" s="245" t="s">
        <v>821</v>
      </c>
      <c r="G248" s="246" t="s">
        <v>611</v>
      </c>
      <c r="H248" s="247">
        <v>4.5</v>
      </c>
      <c r="I248" s="248"/>
      <c r="J248" s="249">
        <f>ROUND(I248*H248,2)</f>
        <v>0</v>
      </c>
      <c r="K248" s="245" t="s">
        <v>21</v>
      </c>
      <c r="L248" s="250"/>
      <c r="M248" s="251" t="s">
        <v>21</v>
      </c>
      <c r="N248" s="252" t="s">
        <v>42</v>
      </c>
      <c r="O248" s="45"/>
      <c r="P248" s="228">
        <f>O248*H248</f>
        <v>0</v>
      </c>
      <c r="Q248" s="228">
        <v>0</v>
      </c>
      <c r="R248" s="228">
        <f>Q248*H248</f>
        <v>0</v>
      </c>
      <c r="S248" s="228">
        <v>0</v>
      </c>
      <c r="T248" s="229">
        <f>S248*H248</f>
        <v>0</v>
      </c>
      <c r="AR248" s="22" t="s">
        <v>164</v>
      </c>
      <c r="AT248" s="22" t="s">
        <v>183</v>
      </c>
      <c r="AU248" s="22" t="s">
        <v>79</v>
      </c>
      <c r="AY248" s="22" t="s">
        <v>126</v>
      </c>
      <c r="BE248" s="230">
        <f>IF(N248="základní",J248,0)</f>
        <v>0</v>
      </c>
      <c r="BF248" s="230">
        <f>IF(N248="snížená",J248,0)</f>
        <v>0</v>
      </c>
      <c r="BG248" s="230">
        <f>IF(N248="zákl. přenesená",J248,0)</f>
        <v>0</v>
      </c>
      <c r="BH248" s="230">
        <f>IF(N248="sníž. přenesená",J248,0)</f>
        <v>0</v>
      </c>
      <c r="BI248" s="230">
        <f>IF(N248="nulová",J248,0)</f>
        <v>0</v>
      </c>
      <c r="BJ248" s="22" t="s">
        <v>79</v>
      </c>
      <c r="BK248" s="230">
        <f>ROUND(I248*H248,2)</f>
        <v>0</v>
      </c>
      <c r="BL248" s="22" t="s">
        <v>133</v>
      </c>
      <c r="BM248" s="22" t="s">
        <v>822</v>
      </c>
    </row>
    <row r="249" s="11" customFormat="1">
      <c r="B249" s="231"/>
      <c r="C249" s="232"/>
      <c r="D249" s="233" t="s">
        <v>156</v>
      </c>
      <c r="E249" s="234" t="s">
        <v>21</v>
      </c>
      <c r="F249" s="235" t="s">
        <v>823</v>
      </c>
      <c r="G249" s="232"/>
      <c r="H249" s="236">
        <v>4.5</v>
      </c>
      <c r="I249" s="237"/>
      <c r="J249" s="232"/>
      <c r="K249" s="232"/>
      <c r="L249" s="238"/>
      <c r="M249" s="239"/>
      <c r="N249" s="240"/>
      <c r="O249" s="240"/>
      <c r="P249" s="240"/>
      <c r="Q249" s="240"/>
      <c r="R249" s="240"/>
      <c r="S249" s="240"/>
      <c r="T249" s="241"/>
      <c r="AT249" s="242" t="s">
        <v>156</v>
      </c>
      <c r="AU249" s="242" t="s">
        <v>79</v>
      </c>
      <c r="AV249" s="11" t="s">
        <v>81</v>
      </c>
      <c r="AW249" s="11" t="s">
        <v>35</v>
      </c>
      <c r="AX249" s="11" t="s">
        <v>71</v>
      </c>
      <c r="AY249" s="242" t="s">
        <v>126</v>
      </c>
    </row>
    <row r="250" s="12" customFormat="1">
      <c r="B250" s="257"/>
      <c r="C250" s="258"/>
      <c r="D250" s="233" t="s">
        <v>156</v>
      </c>
      <c r="E250" s="259" t="s">
        <v>21</v>
      </c>
      <c r="F250" s="260" t="s">
        <v>603</v>
      </c>
      <c r="G250" s="258"/>
      <c r="H250" s="261">
        <v>4.5</v>
      </c>
      <c r="I250" s="262"/>
      <c r="J250" s="258"/>
      <c r="K250" s="258"/>
      <c r="L250" s="263"/>
      <c r="M250" s="264"/>
      <c r="N250" s="265"/>
      <c r="O250" s="265"/>
      <c r="P250" s="265"/>
      <c r="Q250" s="265"/>
      <c r="R250" s="265"/>
      <c r="S250" s="265"/>
      <c r="T250" s="266"/>
      <c r="AT250" s="267" t="s">
        <v>156</v>
      </c>
      <c r="AU250" s="267" t="s">
        <v>79</v>
      </c>
      <c r="AV250" s="12" t="s">
        <v>133</v>
      </c>
      <c r="AW250" s="12" t="s">
        <v>35</v>
      </c>
      <c r="AX250" s="12" t="s">
        <v>79</v>
      </c>
      <c r="AY250" s="267" t="s">
        <v>126</v>
      </c>
    </row>
    <row r="251" s="1" customFormat="1" ht="16.5" customHeight="1">
      <c r="B251" s="44"/>
      <c r="C251" s="219" t="s">
        <v>537</v>
      </c>
      <c r="D251" s="219" t="s">
        <v>128</v>
      </c>
      <c r="E251" s="220" t="s">
        <v>824</v>
      </c>
      <c r="F251" s="221" t="s">
        <v>825</v>
      </c>
      <c r="G251" s="222" t="s">
        <v>183</v>
      </c>
      <c r="H251" s="223">
        <v>2</v>
      </c>
      <c r="I251" s="224"/>
      <c r="J251" s="225">
        <f>ROUND(I251*H251,2)</f>
        <v>0</v>
      </c>
      <c r="K251" s="221" t="s">
        <v>21</v>
      </c>
      <c r="L251" s="70"/>
      <c r="M251" s="226" t="s">
        <v>21</v>
      </c>
      <c r="N251" s="227" t="s">
        <v>42</v>
      </c>
      <c r="O251" s="45"/>
      <c r="P251" s="228">
        <f>O251*H251</f>
        <v>0</v>
      </c>
      <c r="Q251" s="228">
        <v>0</v>
      </c>
      <c r="R251" s="228">
        <f>Q251*H251</f>
        <v>0</v>
      </c>
      <c r="S251" s="228">
        <v>0</v>
      </c>
      <c r="T251" s="229">
        <f>S251*H251</f>
        <v>0</v>
      </c>
      <c r="AR251" s="22" t="s">
        <v>133</v>
      </c>
      <c r="AT251" s="22" t="s">
        <v>128</v>
      </c>
      <c r="AU251" s="22" t="s">
        <v>79</v>
      </c>
      <c r="AY251" s="22" t="s">
        <v>126</v>
      </c>
      <c r="BE251" s="230">
        <f>IF(N251="základní",J251,0)</f>
        <v>0</v>
      </c>
      <c r="BF251" s="230">
        <f>IF(N251="snížená",J251,0)</f>
        <v>0</v>
      </c>
      <c r="BG251" s="230">
        <f>IF(N251="zákl. přenesená",J251,0)</f>
        <v>0</v>
      </c>
      <c r="BH251" s="230">
        <f>IF(N251="sníž. přenesená",J251,0)</f>
        <v>0</v>
      </c>
      <c r="BI251" s="230">
        <f>IF(N251="nulová",J251,0)</f>
        <v>0</v>
      </c>
      <c r="BJ251" s="22" t="s">
        <v>79</v>
      </c>
      <c r="BK251" s="230">
        <f>ROUND(I251*H251,2)</f>
        <v>0</v>
      </c>
      <c r="BL251" s="22" t="s">
        <v>133</v>
      </c>
      <c r="BM251" s="22" t="s">
        <v>826</v>
      </c>
    </row>
    <row r="252" s="1" customFormat="1" ht="16.5" customHeight="1">
      <c r="B252" s="44"/>
      <c r="C252" s="219" t="s">
        <v>543</v>
      </c>
      <c r="D252" s="219" t="s">
        <v>128</v>
      </c>
      <c r="E252" s="220" t="s">
        <v>827</v>
      </c>
      <c r="F252" s="221" t="s">
        <v>828</v>
      </c>
      <c r="G252" s="222" t="s">
        <v>183</v>
      </c>
      <c r="H252" s="223">
        <v>2</v>
      </c>
      <c r="I252" s="224"/>
      <c r="J252" s="225">
        <f>ROUND(I252*H252,2)</f>
        <v>0</v>
      </c>
      <c r="K252" s="221" t="s">
        <v>21</v>
      </c>
      <c r="L252" s="70"/>
      <c r="M252" s="226" t="s">
        <v>21</v>
      </c>
      <c r="N252" s="227" t="s">
        <v>42</v>
      </c>
      <c r="O252" s="45"/>
      <c r="P252" s="228">
        <f>O252*H252</f>
        <v>0</v>
      </c>
      <c r="Q252" s="228">
        <v>0</v>
      </c>
      <c r="R252" s="228">
        <f>Q252*H252</f>
        <v>0</v>
      </c>
      <c r="S252" s="228">
        <v>0</v>
      </c>
      <c r="T252" s="229">
        <f>S252*H252</f>
        <v>0</v>
      </c>
      <c r="AR252" s="22" t="s">
        <v>133</v>
      </c>
      <c r="AT252" s="22" t="s">
        <v>128</v>
      </c>
      <c r="AU252" s="22" t="s">
        <v>79</v>
      </c>
      <c r="AY252" s="22" t="s">
        <v>126</v>
      </c>
      <c r="BE252" s="230">
        <f>IF(N252="základní",J252,0)</f>
        <v>0</v>
      </c>
      <c r="BF252" s="230">
        <f>IF(N252="snížená",J252,0)</f>
        <v>0</v>
      </c>
      <c r="BG252" s="230">
        <f>IF(N252="zákl. přenesená",J252,0)</f>
        <v>0</v>
      </c>
      <c r="BH252" s="230">
        <f>IF(N252="sníž. přenesená",J252,0)</f>
        <v>0</v>
      </c>
      <c r="BI252" s="230">
        <f>IF(N252="nulová",J252,0)</f>
        <v>0</v>
      </c>
      <c r="BJ252" s="22" t="s">
        <v>79</v>
      </c>
      <c r="BK252" s="230">
        <f>ROUND(I252*H252,2)</f>
        <v>0</v>
      </c>
      <c r="BL252" s="22" t="s">
        <v>133</v>
      </c>
      <c r="BM252" s="22" t="s">
        <v>829</v>
      </c>
    </row>
    <row r="253" s="1" customFormat="1" ht="16.5" customHeight="1">
      <c r="B253" s="44"/>
      <c r="C253" s="243" t="s">
        <v>551</v>
      </c>
      <c r="D253" s="243" t="s">
        <v>183</v>
      </c>
      <c r="E253" s="244" t="s">
        <v>812</v>
      </c>
      <c r="F253" s="245" t="s">
        <v>813</v>
      </c>
      <c r="G253" s="246" t="s">
        <v>665</v>
      </c>
      <c r="H253" s="247">
        <v>0.0040000000000000001</v>
      </c>
      <c r="I253" s="248"/>
      <c r="J253" s="249">
        <f>ROUND(I253*H253,2)</f>
        <v>0</v>
      </c>
      <c r="K253" s="245" t="s">
        <v>21</v>
      </c>
      <c r="L253" s="250"/>
      <c r="M253" s="251" t="s">
        <v>21</v>
      </c>
      <c r="N253" s="252" t="s">
        <v>42</v>
      </c>
      <c r="O253" s="45"/>
      <c r="P253" s="228">
        <f>O253*H253</f>
        <v>0</v>
      </c>
      <c r="Q253" s="228">
        <v>0</v>
      </c>
      <c r="R253" s="228">
        <f>Q253*H253</f>
        <v>0</v>
      </c>
      <c r="S253" s="228">
        <v>0</v>
      </c>
      <c r="T253" s="229">
        <f>S253*H253</f>
        <v>0</v>
      </c>
      <c r="AR253" s="22" t="s">
        <v>164</v>
      </c>
      <c r="AT253" s="22" t="s">
        <v>183</v>
      </c>
      <c r="AU253" s="22" t="s">
        <v>79</v>
      </c>
      <c r="AY253" s="22" t="s">
        <v>126</v>
      </c>
      <c r="BE253" s="230">
        <f>IF(N253="základní",J253,0)</f>
        <v>0</v>
      </c>
      <c r="BF253" s="230">
        <f>IF(N253="snížená",J253,0)</f>
        <v>0</v>
      </c>
      <c r="BG253" s="230">
        <f>IF(N253="zákl. přenesená",J253,0)</f>
        <v>0</v>
      </c>
      <c r="BH253" s="230">
        <f>IF(N253="sníž. přenesená",J253,0)</f>
        <v>0</v>
      </c>
      <c r="BI253" s="230">
        <f>IF(N253="nulová",J253,0)</f>
        <v>0</v>
      </c>
      <c r="BJ253" s="22" t="s">
        <v>79</v>
      </c>
      <c r="BK253" s="230">
        <f>ROUND(I253*H253,2)</f>
        <v>0</v>
      </c>
      <c r="BL253" s="22" t="s">
        <v>133</v>
      </c>
      <c r="BM253" s="22" t="s">
        <v>830</v>
      </c>
    </row>
    <row r="254" s="11" customFormat="1">
      <c r="B254" s="231"/>
      <c r="C254" s="232"/>
      <c r="D254" s="233" t="s">
        <v>156</v>
      </c>
      <c r="E254" s="234" t="s">
        <v>21</v>
      </c>
      <c r="F254" s="235" t="s">
        <v>831</v>
      </c>
      <c r="G254" s="232"/>
      <c r="H254" s="236">
        <v>0.0040000000000000001</v>
      </c>
      <c r="I254" s="237"/>
      <c r="J254" s="232"/>
      <c r="K254" s="232"/>
      <c r="L254" s="238"/>
      <c r="M254" s="239"/>
      <c r="N254" s="240"/>
      <c r="O254" s="240"/>
      <c r="P254" s="240"/>
      <c r="Q254" s="240"/>
      <c r="R254" s="240"/>
      <c r="S254" s="240"/>
      <c r="T254" s="241"/>
      <c r="AT254" s="242" t="s">
        <v>156</v>
      </c>
      <c r="AU254" s="242" t="s">
        <v>79</v>
      </c>
      <c r="AV254" s="11" t="s">
        <v>81</v>
      </c>
      <c r="AW254" s="11" t="s">
        <v>35</v>
      </c>
      <c r="AX254" s="11" t="s">
        <v>71</v>
      </c>
      <c r="AY254" s="242" t="s">
        <v>126</v>
      </c>
    </row>
    <row r="255" s="12" customFormat="1">
      <c r="B255" s="257"/>
      <c r="C255" s="258"/>
      <c r="D255" s="233" t="s">
        <v>156</v>
      </c>
      <c r="E255" s="259" t="s">
        <v>21</v>
      </c>
      <c r="F255" s="260" t="s">
        <v>603</v>
      </c>
      <c r="G255" s="258"/>
      <c r="H255" s="261">
        <v>0.0040000000000000001</v>
      </c>
      <c r="I255" s="262"/>
      <c r="J255" s="258"/>
      <c r="K255" s="258"/>
      <c r="L255" s="263"/>
      <c r="M255" s="264"/>
      <c r="N255" s="265"/>
      <c r="O255" s="265"/>
      <c r="P255" s="265"/>
      <c r="Q255" s="265"/>
      <c r="R255" s="265"/>
      <c r="S255" s="265"/>
      <c r="T255" s="266"/>
      <c r="AT255" s="267" t="s">
        <v>156</v>
      </c>
      <c r="AU255" s="267" t="s">
        <v>79</v>
      </c>
      <c r="AV255" s="12" t="s">
        <v>133</v>
      </c>
      <c r="AW255" s="12" t="s">
        <v>35</v>
      </c>
      <c r="AX255" s="12" t="s">
        <v>79</v>
      </c>
      <c r="AY255" s="267" t="s">
        <v>126</v>
      </c>
    </row>
    <row r="256" s="1" customFormat="1" ht="16.5" customHeight="1">
      <c r="B256" s="44"/>
      <c r="C256" s="243" t="s">
        <v>559</v>
      </c>
      <c r="D256" s="243" t="s">
        <v>183</v>
      </c>
      <c r="E256" s="244" t="s">
        <v>816</v>
      </c>
      <c r="F256" s="245" t="s">
        <v>817</v>
      </c>
      <c r="G256" s="246" t="s">
        <v>665</v>
      </c>
      <c r="H256" s="247">
        <v>0.126</v>
      </c>
      <c r="I256" s="248"/>
      <c r="J256" s="249">
        <f>ROUND(I256*H256,2)</f>
        <v>0</v>
      </c>
      <c r="K256" s="245" t="s">
        <v>21</v>
      </c>
      <c r="L256" s="250"/>
      <c r="M256" s="251" t="s">
        <v>21</v>
      </c>
      <c r="N256" s="252" t="s">
        <v>42</v>
      </c>
      <c r="O256" s="45"/>
      <c r="P256" s="228">
        <f>O256*H256</f>
        <v>0</v>
      </c>
      <c r="Q256" s="228">
        <v>0</v>
      </c>
      <c r="R256" s="228">
        <f>Q256*H256</f>
        <v>0</v>
      </c>
      <c r="S256" s="228">
        <v>0</v>
      </c>
      <c r="T256" s="229">
        <f>S256*H256</f>
        <v>0</v>
      </c>
      <c r="AR256" s="22" t="s">
        <v>164</v>
      </c>
      <c r="AT256" s="22" t="s">
        <v>183</v>
      </c>
      <c r="AU256" s="22" t="s">
        <v>79</v>
      </c>
      <c r="AY256" s="22" t="s">
        <v>126</v>
      </c>
      <c r="BE256" s="230">
        <f>IF(N256="základní",J256,0)</f>
        <v>0</v>
      </c>
      <c r="BF256" s="230">
        <f>IF(N256="snížená",J256,0)</f>
        <v>0</v>
      </c>
      <c r="BG256" s="230">
        <f>IF(N256="zákl. přenesená",J256,0)</f>
        <v>0</v>
      </c>
      <c r="BH256" s="230">
        <f>IF(N256="sníž. přenesená",J256,0)</f>
        <v>0</v>
      </c>
      <c r="BI256" s="230">
        <f>IF(N256="nulová",J256,0)</f>
        <v>0</v>
      </c>
      <c r="BJ256" s="22" t="s">
        <v>79</v>
      </c>
      <c r="BK256" s="230">
        <f>ROUND(I256*H256,2)</f>
        <v>0</v>
      </c>
      <c r="BL256" s="22" t="s">
        <v>133</v>
      </c>
      <c r="BM256" s="22" t="s">
        <v>832</v>
      </c>
    </row>
    <row r="257" s="11" customFormat="1">
      <c r="B257" s="231"/>
      <c r="C257" s="232"/>
      <c r="D257" s="233" t="s">
        <v>156</v>
      </c>
      <c r="E257" s="234" t="s">
        <v>21</v>
      </c>
      <c r="F257" s="235" t="s">
        <v>833</v>
      </c>
      <c r="G257" s="232"/>
      <c r="H257" s="236">
        <v>0.126</v>
      </c>
      <c r="I257" s="237"/>
      <c r="J257" s="232"/>
      <c r="K257" s="232"/>
      <c r="L257" s="238"/>
      <c r="M257" s="239"/>
      <c r="N257" s="240"/>
      <c r="O257" s="240"/>
      <c r="P257" s="240"/>
      <c r="Q257" s="240"/>
      <c r="R257" s="240"/>
      <c r="S257" s="240"/>
      <c r="T257" s="241"/>
      <c r="AT257" s="242" t="s">
        <v>156</v>
      </c>
      <c r="AU257" s="242" t="s">
        <v>79</v>
      </c>
      <c r="AV257" s="11" t="s">
        <v>81</v>
      </c>
      <c r="AW257" s="11" t="s">
        <v>35</v>
      </c>
      <c r="AX257" s="11" t="s">
        <v>71</v>
      </c>
      <c r="AY257" s="242" t="s">
        <v>126</v>
      </c>
    </row>
    <row r="258" s="12" customFormat="1">
      <c r="B258" s="257"/>
      <c r="C258" s="258"/>
      <c r="D258" s="233" t="s">
        <v>156</v>
      </c>
      <c r="E258" s="259" t="s">
        <v>21</v>
      </c>
      <c r="F258" s="260" t="s">
        <v>603</v>
      </c>
      <c r="G258" s="258"/>
      <c r="H258" s="261">
        <v>0.126</v>
      </c>
      <c r="I258" s="262"/>
      <c r="J258" s="258"/>
      <c r="K258" s="258"/>
      <c r="L258" s="263"/>
      <c r="M258" s="264"/>
      <c r="N258" s="265"/>
      <c r="O258" s="265"/>
      <c r="P258" s="265"/>
      <c r="Q258" s="265"/>
      <c r="R258" s="265"/>
      <c r="S258" s="265"/>
      <c r="T258" s="266"/>
      <c r="AT258" s="267" t="s">
        <v>156</v>
      </c>
      <c r="AU258" s="267" t="s">
        <v>79</v>
      </c>
      <c r="AV258" s="12" t="s">
        <v>133</v>
      </c>
      <c r="AW258" s="12" t="s">
        <v>35</v>
      </c>
      <c r="AX258" s="12" t="s">
        <v>79</v>
      </c>
      <c r="AY258" s="267" t="s">
        <v>126</v>
      </c>
    </row>
    <row r="259" s="1" customFormat="1" ht="16.5" customHeight="1">
      <c r="B259" s="44"/>
      <c r="C259" s="243" t="s">
        <v>563</v>
      </c>
      <c r="D259" s="243" t="s">
        <v>183</v>
      </c>
      <c r="E259" s="244" t="s">
        <v>834</v>
      </c>
      <c r="F259" s="245" t="s">
        <v>835</v>
      </c>
      <c r="G259" s="246" t="s">
        <v>611</v>
      </c>
      <c r="H259" s="247">
        <v>0.5</v>
      </c>
      <c r="I259" s="248"/>
      <c r="J259" s="249">
        <f>ROUND(I259*H259,2)</f>
        <v>0</v>
      </c>
      <c r="K259" s="245" t="s">
        <v>21</v>
      </c>
      <c r="L259" s="250"/>
      <c r="M259" s="251" t="s">
        <v>21</v>
      </c>
      <c r="N259" s="252" t="s">
        <v>42</v>
      </c>
      <c r="O259" s="45"/>
      <c r="P259" s="228">
        <f>O259*H259</f>
        <v>0</v>
      </c>
      <c r="Q259" s="228">
        <v>0</v>
      </c>
      <c r="R259" s="228">
        <f>Q259*H259</f>
        <v>0</v>
      </c>
      <c r="S259" s="228">
        <v>0</v>
      </c>
      <c r="T259" s="229">
        <f>S259*H259</f>
        <v>0</v>
      </c>
      <c r="AR259" s="22" t="s">
        <v>164</v>
      </c>
      <c r="AT259" s="22" t="s">
        <v>183</v>
      </c>
      <c r="AU259" s="22" t="s">
        <v>79</v>
      </c>
      <c r="AY259" s="22" t="s">
        <v>126</v>
      </c>
      <c r="BE259" s="230">
        <f>IF(N259="základní",J259,0)</f>
        <v>0</v>
      </c>
      <c r="BF259" s="230">
        <f>IF(N259="snížená",J259,0)</f>
        <v>0</v>
      </c>
      <c r="BG259" s="230">
        <f>IF(N259="zákl. přenesená",J259,0)</f>
        <v>0</v>
      </c>
      <c r="BH259" s="230">
        <f>IF(N259="sníž. přenesená",J259,0)</f>
        <v>0</v>
      </c>
      <c r="BI259" s="230">
        <f>IF(N259="nulová",J259,0)</f>
        <v>0</v>
      </c>
      <c r="BJ259" s="22" t="s">
        <v>79</v>
      </c>
      <c r="BK259" s="230">
        <f>ROUND(I259*H259,2)</f>
        <v>0</v>
      </c>
      <c r="BL259" s="22" t="s">
        <v>133</v>
      </c>
      <c r="BM259" s="22" t="s">
        <v>836</v>
      </c>
    </row>
    <row r="260" s="11" customFormat="1">
      <c r="B260" s="231"/>
      <c r="C260" s="232"/>
      <c r="D260" s="233" t="s">
        <v>156</v>
      </c>
      <c r="E260" s="234" t="s">
        <v>21</v>
      </c>
      <c r="F260" s="235" t="s">
        <v>837</v>
      </c>
      <c r="G260" s="232"/>
      <c r="H260" s="236">
        <v>0.5</v>
      </c>
      <c r="I260" s="237"/>
      <c r="J260" s="232"/>
      <c r="K260" s="232"/>
      <c r="L260" s="238"/>
      <c r="M260" s="239"/>
      <c r="N260" s="240"/>
      <c r="O260" s="240"/>
      <c r="P260" s="240"/>
      <c r="Q260" s="240"/>
      <c r="R260" s="240"/>
      <c r="S260" s="240"/>
      <c r="T260" s="241"/>
      <c r="AT260" s="242" t="s">
        <v>156</v>
      </c>
      <c r="AU260" s="242" t="s">
        <v>79</v>
      </c>
      <c r="AV260" s="11" t="s">
        <v>81</v>
      </c>
      <c r="AW260" s="11" t="s">
        <v>35</v>
      </c>
      <c r="AX260" s="11" t="s">
        <v>71</v>
      </c>
      <c r="AY260" s="242" t="s">
        <v>126</v>
      </c>
    </row>
    <row r="261" s="12" customFormat="1">
      <c r="B261" s="257"/>
      <c r="C261" s="258"/>
      <c r="D261" s="233" t="s">
        <v>156</v>
      </c>
      <c r="E261" s="259" t="s">
        <v>21</v>
      </c>
      <c r="F261" s="260" t="s">
        <v>603</v>
      </c>
      <c r="G261" s="258"/>
      <c r="H261" s="261">
        <v>0.5</v>
      </c>
      <c r="I261" s="262"/>
      <c r="J261" s="258"/>
      <c r="K261" s="258"/>
      <c r="L261" s="263"/>
      <c r="M261" s="264"/>
      <c r="N261" s="265"/>
      <c r="O261" s="265"/>
      <c r="P261" s="265"/>
      <c r="Q261" s="265"/>
      <c r="R261" s="265"/>
      <c r="S261" s="265"/>
      <c r="T261" s="266"/>
      <c r="AT261" s="267" t="s">
        <v>156</v>
      </c>
      <c r="AU261" s="267" t="s">
        <v>79</v>
      </c>
      <c r="AV261" s="12" t="s">
        <v>133</v>
      </c>
      <c r="AW261" s="12" t="s">
        <v>35</v>
      </c>
      <c r="AX261" s="12" t="s">
        <v>79</v>
      </c>
      <c r="AY261" s="267" t="s">
        <v>126</v>
      </c>
    </row>
    <row r="262" s="10" customFormat="1" ht="37.44" customHeight="1">
      <c r="B262" s="203"/>
      <c r="C262" s="204"/>
      <c r="D262" s="205" t="s">
        <v>70</v>
      </c>
      <c r="E262" s="206" t="s">
        <v>838</v>
      </c>
      <c r="F262" s="206" t="s">
        <v>839</v>
      </c>
      <c r="G262" s="204"/>
      <c r="H262" s="204"/>
      <c r="I262" s="207"/>
      <c r="J262" s="208">
        <f>BK262</f>
        <v>0</v>
      </c>
      <c r="K262" s="204"/>
      <c r="L262" s="209"/>
      <c r="M262" s="210"/>
      <c r="N262" s="211"/>
      <c r="O262" s="211"/>
      <c r="P262" s="212">
        <f>SUM(P263:P299)</f>
        <v>0</v>
      </c>
      <c r="Q262" s="211"/>
      <c r="R262" s="212">
        <f>SUM(R263:R299)</f>
        <v>0</v>
      </c>
      <c r="S262" s="211"/>
      <c r="T262" s="213">
        <f>SUM(T263:T299)</f>
        <v>0</v>
      </c>
      <c r="AR262" s="214" t="s">
        <v>79</v>
      </c>
      <c r="AT262" s="215" t="s">
        <v>70</v>
      </c>
      <c r="AU262" s="215" t="s">
        <v>71</v>
      </c>
      <c r="AY262" s="214" t="s">
        <v>126</v>
      </c>
      <c r="BK262" s="216">
        <f>SUM(BK263:BK299)</f>
        <v>0</v>
      </c>
    </row>
    <row r="263" s="1" customFormat="1" ht="16.5" customHeight="1">
      <c r="B263" s="44"/>
      <c r="C263" s="219" t="s">
        <v>567</v>
      </c>
      <c r="D263" s="219" t="s">
        <v>128</v>
      </c>
      <c r="E263" s="220" t="s">
        <v>598</v>
      </c>
      <c r="F263" s="221" t="s">
        <v>599</v>
      </c>
      <c r="G263" s="222" t="s">
        <v>183</v>
      </c>
      <c r="H263" s="223">
        <v>11</v>
      </c>
      <c r="I263" s="224"/>
      <c r="J263" s="225">
        <f>ROUND(I263*H263,2)</f>
        <v>0</v>
      </c>
      <c r="K263" s="221" t="s">
        <v>21</v>
      </c>
      <c r="L263" s="70"/>
      <c r="M263" s="226" t="s">
        <v>21</v>
      </c>
      <c r="N263" s="227" t="s">
        <v>42</v>
      </c>
      <c r="O263" s="45"/>
      <c r="P263" s="228">
        <f>O263*H263</f>
        <v>0</v>
      </c>
      <c r="Q263" s="228">
        <v>0</v>
      </c>
      <c r="R263" s="228">
        <f>Q263*H263</f>
        <v>0</v>
      </c>
      <c r="S263" s="228">
        <v>0</v>
      </c>
      <c r="T263" s="229">
        <f>S263*H263</f>
        <v>0</v>
      </c>
      <c r="AR263" s="22" t="s">
        <v>133</v>
      </c>
      <c r="AT263" s="22" t="s">
        <v>128</v>
      </c>
      <c r="AU263" s="22" t="s">
        <v>79</v>
      </c>
      <c r="AY263" s="22" t="s">
        <v>126</v>
      </c>
      <c r="BE263" s="230">
        <f>IF(N263="základní",J263,0)</f>
        <v>0</v>
      </c>
      <c r="BF263" s="230">
        <f>IF(N263="snížená",J263,0)</f>
        <v>0</v>
      </c>
      <c r="BG263" s="230">
        <f>IF(N263="zákl. přenesená",J263,0)</f>
        <v>0</v>
      </c>
      <c r="BH263" s="230">
        <f>IF(N263="sníž. přenesená",J263,0)</f>
        <v>0</v>
      </c>
      <c r="BI263" s="230">
        <f>IF(N263="nulová",J263,0)</f>
        <v>0</v>
      </c>
      <c r="BJ263" s="22" t="s">
        <v>79</v>
      </c>
      <c r="BK263" s="230">
        <f>ROUND(I263*H263,2)</f>
        <v>0</v>
      </c>
      <c r="BL263" s="22" t="s">
        <v>133</v>
      </c>
      <c r="BM263" s="22" t="s">
        <v>840</v>
      </c>
    </row>
    <row r="264" s="1" customFormat="1" ht="16.5" customHeight="1">
      <c r="B264" s="44"/>
      <c r="C264" s="243" t="s">
        <v>571</v>
      </c>
      <c r="D264" s="243" t="s">
        <v>183</v>
      </c>
      <c r="E264" s="244" t="s">
        <v>600</v>
      </c>
      <c r="F264" s="245" t="s">
        <v>601</v>
      </c>
      <c r="G264" s="246" t="s">
        <v>183</v>
      </c>
      <c r="H264" s="247">
        <v>11.550000000000001</v>
      </c>
      <c r="I264" s="248"/>
      <c r="J264" s="249">
        <f>ROUND(I264*H264,2)</f>
        <v>0</v>
      </c>
      <c r="K264" s="245" t="s">
        <v>21</v>
      </c>
      <c r="L264" s="250"/>
      <c r="M264" s="251" t="s">
        <v>21</v>
      </c>
      <c r="N264" s="252" t="s">
        <v>42</v>
      </c>
      <c r="O264" s="45"/>
      <c r="P264" s="228">
        <f>O264*H264</f>
        <v>0</v>
      </c>
      <c r="Q264" s="228">
        <v>0</v>
      </c>
      <c r="R264" s="228">
        <f>Q264*H264</f>
        <v>0</v>
      </c>
      <c r="S264" s="228">
        <v>0</v>
      </c>
      <c r="T264" s="229">
        <f>S264*H264</f>
        <v>0</v>
      </c>
      <c r="AR264" s="22" t="s">
        <v>164</v>
      </c>
      <c r="AT264" s="22" t="s">
        <v>183</v>
      </c>
      <c r="AU264" s="22" t="s">
        <v>79</v>
      </c>
      <c r="AY264" s="22" t="s">
        <v>126</v>
      </c>
      <c r="BE264" s="230">
        <f>IF(N264="základní",J264,0)</f>
        <v>0</v>
      </c>
      <c r="BF264" s="230">
        <f>IF(N264="snížená",J264,0)</f>
        <v>0</v>
      </c>
      <c r="BG264" s="230">
        <f>IF(N264="zákl. přenesená",J264,0)</f>
        <v>0</v>
      </c>
      <c r="BH264" s="230">
        <f>IF(N264="sníž. přenesená",J264,0)</f>
        <v>0</v>
      </c>
      <c r="BI264" s="230">
        <f>IF(N264="nulová",J264,0)</f>
        <v>0</v>
      </c>
      <c r="BJ264" s="22" t="s">
        <v>79</v>
      </c>
      <c r="BK264" s="230">
        <f>ROUND(I264*H264,2)</f>
        <v>0</v>
      </c>
      <c r="BL264" s="22" t="s">
        <v>133</v>
      </c>
      <c r="BM264" s="22" t="s">
        <v>841</v>
      </c>
    </row>
    <row r="265" s="11" customFormat="1">
      <c r="B265" s="231"/>
      <c r="C265" s="232"/>
      <c r="D265" s="233" t="s">
        <v>156</v>
      </c>
      <c r="E265" s="234" t="s">
        <v>21</v>
      </c>
      <c r="F265" s="235" t="s">
        <v>842</v>
      </c>
      <c r="G265" s="232"/>
      <c r="H265" s="236">
        <v>11.550000000000001</v>
      </c>
      <c r="I265" s="237"/>
      <c r="J265" s="232"/>
      <c r="K265" s="232"/>
      <c r="L265" s="238"/>
      <c r="M265" s="239"/>
      <c r="N265" s="240"/>
      <c r="O265" s="240"/>
      <c r="P265" s="240"/>
      <c r="Q265" s="240"/>
      <c r="R265" s="240"/>
      <c r="S265" s="240"/>
      <c r="T265" s="241"/>
      <c r="AT265" s="242" t="s">
        <v>156</v>
      </c>
      <c r="AU265" s="242" t="s">
        <v>79</v>
      </c>
      <c r="AV265" s="11" t="s">
        <v>81</v>
      </c>
      <c r="AW265" s="11" t="s">
        <v>35</v>
      </c>
      <c r="AX265" s="11" t="s">
        <v>71</v>
      </c>
      <c r="AY265" s="242" t="s">
        <v>126</v>
      </c>
    </row>
    <row r="266" s="12" customFormat="1">
      <c r="B266" s="257"/>
      <c r="C266" s="258"/>
      <c r="D266" s="233" t="s">
        <v>156</v>
      </c>
      <c r="E266" s="259" t="s">
        <v>21</v>
      </c>
      <c r="F266" s="260" t="s">
        <v>603</v>
      </c>
      <c r="G266" s="258"/>
      <c r="H266" s="261">
        <v>11.550000000000001</v>
      </c>
      <c r="I266" s="262"/>
      <c r="J266" s="258"/>
      <c r="K266" s="258"/>
      <c r="L266" s="263"/>
      <c r="M266" s="264"/>
      <c r="N266" s="265"/>
      <c r="O266" s="265"/>
      <c r="P266" s="265"/>
      <c r="Q266" s="265"/>
      <c r="R266" s="265"/>
      <c r="S266" s="265"/>
      <c r="T266" s="266"/>
      <c r="AT266" s="267" t="s">
        <v>156</v>
      </c>
      <c r="AU266" s="267" t="s">
        <v>79</v>
      </c>
      <c r="AV266" s="12" t="s">
        <v>133</v>
      </c>
      <c r="AW266" s="12" t="s">
        <v>35</v>
      </c>
      <c r="AX266" s="12" t="s">
        <v>79</v>
      </c>
      <c r="AY266" s="267" t="s">
        <v>126</v>
      </c>
    </row>
    <row r="267" s="1" customFormat="1" ht="16.5" customHeight="1">
      <c r="B267" s="44"/>
      <c r="C267" s="219" t="s">
        <v>575</v>
      </c>
      <c r="D267" s="219" t="s">
        <v>128</v>
      </c>
      <c r="E267" s="220" t="s">
        <v>843</v>
      </c>
      <c r="F267" s="221" t="s">
        <v>844</v>
      </c>
      <c r="G267" s="222" t="s">
        <v>611</v>
      </c>
      <c r="H267" s="223">
        <v>4</v>
      </c>
      <c r="I267" s="224"/>
      <c r="J267" s="225">
        <f>ROUND(I267*H267,2)</f>
        <v>0</v>
      </c>
      <c r="K267" s="221" t="s">
        <v>21</v>
      </c>
      <c r="L267" s="70"/>
      <c r="M267" s="226" t="s">
        <v>21</v>
      </c>
      <c r="N267" s="227" t="s">
        <v>42</v>
      </c>
      <c r="O267" s="45"/>
      <c r="P267" s="228">
        <f>O267*H267</f>
        <v>0</v>
      </c>
      <c r="Q267" s="228">
        <v>0</v>
      </c>
      <c r="R267" s="228">
        <f>Q267*H267</f>
        <v>0</v>
      </c>
      <c r="S267" s="228">
        <v>0</v>
      </c>
      <c r="T267" s="229">
        <f>S267*H267</f>
        <v>0</v>
      </c>
      <c r="AR267" s="22" t="s">
        <v>133</v>
      </c>
      <c r="AT267" s="22" t="s">
        <v>128</v>
      </c>
      <c r="AU267" s="22" t="s">
        <v>79</v>
      </c>
      <c r="AY267" s="22" t="s">
        <v>126</v>
      </c>
      <c r="BE267" s="230">
        <f>IF(N267="základní",J267,0)</f>
        <v>0</v>
      </c>
      <c r="BF267" s="230">
        <f>IF(N267="snížená",J267,0)</f>
        <v>0</v>
      </c>
      <c r="BG267" s="230">
        <f>IF(N267="zákl. přenesená",J267,0)</f>
        <v>0</v>
      </c>
      <c r="BH267" s="230">
        <f>IF(N267="sníž. přenesená",J267,0)</f>
        <v>0</v>
      </c>
      <c r="BI267" s="230">
        <f>IF(N267="nulová",J267,0)</f>
        <v>0</v>
      </c>
      <c r="BJ267" s="22" t="s">
        <v>79</v>
      </c>
      <c r="BK267" s="230">
        <f>ROUND(I267*H267,2)</f>
        <v>0</v>
      </c>
      <c r="BL267" s="22" t="s">
        <v>133</v>
      </c>
      <c r="BM267" s="22" t="s">
        <v>845</v>
      </c>
    </row>
    <row r="268" s="1" customFormat="1" ht="16.5" customHeight="1">
      <c r="B268" s="44"/>
      <c r="C268" s="219" t="s">
        <v>579</v>
      </c>
      <c r="D268" s="219" t="s">
        <v>128</v>
      </c>
      <c r="E268" s="220" t="s">
        <v>846</v>
      </c>
      <c r="F268" s="221" t="s">
        <v>847</v>
      </c>
      <c r="G268" s="222" t="s">
        <v>611</v>
      </c>
      <c r="H268" s="223">
        <v>1</v>
      </c>
      <c r="I268" s="224"/>
      <c r="J268" s="225">
        <f>ROUND(I268*H268,2)</f>
        <v>0</v>
      </c>
      <c r="K268" s="221" t="s">
        <v>21</v>
      </c>
      <c r="L268" s="70"/>
      <c r="M268" s="226" t="s">
        <v>21</v>
      </c>
      <c r="N268" s="227" t="s">
        <v>42</v>
      </c>
      <c r="O268" s="45"/>
      <c r="P268" s="228">
        <f>O268*H268</f>
        <v>0</v>
      </c>
      <c r="Q268" s="228">
        <v>0</v>
      </c>
      <c r="R268" s="228">
        <f>Q268*H268</f>
        <v>0</v>
      </c>
      <c r="S268" s="228">
        <v>0</v>
      </c>
      <c r="T268" s="229">
        <f>S268*H268</f>
        <v>0</v>
      </c>
      <c r="AR268" s="22" t="s">
        <v>133</v>
      </c>
      <c r="AT268" s="22" t="s">
        <v>128</v>
      </c>
      <c r="AU268" s="22" t="s">
        <v>79</v>
      </c>
      <c r="AY268" s="22" t="s">
        <v>126</v>
      </c>
      <c r="BE268" s="230">
        <f>IF(N268="základní",J268,0)</f>
        <v>0</v>
      </c>
      <c r="BF268" s="230">
        <f>IF(N268="snížená",J268,0)</f>
        <v>0</v>
      </c>
      <c r="BG268" s="230">
        <f>IF(N268="zákl. přenesená",J268,0)</f>
        <v>0</v>
      </c>
      <c r="BH268" s="230">
        <f>IF(N268="sníž. přenesená",J268,0)</f>
        <v>0</v>
      </c>
      <c r="BI268" s="230">
        <f>IF(N268="nulová",J268,0)</f>
        <v>0</v>
      </c>
      <c r="BJ268" s="22" t="s">
        <v>79</v>
      </c>
      <c r="BK268" s="230">
        <f>ROUND(I268*H268,2)</f>
        <v>0</v>
      </c>
      <c r="BL268" s="22" t="s">
        <v>133</v>
      </c>
      <c r="BM268" s="22" t="s">
        <v>848</v>
      </c>
    </row>
    <row r="269" s="1" customFormat="1" ht="16.5" customHeight="1">
      <c r="B269" s="44"/>
      <c r="C269" s="243" t="s">
        <v>583</v>
      </c>
      <c r="D269" s="243" t="s">
        <v>183</v>
      </c>
      <c r="E269" s="244" t="s">
        <v>614</v>
      </c>
      <c r="F269" s="245" t="s">
        <v>615</v>
      </c>
      <c r="G269" s="246" t="s">
        <v>183</v>
      </c>
      <c r="H269" s="247">
        <v>6</v>
      </c>
      <c r="I269" s="248"/>
      <c r="J269" s="249">
        <f>ROUND(I269*H269,2)</f>
        <v>0</v>
      </c>
      <c r="K269" s="245" t="s">
        <v>21</v>
      </c>
      <c r="L269" s="250"/>
      <c r="M269" s="251" t="s">
        <v>21</v>
      </c>
      <c r="N269" s="252" t="s">
        <v>42</v>
      </c>
      <c r="O269" s="45"/>
      <c r="P269" s="228">
        <f>O269*H269</f>
        <v>0</v>
      </c>
      <c r="Q269" s="228">
        <v>0</v>
      </c>
      <c r="R269" s="228">
        <f>Q269*H269</f>
        <v>0</v>
      </c>
      <c r="S269" s="228">
        <v>0</v>
      </c>
      <c r="T269" s="229">
        <f>S269*H269</f>
        <v>0</v>
      </c>
      <c r="AR269" s="22" t="s">
        <v>164</v>
      </c>
      <c r="AT269" s="22" t="s">
        <v>183</v>
      </c>
      <c r="AU269" s="22" t="s">
        <v>79</v>
      </c>
      <c r="AY269" s="22" t="s">
        <v>126</v>
      </c>
      <c r="BE269" s="230">
        <f>IF(N269="základní",J269,0)</f>
        <v>0</v>
      </c>
      <c r="BF269" s="230">
        <f>IF(N269="snížená",J269,0)</f>
        <v>0</v>
      </c>
      <c r="BG269" s="230">
        <f>IF(N269="zákl. přenesená",J269,0)</f>
        <v>0</v>
      </c>
      <c r="BH269" s="230">
        <f>IF(N269="sníž. přenesená",J269,0)</f>
        <v>0</v>
      </c>
      <c r="BI269" s="230">
        <f>IF(N269="nulová",J269,0)</f>
        <v>0</v>
      </c>
      <c r="BJ269" s="22" t="s">
        <v>79</v>
      </c>
      <c r="BK269" s="230">
        <f>ROUND(I269*H269,2)</f>
        <v>0</v>
      </c>
      <c r="BL269" s="22" t="s">
        <v>133</v>
      </c>
      <c r="BM269" s="22" t="s">
        <v>849</v>
      </c>
    </row>
    <row r="270" s="1" customFormat="1" ht="16.5" customHeight="1">
      <c r="B270" s="44"/>
      <c r="C270" s="219" t="s">
        <v>587</v>
      </c>
      <c r="D270" s="219" t="s">
        <v>128</v>
      </c>
      <c r="E270" s="220" t="s">
        <v>616</v>
      </c>
      <c r="F270" s="221" t="s">
        <v>617</v>
      </c>
      <c r="G270" s="222" t="s">
        <v>183</v>
      </c>
      <c r="H270" s="223">
        <v>6</v>
      </c>
      <c r="I270" s="224"/>
      <c r="J270" s="225">
        <f>ROUND(I270*H270,2)</f>
        <v>0</v>
      </c>
      <c r="K270" s="221" t="s">
        <v>21</v>
      </c>
      <c r="L270" s="70"/>
      <c r="M270" s="226" t="s">
        <v>21</v>
      </c>
      <c r="N270" s="227" t="s">
        <v>42</v>
      </c>
      <c r="O270" s="45"/>
      <c r="P270" s="228">
        <f>O270*H270</f>
        <v>0</v>
      </c>
      <c r="Q270" s="228">
        <v>0</v>
      </c>
      <c r="R270" s="228">
        <f>Q270*H270</f>
        <v>0</v>
      </c>
      <c r="S270" s="228">
        <v>0</v>
      </c>
      <c r="T270" s="229">
        <f>S270*H270</f>
        <v>0</v>
      </c>
      <c r="AR270" s="22" t="s">
        <v>133</v>
      </c>
      <c r="AT270" s="22" t="s">
        <v>128</v>
      </c>
      <c r="AU270" s="22" t="s">
        <v>79</v>
      </c>
      <c r="AY270" s="22" t="s">
        <v>126</v>
      </c>
      <c r="BE270" s="230">
        <f>IF(N270="základní",J270,0)</f>
        <v>0</v>
      </c>
      <c r="BF270" s="230">
        <f>IF(N270="snížená",J270,0)</f>
        <v>0</v>
      </c>
      <c r="BG270" s="230">
        <f>IF(N270="zákl. přenesená",J270,0)</f>
        <v>0</v>
      </c>
      <c r="BH270" s="230">
        <f>IF(N270="sníž. přenesená",J270,0)</f>
        <v>0</v>
      </c>
      <c r="BI270" s="230">
        <f>IF(N270="nulová",J270,0)</f>
        <v>0</v>
      </c>
      <c r="BJ270" s="22" t="s">
        <v>79</v>
      </c>
      <c r="BK270" s="230">
        <f>ROUND(I270*H270,2)</f>
        <v>0</v>
      </c>
      <c r="BL270" s="22" t="s">
        <v>133</v>
      </c>
      <c r="BM270" s="22" t="s">
        <v>850</v>
      </c>
    </row>
    <row r="271" s="1" customFormat="1" ht="16.5" customHeight="1">
      <c r="B271" s="44"/>
      <c r="C271" s="219" t="s">
        <v>715</v>
      </c>
      <c r="D271" s="219" t="s">
        <v>128</v>
      </c>
      <c r="E271" s="220" t="s">
        <v>676</v>
      </c>
      <c r="F271" s="221" t="s">
        <v>677</v>
      </c>
      <c r="G271" s="222" t="s">
        <v>183</v>
      </c>
      <c r="H271" s="223">
        <v>4</v>
      </c>
      <c r="I271" s="224"/>
      <c r="J271" s="225">
        <f>ROUND(I271*H271,2)</f>
        <v>0</v>
      </c>
      <c r="K271" s="221" t="s">
        <v>21</v>
      </c>
      <c r="L271" s="70"/>
      <c r="M271" s="226" t="s">
        <v>21</v>
      </c>
      <c r="N271" s="227" t="s">
        <v>42</v>
      </c>
      <c r="O271" s="45"/>
      <c r="P271" s="228">
        <f>O271*H271</f>
        <v>0</v>
      </c>
      <c r="Q271" s="228">
        <v>0</v>
      </c>
      <c r="R271" s="228">
        <f>Q271*H271</f>
        <v>0</v>
      </c>
      <c r="S271" s="228">
        <v>0</v>
      </c>
      <c r="T271" s="229">
        <f>S271*H271</f>
        <v>0</v>
      </c>
      <c r="AR271" s="22" t="s">
        <v>133</v>
      </c>
      <c r="AT271" s="22" t="s">
        <v>128</v>
      </c>
      <c r="AU271" s="22" t="s">
        <v>79</v>
      </c>
      <c r="AY271" s="22" t="s">
        <v>126</v>
      </c>
      <c r="BE271" s="230">
        <f>IF(N271="základní",J271,0)</f>
        <v>0</v>
      </c>
      <c r="BF271" s="230">
        <f>IF(N271="snížená",J271,0)</f>
        <v>0</v>
      </c>
      <c r="BG271" s="230">
        <f>IF(N271="zákl. přenesená",J271,0)</f>
        <v>0</v>
      </c>
      <c r="BH271" s="230">
        <f>IF(N271="sníž. přenesená",J271,0)</f>
        <v>0</v>
      </c>
      <c r="BI271" s="230">
        <f>IF(N271="nulová",J271,0)</f>
        <v>0</v>
      </c>
      <c r="BJ271" s="22" t="s">
        <v>79</v>
      </c>
      <c r="BK271" s="230">
        <f>ROUND(I271*H271,2)</f>
        <v>0</v>
      </c>
      <c r="BL271" s="22" t="s">
        <v>133</v>
      </c>
      <c r="BM271" s="22" t="s">
        <v>851</v>
      </c>
    </row>
    <row r="272" s="1" customFormat="1" ht="16.5" customHeight="1">
      <c r="B272" s="44"/>
      <c r="C272" s="219" t="s">
        <v>852</v>
      </c>
      <c r="D272" s="219" t="s">
        <v>128</v>
      </c>
      <c r="E272" s="220" t="s">
        <v>682</v>
      </c>
      <c r="F272" s="221" t="s">
        <v>683</v>
      </c>
      <c r="G272" s="222" t="s">
        <v>183</v>
      </c>
      <c r="H272" s="223">
        <v>4</v>
      </c>
      <c r="I272" s="224"/>
      <c r="J272" s="225">
        <f>ROUND(I272*H272,2)</f>
        <v>0</v>
      </c>
      <c r="K272" s="221" t="s">
        <v>21</v>
      </c>
      <c r="L272" s="70"/>
      <c r="M272" s="226" t="s">
        <v>21</v>
      </c>
      <c r="N272" s="227" t="s">
        <v>42</v>
      </c>
      <c r="O272" s="45"/>
      <c r="P272" s="228">
        <f>O272*H272</f>
        <v>0</v>
      </c>
      <c r="Q272" s="228">
        <v>0</v>
      </c>
      <c r="R272" s="228">
        <f>Q272*H272</f>
        <v>0</v>
      </c>
      <c r="S272" s="228">
        <v>0</v>
      </c>
      <c r="T272" s="229">
        <f>S272*H272</f>
        <v>0</v>
      </c>
      <c r="AR272" s="22" t="s">
        <v>133</v>
      </c>
      <c r="AT272" s="22" t="s">
        <v>128</v>
      </c>
      <c r="AU272" s="22" t="s">
        <v>79</v>
      </c>
      <c r="AY272" s="22" t="s">
        <v>126</v>
      </c>
      <c r="BE272" s="230">
        <f>IF(N272="základní",J272,0)</f>
        <v>0</v>
      </c>
      <c r="BF272" s="230">
        <f>IF(N272="snížená",J272,0)</f>
        <v>0</v>
      </c>
      <c r="BG272" s="230">
        <f>IF(N272="zákl. přenesená",J272,0)</f>
        <v>0</v>
      </c>
      <c r="BH272" s="230">
        <f>IF(N272="sníž. přenesená",J272,0)</f>
        <v>0</v>
      </c>
      <c r="BI272" s="230">
        <f>IF(N272="nulová",J272,0)</f>
        <v>0</v>
      </c>
      <c r="BJ272" s="22" t="s">
        <v>79</v>
      </c>
      <c r="BK272" s="230">
        <f>ROUND(I272*H272,2)</f>
        <v>0</v>
      </c>
      <c r="BL272" s="22" t="s">
        <v>133</v>
      </c>
      <c r="BM272" s="22" t="s">
        <v>853</v>
      </c>
    </row>
    <row r="273" s="1" customFormat="1" ht="16.5" customHeight="1">
      <c r="B273" s="44"/>
      <c r="C273" s="219" t="s">
        <v>719</v>
      </c>
      <c r="D273" s="219" t="s">
        <v>128</v>
      </c>
      <c r="E273" s="220" t="s">
        <v>686</v>
      </c>
      <c r="F273" s="221" t="s">
        <v>687</v>
      </c>
      <c r="G273" s="222" t="s">
        <v>183</v>
      </c>
      <c r="H273" s="223">
        <v>4</v>
      </c>
      <c r="I273" s="224"/>
      <c r="J273" s="225">
        <f>ROUND(I273*H273,2)</f>
        <v>0</v>
      </c>
      <c r="K273" s="221" t="s">
        <v>21</v>
      </c>
      <c r="L273" s="70"/>
      <c r="M273" s="226" t="s">
        <v>21</v>
      </c>
      <c r="N273" s="227" t="s">
        <v>42</v>
      </c>
      <c r="O273" s="45"/>
      <c r="P273" s="228">
        <f>O273*H273</f>
        <v>0</v>
      </c>
      <c r="Q273" s="228">
        <v>0</v>
      </c>
      <c r="R273" s="228">
        <f>Q273*H273</f>
        <v>0</v>
      </c>
      <c r="S273" s="228">
        <v>0</v>
      </c>
      <c r="T273" s="229">
        <f>S273*H273</f>
        <v>0</v>
      </c>
      <c r="AR273" s="22" t="s">
        <v>133</v>
      </c>
      <c r="AT273" s="22" t="s">
        <v>128</v>
      </c>
      <c r="AU273" s="22" t="s">
        <v>79</v>
      </c>
      <c r="AY273" s="22" t="s">
        <v>126</v>
      </c>
      <c r="BE273" s="230">
        <f>IF(N273="základní",J273,0)</f>
        <v>0</v>
      </c>
      <c r="BF273" s="230">
        <f>IF(N273="snížená",J273,0)</f>
        <v>0</v>
      </c>
      <c r="BG273" s="230">
        <f>IF(N273="zákl. přenesená",J273,0)</f>
        <v>0</v>
      </c>
      <c r="BH273" s="230">
        <f>IF(N273="sníž. přenesená",J273,0)</f>
        <v>0</v>
      </c>
      <c r="BI273" s="230">
        <f>IF(N273="nulová",J273,0)</f>
        <v>0</v>
      </c>
      <c r="BJ273" s="22" t="s">
        <v>79</v>
      </c>
      <c r="BK273" s="230">
        <f>ROUND(I273*H273,2)</f>
        <v>0</v>
      </c>
      <c r="BL273" s="22" t="s">
        <v>133</v>
      </c>
      <c r="BM273" s="22" t="s">
        <v>854</v>
      </c>
    </row>
    <row r="274" s="1" customFormat="1" ht="16.5" customHeight="1">
      <c r="B274" s="44"/>
      <c r="C274" s="243" t="s">
        <v>855</v>
      </c>
      <c r="D274" s="243" t="s">
        <v>183</v>
      </c>
      <c r="E274" s="244" t="s">
        <v>688</v>
      </c>
      <c r="F274" s="245" t="s">
        <v>689</v>
      </c>
      <c r="G274" s="246" t="s">
        <v>611</v>
      </c>
      <c r="H274" s="247">
        <v>0.032000000000000001</v>
      </c>
      <c r="I274" s="248"/>
      <c r="J274" s="249">
        <f>ROUND(I274*H274,2)</f>
        <v>0</v>
      </c>
      <c r="K274" s="245" t="s">
        <v>21</v>
      </c>
      <c r="L274" s="250"/>
      <c r="M274" s="251" t="s">
        <v>21</v>
      </c>
      <c r="N274" s="252" t="s">
        <v>42</v>
      </c>
      <c r="O274" s="45"/>
      <c r="P274" s="228">
        <f>O274*H274</f>
        <v>0</v>
      </c>
      <c r="Q274" s="228">
        <v>0</v>
      </c>
      <c r="R274" s="228">
        <f>Q274*H274</f>
        <v>0</v>
      </c>
      <c r="S274" s="228">
        <v>0</v>
      </c>
      <c r="T274" s="229">
        <f>S274*H274</f>
        <v>0</v>
      </c>
      <c r="AR274" s="22" t="s">
        <v>164</v>
      </c>
      <c r="AT274" s="22" t="s">
        <v>183</v>
      </c>
      <c r="AU274" s="22" t="s">
        <v>79</v>
      </c>
      <c r="AY274" s="22" t="s">
        <v>126</v>
      </c>
      <c r="BE274" s="230">
        <f>IF(N274="základní",J274,0)</f>
        <v>0</v>
      </c>
      <c r="BF274" s="230">
        <f>IF(N274="snížená",J274,0)</f>
        <v>0</v>
      </c>
      <c r="BG274" s="230">
        <f>IF(N274="zákl. přenesená",J274,0)</f>
        <v>0</v>
      </c>
      <c r="BH274" s="230">
        <f>IF(N274="sníž. přenesená",J274,0)</f>
        <v>0</v>
      </c>
      <c r="BI274" s="230">
        <f>IF(N274="nulová",J274,0)</f>
        <v>0</v>
      </c>
      <c r="BJ274" s="22" t="s">
        <v>79</v>
      </c>
      <c r="BK274" s="230">
        <f>ROUND(I274*H274,2)</f>
        <v>0</v>
      </c>
      <c r="BL274" s="22" t="s">
        <v>133</v>
      </c>
      <c r="BM274" s="22" t="s">
        <v>856</v>
      </c>
    </row>
    <row r="275" s="11" customFormat="1">
      <c r="B275" s="231"/>
      <c r="C275" s="232"/>
      <c r="D275" s="233" t="s">
        <v>156</v>
      </c>
      <c r="E275" s="234" t="s">
        <v>21</v>
      </c>
      <c r="F275" s="235" t="s">
        <v>857</v>
      </c>
      <c r="G275" s="232"/>
      <c r="H275" s="236">
        <v>0.032000000000000001</v>
      </c>
      <c r="I275" s="237"/>
      <c r="J275" s="232"/>
      <c r="K275" s="232"/>
      <c r="L275" s="238"/>
      <c r="M275" s="239"/>
      <c r="N275" s="240"/>
      <c r="O275" s="240"/>
      <c r="P275" s="240"/>
      <c r="Q275" s="240"/>
      <c r="R275" s="240"/>
      <c r="S275" s="240"/>
      <c r="T275" s="241"/>
      <c r="AT275" s="242" t="s">
        <v>156</v>
      </c>
      <c r="AU275" s="242" t="s">
        <v>79</v>
      </c>
      <c r="AV275" s="11" t="s">
        <v>81</v>
      </c>
      <c r="AW275" s="11" t="s">
        <v>35</v>
      </c>
      <c r="AX275" s="11" t="s">
        <v>71</v>
      </c>
      <c r="AY275" s="242" t="s">
        <v>126</v>
      </c>
    </row>
    <row r="276" s="12" customFormat="1">
      <c r="B276" s="257"/>
      <c r="C276" s="258"/>
      <c r="D276" s="233" t="s">
        <v>156</v>
      </c>
      <c r="E276" s="259" t="s">
        <v>21</v>
      </c>
      <c r="F276" s="260" t="s">
        <v>603</v>
      </c>
      <c r="G276" s="258"/>
      <c r="H276" s="261">
        <v>0.032000000000000001</v>
      </c>
      <c r="I276" s="262"/>
      <c r="J276" s="258"/>
      <c r="K276" s="258"/>
      <c r="L276" s="263"/>
      <c r="M276" s="264"/>
      <c r="N276" s="265"/>
      <c r="O276" s="265"/>
      <c r="P276" s="265"/>
      <c r="Q276" s="265"/>
      <c r="R276" s="265"/>
      <c r="S276" s="265"/>
      <c r="T276" s="266"/>
      <c r="AT276" s="267" t="s">
        <v>156</v>
      </c>
      <c r="AU276" s="267" t="s">
        <v>79</v>
      </c>
      <c r="AV276" s="12" t="s">
        <v>133</v>
      </c>
      <c r="AW276" s="12" t="s">
        <v>35</v>
      </c>
      <c r="AX276" s="12" t="s">
        <v>79</v>
      </c>
      <c r="AY276" s="267" t="s">
        <v>126</v>
      </c>
    </row>
    <row r="277" s="1" customFormat="1" ht="16.5" customHeight="1">
      <c r="B277" s="44"/>
      <c r="C277" s="219" t="s">
        <v>723</v>
      </c>
      <c r="D277" s="219" t="s">
        <v>128</v>
      </c>
      <c r="E277" s="220" t="s">
        <v>858</v>
      </c>
      <c r="F277" s="221" t="s">
        <v>859</v>
      </c>
      <c r="G277" s="222" t="s">
        <v>665</v>
      </c>
      <c r="H277" s="223">
        <v>0.29999999999999999</v>
      </c>
      <c r="I277" s="224"/>
      <c r="J277" s="225">
        <f>ROUND(I277*H277,2)</f>
        <v>0</v>
      </c>
      <c r="K277" s="221" t="s">
        <v>21</v>
      </c>
      <c r="L277" s="70"/>
      <c r="M277" s="226" t="s">
        <v>21</v>
      </c>
      <c r="N277" s="227" t="s">
        <v>42</v>
      </c>
      <c r="O277" s="45"/>
      <c r="P277" s="228">
        <f>O277*H277</f>
        <v>0</v>
      </c>
      <c r="Q277" s="228">
        <v>0</v>
      </c>
      <c r="R277" s="228">
        <f>Q277*H277</f>
        <v>0</v>
      </c>
      <c r="S277" s="228">
        <v>0</v>
      </c>
      <c r="T277" s="229">
        <f>S277*H277</f>
        <v>0</v>
      </c>
      <c r="AR277" s="22" t="s">
        <v>133</v>
      </c>
      <c r="AT277" s="22" t="s">
        <v>128</v>
      </c>
      <c r="AU277" s="22" t="s">
        <v>79</v>
      </c>
      <c r="AY277" s="22" t="s">
        <v>126</v>
      </c>
      <c r="BE277" s="230">
        <f>IF(N277="základní",J277,0)</f>
        <v>0</v>
      </c>
      <c r="BF277" s="230">
        <f>IF(N277="snížená",J277,0)</f>
        <v>0</v>
      </c>
      <c r="BG277" s="230">
        <f>IF(N277="zákl. přenesená",J277,0)</f>
        <v>0</v>
      </c>
      <c r="BH277" s="230">
        <f>IF(N277="sníž. přenesená",J277,0)</f>
        <v>0</v>
      </c>
      <c r="BI277" s="230">
        <f>IF(N277="nulová",J277,0)</f>
        <v>0</v>
      </c>
      <c r="BJ277" s="22" t="s">
        <v>79</v>
      </c>
      <c r="BK277" s="230">
        <f>ROUND(I277*H277,2)</f>
        <v>0</v>
      </c>
      <c r="BL277" s="22" t="s">
        <v>133</v>
      </c>
      <c r="BM277" s="22" t="s">
        <v>860</v>
      </c>
    </row>
    <row r="278" s="1" customFormat="1" ht="16.5" customHeight="1">
      <c r="B278" s="44"/>
      <c r="C278" s="219" t="s">
        <v>861</v>
      </c>
      <c r="D278" s="219" t="s">
        <v>128</v>
      </c>
      <c r="E278" s="220" t="s">
        <v>862</v>
      </c>
      <c r="F278" s="221" t="s">
        <v>863</v>
      </c>
      <c r="G278" s="222" t="s">
        <v>665</v>
      </c>
      <c r="H278" s="223">
        <v>0.14999999999999999</v>
      </c>
      <c r="I278" s="224"/>
      <c r="J278" s="225">
        <f>ROUND(I278*H278,2)</f>
        <v>0</v>
      </c>
      <c r="K278" s="221" t="s">
        <v>21</v>
      </c>
      <c r="L278" s="70"/>
      <c r="M278" s="226" t="s">
        <v>21</v>
      </c>
      <c r="N278" s="227" t="s">
        <v>42</v>
      </c>
      <c r="O278" s="45"/>
      <c r="P278" s="228">
        <f>O278*H278</f>
        <v>0</v>
      </c>
      <c r="Q278" s="228">
        <v>0</v>
      </c>
      <c r="R278" s="228">
        <f>Q278*H278</f>
        <v>0</v>
      </c>
      <c r="S278" s="228">
        <v>0</v>
      </c>
      <c r="T278" s="229">
        <f>S278*H278</f>
        <v>0</v>
      </c>
      <c r="AR278" s="22" t="s">
        <v>133</v>
      </c>
      <c r="AT278" s="22" t="s">
        <v>128</v>
      </c>
      <c r="AU278" s="22" t="s">
        <v>79</v>
      </c>
      <c r="AY278" s="22" t="s">
        <v>126</v>
      </c>
      <c r="BE278" s="230">
        <f>IF(N278="základní",J278,0)</f>
        <v>0</v>
      </c>
      <c r="BF278" s="230">
        <f>IF(N278="snížená",J278,0)</f>
        <v>0</v>
      </c>
      <c r="BG278" s="230">
        <f>IF(N278="zákl. přenesená",J278,0)</f>
        <v>0</v>
      </c>
      <c r="BH278" s="230">
        <f>IF(N278="sníž. přenesená",J278,0)</f>
        <v>0</v>
      </c>
      <c r="BI278" s="230">
        <f>IF(N278="nulová",J278,0)</f>
        <v>0</v>
      </c>
      <c r="BJ278" s="22" t="s">
        <v>79</v>
      </c>
      <c r="BK278" s="230">
        <f>ROUND(I278*H278,2)</f>
        <v>0</v>
      </c>
      <c r="BL278" s="22" t="s">
        <v>133</v>
      </c>
      <c r="BM278" s="22" t="s">
        <v>864</v>
      </c>
    </row>
    <row r="279" s="1" customFormat="1" ht="16.5" customHeight="1">
      <c r="B279" s="44"/>
      <c r="C279" s="219" t="s">
        <v>727</v>
      </c>
      <c r="D279" s="219" t="s">
        <v>128</v>
      </c>
      <c r="E279" s="220" t="s">
        <v>865</v>
      </c>
      <c r="F279" s="221" t="s">
        <v>866</v>
      </c>
      <c r="G279" s="222" t="s">
        <v>665</v>
      </c>
      <c r="H279" s="223">
        <v>0.10000000000000001</v>
      </c>
      <c r="I279" s="224"/>
      <c r="J279" s="225">
        <f>ROUND(I279*H279,2)</f>
        <v>0</v>
      </c>
      <c r="K279" s="221" t="s">
        <v>21</v>
      </c>
      <c r="L279" s="70"/>
      <c r="M279" s="226" t="s">
        <v>21</v>
      </c>
      <c r="N279" s="227" t="s">
        <v>42</v>
      </c>
      <c r="O279" s="45"/>
      <c r="P279" s="228">
        <f>O279*H279</f>
        <v>0</v>
      </c>
      <c r="Q279" s="228">
        <v>0</v>
      </c>
      <c r="R279" s="228">
        <f>Q279*H279</f>
        <v>0</v>
      </c>
      <c r="S279" s="228">
        <v>0</v>
      </c>
      <c r="T279" s="229">
        <f>S279*H279</f>
        <v>0</v>
      </c>
      <c r="AR279" s="22" t="s">
        <v>133</v>
      </c>
      <c r="AT279" s="22" t="s">
        <v>128</v>
      </c>
      <c r="AU279" s="22" t="s">
        <v>79</v>
      </c>
      <c r="AY279" s="22" t="s">
        <v>126</v>
      </c>
      <c r="BE279" s="230">
        <f>IF(N279="základní",J279,0)</f>
        <v>0</v>
      </c>
      <c r="BF279" s="230">
        <f>IF(N279="snížená",J279,0)</f>
        <v>0</v>
      </c>
      <c r="BG279" s="230">
        <f>IF(N279="zákl. přenesená",J279,0)</f>
        <v>0</v>
      </c>
      <c r="BH279" s="230">
        <f>IF(N279="sníž. přenesená",J279,0)</f>
        <v>0</v>
      </c>
      <c r="BI279" s="230">
        <f>IF(N279="nulová",J279,0)</f>
        <v>0</v>
      </c>
      <c r="BJ279" s="22" t="s">
        <v>79</v>
      </c>
      <c r="BK279" s="230">
        <f>ROUND(I279*H279,2)</f>
        <v>0</v>
      </c>
      <c r="BL279" s="22" t="s">
        <v>133</v>
      </c>
      <c r="BM279" s="22" t="s">
        <v>867</v>
      </c>
    </row>
    <row r="280" s="1" customFormat="1" ht="16.5" customHeight="1">
      <c r="B280" s="44"/>
      <c r="C280" s="243" t="s">
        <v>868</v>
      </c>
      <c r="D280" s="243" t="s">
        <v>183</v>
      </c>
      <c r="E280" s="244" t="s">
        <v>869</v>
      </c>
      <c r="F280" s="245" t="s">
        <v>870</v>
      </c>
      <c r="G280" s="246" t="s">
        <v>658</v>
      </c>
      <c r="H280" s="247">
        <v>160</v>
      </c>
      <c r="I280" s="248"/>
      <c r="J280" s="249">
        <f>ROUND(I280*H280,2)</f>
        <v>0</v>
      </c>
      <c r="K280" s="245" t="s">
        <v>21</v>
      </c>
      <c r="L280" s="250"/>
      <c r="M280" s="251" t="s">
        <v>21</v>
      </c>
      <c r="N280" s="252" t="s">
        <v>42</v>
      </c>
      <c r="O280" s="45"/>
      <c r="P280" s="228">
        <f>O280*H280</f>
        <v>0</v>
      </c>
      <c r="Q280" s="228">
        <v>0</v>
      </c>
      <c r="R280" s="228">
        <f>Q280*H280</f>
        <v>0</v>
      </c>
      <c r="S280" s="228">
        <v>0</v>
      </c>
      <c r="T280" s="229">
        <f>S280*H280</f>
        <v>0</v>
      </c>
      <c r="AR280" s="22" t="s">
        <v>164</v>
      </c>
      <c r="AT280" s="22" t="s">
        <v>183</v>
      </c>
      <c r="AU280" s="22" t="s">
        <v>79</v>
      </c>
      <c r="AY280" s="22" t="s">
        <v>126</v>
      </c>
      <c r="BE280" s="230">
        <f>IF(N280="základní",J280,0)</f>
        <v>0</v>
      </c>
      <c r="BF280" s="230">
        <f>IF(N280="snížená",J280,0)</f>
        <v>0</v>
      </c>
      <c r="BG280" s="230">
        <f>IF(N280="zákl. přenesená",J280,0)</f>
        <v>0</v>
      </c>
      <c r="BH280" s="230">
        <f>IF(N280="sníž. přenesená",J280,0)</f>
        <v>0</v>
      </c>
      <c r="BI280" s="230">
        <f>IF(N280="nulová",J280,0)</f>
        <v>0</v>
      </c>
      <c r="BJ280" s="22" t="s">
        <v>79</v>
      </c>
      <c r="BK280" s="230">
        <f>ROUND(I280*H280,2)</f>
        <v>0</v>
      </c>
      <c r="BL280" s="22" t="s">
        <v>133</v>
      </c>
      <c r="BM280" s="22" t="s">
        <v>871</v>
      </c>
    </row>
    <row r="281" s="11" customFormat="1">
      <c r="B281" s="231"/>
      <c r="C281" s="232"/>
      <c r="D281" s="233" t="s">
        <v>156</v>
      </c>
      <c r="E281" s="234" t="s">
        <v>21</v>
      </c>
      <c r="F281" s="235" t="s">
        <v>872</v>
      </c>
      <c r="G281" s="232"/>
      <c r="H281" s="236">
        <v>160</v>
      </c>
      <c r="I281" s="237"/>
      <c r="J281" s="232"/>
      <c r="K281" s="232"/>
      <c r="L281" s="238"/>
      <c r="M281" s="239"/>
      <c r="N281" s="240"/>
      <c r="O281" s="240"/>
      <c r="P281" s="240"/>
      <c r="Q281" s="240"/>
      <c r="R281" s="240"/>
      <c r="S281" s="240"/>
      <c r="T281" s="241"/>
      <c r="AT281" s="242" t="s">
        <v>156</v>
      </c>
      <c r="AU281" s="242" t="s">
        <v>79</v>
      </c>
      <c r="AV281" s="11" t="s">
        <v>81</v>
      </c>
      <c r="AW281" s="11" t="s">
        <v>35</v>
      </c>
      <c r="AX281" s="11" t="s">
        <v>71</v>
      </c>
      <c r="AY281" s="242" t="s">
        <v>126</v>
      </c>
    </row>
    <row r="282" s="12" customFormat="1">
      <c r="B282" s="257"/>
      <c r="C282" s="258"/>
      <c r="D282" s="233" t="s">
        <v>156</v>
      </c>
      <c r="E282" s="259" t="s">
        <v>21</v>
      </c>
      <c r="F282" s="260" t="s">
        <v>603</v>
      </c>
      <c r="G282" s="258"/>
      <c r="H282" s="261">
        <v>160</v>
      </c>
      <c r="I282" s="262"/>
      <c r="J282" s="258"/>
      <c r="K282" s="258"/>
      <c r="L282" s="263"/>
      <c r="M282" s="264"/>
      <c r="N282" s="265"/>
      <c r="O282" s="265"/>
      <c r="P282" s="265"/>
      <c r="Q282" s="265"/>
      <c r="R282" s="265"/>
      <c r="S282" s="265"/>
      <c r="T282" s="266"/>
      <c r="AT282" s="267" t="s">
        <v>156</v>
      </c>
      <c r="AU282" s="267" t="s">
        <v>79</v>
      </c>
      <c r="AV282" s="12" t="s">
        <v>133</v>
      </c>
      <c r="AW282" s="12" t="s">
        <v>35</v>
      </c>
      <c r="AX282" s="12" t="s">
        <v>79</v>
      </c>
      <c r="AY282" s="267" t="s">
        <v>126</v>
      </c>
    </row>
    <row r="283" s="1" customFormat="1" ht="16.5" customHeight="1">
      <c r="B283" s="44"/>
      <c r="C283" s="243" t="s">
        <v>731</v>
      </c>
      <c r="D283" s="243" t="s">
        <v>183</v>
      </c>
      <c r="E283" s="244" t="s">
        <v>873</v>
      </c>
      <c r="F283" s="245" t="s">
        <v>874</v>
      </c>
      <c r="G283" s="246" t="s">
        <v>611</v>
      </c>
      <c r="H283" s="247">
        <v>1</v>
      </c>
      <c r="I283" s="248"/>
      <c r="J283" s="249">
        <f>ROUND(I283*H283,2)</f>
        <v>0</v>
      </c>
      <c r="K283" s="245" t="s">
        <v>21</v>
      </c>
      <c r="L283" s="250"/>
      <c r="M283" s="251" t="s">
        <v>21</v>
      </c>
      <c r="N283" s="252" t="s">
        <v>42</v>
      </c>
      <c r="O283" s="45"/>
      <c r="P283" s="228">
        <f>O283*H283</f>
        <v>0</v>
      </c>
      <c r="Q283" s="228">
        <v>0</v>
      </c>
      <c r="R283" s="228">
        <f>Q283*H283</f>
        <v>0</v>
      </c>
      <c r="S283" s="228">
        <v>0</v>
      </c>
      <c r="T283" s="229">
        <f>S283*H283</f>
        <v>0</v>
      </c>
      <c r="AR283" s="22" t="s">
        <v>164</v>
      </c>
      <c r="AT283" s="22" t="s">
        <v>183</v>
      </c>
      <c r="AU283" s="22" t="s">
        <v>79</v>
      </c>
      <c r="AY283" s="22" t="s">
        <v>126</v>
      </c>
      <c r="BE283" s="230">
        <f>IF(N283="základní",J283,0)</f>
        <v>0</v>
      </c>
      <c r="BF283" s="230">
        <f>IF(N283="snížená",J283,0)</f>
        <v>0</v>
      </c>
      <c r="BG283" s="230">
        <f>IF(N283="zákl. přenesená",J283,0)</f>
        <v>0</v>
      </c>
      <c r="BH283" s="230">
        <f>IF(N283="sníž. přenesená",J283,0)</f>
        <v>0</v>
      </c>
      <c r="BI283" s="230">
        <f>IF(N283="nulová",J283,0)</f>
        <v>0</v>
      </c>
      <c r="BJ283" s="22" t="s">
        <v>79</v>
      </c>
      <c r="BK283" s="230">
        <f>ROUND(I283*H283,2)</f>
        <v>0</v>
      </c>
      <c r="BL283" s="22" t="s">
        <v>133</v>
      </c>
      <c r="BM283" s="22" t="s">
        <v>875</v>
      </c>
    </row>
    <row r="284" s="1" customFormat="1" ht="16.5" customHeight="1">
      <c r="B284" s="44"/>
      <c r="C284" s="219" t="s">
        <v>876</v>
      </c>
      <c r="D284" s="219" t="s">
        <v>128</v>
      </c>
      <c r="E284" s="220" t="s">
        <v>877</v>
      </c>
      <c r="F284" s="221" t="s">
        <v>878</v>
      </c>
      <c r="G284" s="222" t="s">
        <v>611</v>
      </c>
      <c r="H284" s="223">
        <v>1</v>
      </c>
      <c r="I284" s="224"/>
      <c r="J284" s="225">
        <f>ROUND(I284*H284,2)</f>
        <v>0</v>
      </c>
      <c r="K284" s="221" t="s">
        <v>21</v>
      </c>
      <c r="L284" s="70"/>
      <c r="M284" s="226" t="s">
        <v>21</v>
      </c>
      <c r="N284" s="227" t="s">
        <v>42</v>
      </c>
      <c r="O284" s="45"/>
      <c r="P284" s="228">
        <f>O284*H284</f>
        <v>0</v>
      </c>
      <c r="Q284" s="228">
        <v>0</v>
      </c>
      <c r="R284" s="228">
        <f>Q284*H284</f>
        <v>0</v>
      </c>
      <c r="S284" s="228">
        <v>0</v>
      </c>
      <c r="T284" s="229">
        <f>S284*H284</f>
        <v>0</v>
      </c>
      <c r="AR284" s="22" t="s">
        <v>133</v>
      </c>
      <c r="AT284" s="22" t="s">
        <v>128</v>
      </c>
      <c r="AU284" s="22" t="s">
        <v>79</v>
      </c>
      <c r="AY284" s="22" t="s">
        <v>126</v>
      </c>
      <c r="BE284" s="230">
        <f>IF(N284="základní",J284,0)</f>
        <v>0</v>
      </c>
      <c r="BF284" s="230">
        <f>IF(N284="snížená",J284,0)</f>
        <v>0</v>
      </c>
      <c r="BG284" s="230">
        <f>IF(N284="zákl. přenesená",J284,0)</f>
        <v>0</v>
      </c>
      <c r="BH284" s="230">
        <f>IF(N284="sníž. přenesená",J284,0)</f>
        <v>0</v>
      </c>
      <c r="BI284" s="230">
        <f>IF(N284="nulová",J284,0)</f>
        <v>0</v>
      </c>
      <c r="BJ284" s="22" t="s">
        <v>79</v>
      </c>
      <c r="BK284" s="230">
        <f>ROUND(I284*H284,2)</f>
        <v>0</v>
      </c>
      <c r="BL284" s="22" t="s">
        <v>133</v>
      </c>
      <c r="BM284" s="22" t="s">
        <v>879</v>
      </c>
    </row>
    <row r="285" s="1" customFormat="1" ht="16.5" customHeight="1">
      <c r="B285" s="44"/>
      <c r="C285" s="219" t="s">
        <v>735</v>
      </c>
      <c r="D285" s="219" t="s">
        <v>128</v>
      </c>
      <c r="E285" s="220" t="s">
        <v>880</v>
      </c>
      <c r="F285" s="221" t="s">
        <v>881</v>
      </c>
      <c r="G285" s="222" t="s">
        <v>611</v>
      </c>
      <c r="H285" s="223">
        <v>3</v>
      </c>
      <c r="I285" s="224"/>
      <c r="J285" s="225">
        <f>ROUND(I285*H285,2)</f>
        <v>0</v>
      </c>
      <c r="K285" s="221" t="s">
        <v>21</v>
      </c>
      <c r="L285" s="70"/>
      <c r="M285" s="226" t="s">
        <v>21</v>
      </c>
      <c r="N285" s="227" t="s">
        <v>42</v>
      </c>
      <c r="O285" s="45"/>
      <c r="P285" s="228">
        <f>O285*H285</f>
        <v>0</v>
      </c>
      <c r="Q285" s="228">
        <v>0</v>
      </c>
      <c r="R285" s="228">
        <f>Q285*H285</f>
        <v>0</v>
      </c>
      <c r="S285" s="228">
        <v>0</v>
      </c>
      <c r="T285" s="229">
        <f>S285*H285</f>
        <v>0</v>
      </c>
      <c r="AR285" s="22" t="s">
        <v>133</v>
      </c>
      <c r="AT285" s="22" t="s">
        <v>128</v>
      </c>
      <c r="AU285" s="22" t="s">
        <v>79</v>
      </c>
      <c r="AY285" s="22" t="s">
        <v>126</v>
      </c>
      <c r="BE285" s="230">
        <f>IF(N285="základní",J285,0)</f>
        <v>0</v>
      </c>
      <c r="BF285" s="230">
        <f>IF(N285="snížená",J285,0)</f>
        <v>0</v>
      </c>
      <c r="BG285" s="230">
        <f>IF(N285="zákl. přenesená",J285,0)</f>
        <v>0</v>
      </c>
      <c r="BH285" s="230">
        <f>IF(N285="sníž. přenesená",J285,0)</f>
        <v>0</v>
      </c>
      <c r="BI285" s="230">
        <f>IF(N285="nulová",J285,0)</f>
        <v>0</v>
      </c>
      <c r="BJ285" s="22" t="s">
        <v>79</v>
      </c>
      <c r="BK285" s="230">
        <f>ROUND(I285*H285,2)</f>
        <v>0</v>
      </c>
      <c r="BL285" s="22" t="s">
        <v>133</v>
      </c>
      <c r="BM285" s="22" t="s">
        <v>882</v>
      </c>
    </row>
    <row r="286" s="1" customFormat="1" ht="16.5" customHeight="1">
      <c r="B286" s="44"/>
      <c r="C286" s="219" t="s">
        <v>883</v>
      </c>
      <c r="D286" s="219" t="s">
        <v>128</v>
      </c>
      <c r="E286" s="220" t="s">
        <v>884</v>
      </c>
      <c r="F286" s="221" t="s">
        <v>885</v>
      </c>
      <c r="G286" s="222" t="s">
        <v>611</v>
      </c>
      <c r="H286" s="223">
        <v>2</v>
      </c>
      <c r="I286" s="224"/>
      <c r="J286" s="225">
        <f>ROUND(I286*H286,2)</f>
        <v>0</v>
      </c>
      <c r="K286" s="221" t="s">
        <v>21</v>
      </c>
      <c r="L286" s="70"/>
      <c r="M286" s="226" t="s">
        <v>21</v>
      </c>
      <c r="N286" s="227" t="s">
        <v>42</v>
      </c>
      <c r="O286" s="45"/>
      <c r="P286" s="228">
        <f>O286*H286</f>
        <v>0</v>
      </c>
      <c r="Q286" s="228">
        <v>0</v>
      </c>
      <c r="R286" s="228">
        <f>Q286*H286</f>
        <v>0</v>
      </c>
      <c r="S286" s="228">
        <v>0</v>
      </c>
      <c r="T286" s="229">
        <f>S286*H286</f>
        <v>0</v>
      </c>
      <c r="AR286" s="22" t="s">
        <v>133</v>
      </c>
      <c r="AT286" s="22" t="s">
        <v>128</v>
      </c>
      <c r="AU286" s="22" t="s">
        <v>79</v>
      </c>
      <c r="AY286" s="22" t="s">
        <v>126</v>
      </c>
      <c r="BE286" s="230">
        <f>IF(N286="základní",J286,0)</f>
        <v>0</v>
      </c>
      <c r="BF286" s="230">
        <f>IF(N286="snížená",J286,0)</f>
        <v>0</v>
      </c>
      <c r="BG286" s="230">
        <f>IF(N286="zákl. přenesená",J286,0)</f>
        <v>0</v>
      </c>
      <c r="BH286" s="230">
        <f>IF(N286="sníž. přenesená",J286,0)</f>
        <v>0</v>
      </c>
      <c r="BI286" s="230">
        <f>IF(N286="nulová",J286,0)</f>
        <v>0</v>
      </c>
      <c r="BJ286" s="22" t="s">
        <v>79</v>
      </c>
      <c r="BK286" s="230">
        <f>ROUND(I286*H286,2)</f>
        <v>0</v>
      </c>
      <c r="BL286" s="22" t="s">
        <v>133</v>
      </c>
      <c r="BM286" s="22" t="s">
        <v>886</v>
      </c>
    </row>
    <row r="287" s="1" customFormat="1" ht="16.5" customHeight="1">
      <c r="B287" s="44"/>
      <c r="C287" s="243" t="s">
        <v>739</v>
      </c>
      <c r="D287" s="243" t="s">
        <v>183</v>
      </c>
      <c r="E287" s="244" t="s">
        <v>887</v>
      </c>
      <c r="F287" s="245" t="s">
        <v>888</v>
      </c>
      <c r="G287" s="246" t="s">
        <v>611</v>
      </c>
      <c r="H287" s="247">
        <v>2</v>
      </c>
      <c r="I287" s="248"/>
      <c r="J287" s="249">
        <f>ROUND(I287*H287,2)</f>
        <v>0</v>
      </c>
      <c r="K287" s="245" t="s">
        <v>21</v>
      </c>
      <c r="L287" s="250"/>
      <c r="M287" s="251" t="s">
        <v>21</v>
      </c>
      <c r="N287" s="252" t="s">
        <v>42</v>
      </c>
      <c r="O287" s="45"/>
      <c r="P287" s="228">
        <f>O287*H287</f>
        <v>0</v>
      </c>
      <c r="Q287" s="228">
        <v>0</v>
      </c>
      <c r="R287" s="228">
        <f>Q287*H287</f>
        <v>0</v>
      </c>
      <c r="S287" s="228">
        <v>0</v>
      </c>
      <c r="T287" s="229">
        <f>S287*H287</f>
        <v>0</v>
      </c>
      <c r="AR287" s="22" t="s">
        <v>164</v>
      </c>
      <c r="AT287" s="22" t="s">
        <v>183</v>
      </c>
      <c r="AU287" s="22" t="s">
        <v>79</v>
      </c>
      <c r="AY287" s="22" t="s">
        <v>126</v>
      </c>
      <c r="BE287" s="230">
        <f>IF(N287="základní",J287,0)</f>
        <v>0</v>
      </c>
      <c r="BF287" s="230">
        <f>IF(N287="snížená",J287,0)</f>
        <v>0</v>
      </c>
      <c r="BG287" s="230">
        <f>IF(N287="zákl. přenesená",J287,0)</f>
        <v>0</v>
      </c>
      <c r="BH287" s="230">
        <f>IF(N287="sníž. přenesená",J287,0)</f>
        <v>0</v>
      </c>
      <c r="BI287" s="230">
        <f>IF(N287="nulová",J287,0)</f>
        <v>0</v>
      </c>
      <c r="BJ287" s="22" t="s">
        <v>79</v>
      </c>
      <c r="BK287" s="230">
        <f>ROUND(I287*H287,2)</f>
        <v>0</v>
      </c>
      <c r="BL287" s="22" t="s">
        <v>133</v>
      </c>
      <c r="BM287" s="22" t="s">
        <v>889</v>
      </c>
    </row>
    <row r="288" s="1" customFormat="1" ht="16.5" customHeight="1">
      <c r="B288" s="44"/>
      <c r="C288" s="243" t="s">
        <v>890</v>
      </c>
      <c r="D288" s="243" t="s">
        <v>183</v>
      </c>
      <c r="E288" s="244" t="s">
        <v>891</v>
      </c>
      <c r="F288" s="245" t="s">
        <v>892</v>
      </c>
      <c r="G288" s="246" t="s">
        <v>611</v>
      </c>
      <c r="H288" s="247">
        <v>8</v>
      </c>
      <c r="I288" s="248"/>
      <c r="J288" s="249">
        <f>ROUND(I288*H288,2)</f>
        <v>0</v>
      </c>
      <c r="K288" s="245" t="s">
        <v>21</v>
      </c>
      <c r="L288" s="250"/>
      <c r="M288" s="251" t="s">
        <v>21</v>
      </c>
      <c r="N288" s="252" t="s">
        <v>42</v>
      </c>
      <c r="O288" s="45"/>
      <c r="P288" s="228">
        <f>O288*H288</f>
        <v>0</v>
      </c>
      <c r="Q288" s="228">
        <v>0</v>
      </c>
      <c r="R288" s="228">
        <f>Q288*H288</f>
        <v>0</v>
      </c>
      <c r="S288" s="228">
        <v>0</v>
      </c>
      <c r="T288" s="229">
        <f>S288*H288</f>
        <v>0</v>
      </c>
      <c r="AR288" s="22" t="s">
        <v>164</v>
      </c>
      <c r="AT288" s="22" t="s">
        <v>183</v>
      </c>
      <c r="AU288" s="22" t="s">
        <v>79</v>
      </c>
      <c r="AY288" s="22" t="s">
        <v>126</v>
      </c>
      <c r="BE288" s="230">
        <f>IF(N288="základní",J288,0)</f>
        <v>0</v>
      </c>
      <c r="BF288" s="230">
        <f>IF(N288="snížená",J288,0)</f>
        <v>0</v>
      </c>
      <c r="BG288" s="230">
        <f>IF(N288="zákl. přenesená",J288,0)</f>
        <v>0</v>
      </c>
      <c r="BH288" s="230">
        <f>IF(N288="sníž. přenesená",J288,0)</f>
        <v>0</v>
      </c>
      <c r="BI288" s="230">
        <f>IF(N288="nulová",J288,0)</f>
        <v>0</v>
      </c>
      <c r="BJ288" s="22" t="s">
        <v>79</v>
      </c>
      <c r="BK288" s="230">
        <f>ROUND(I288*H288,2)</f>
        <v>0</v>
      </c>
      <c r="BL288" s="22" t="s">
        <v>133</v>
      </c>
      <c r="BM288" s="22" t="s">
        <v>893</v>
      </c>
    </row>
    <row r="289" s="11" customFormat="1">
      <c r="B289" s="231"/>
      <c r="C289" s="232"/>
      <c r="D289" s="233" t="s">
        <v>156</v>
      </c>
      <c r="E289" s="234" t="s">
        <v>21</v>
      </c>
      <c r="F289" s="235" t="s">
        <v>894</v>
      </c>
      <c r="G289" s="232"/>
      <c r="H289" s="236">
        <v>8</v>
      </c>
      <c r="I289" s="237"/>
      <c r="J289" s="232"/>
      <c r="K289" s="232"/>
      <c r="L289" s="238"/>
      <c r="M289" s="239"/>
      <c r="N289" s="240"/>
      <c r="O289" s="240"/>
      <c r="P289" s="240"/>
      <c r="Q289" s="240"/>
      <c r="R289" s="240"/>
      <c r="S289" s="240"/>
      <c r="T289" s="241"/>
      <c r="AT289" s="242" t="s">
        <v>156</v>
      </c>
      <c r="AU289" s="242" t="s">
        <v>79</v>
      </c>
      <c r="AV289" s="11" t="s">
        <v>81</v>
      </c>
      <c r="AW289" s="11" t="s">
        <v>35</v>
      </c>
      <c r="AX289" s="11" t="s">
        <v>71</v>
      </c>
      <c r="AY289" s="242" t="s">
        <v>126</v>
      </c>
    </row>
    <row r="290" s="12" customFormat="1">
      <c r="B290" s="257"/>
      <c r="C290" s="258"/>
      <c r="D290" s="233" t="s">
        <v>156</v>
      </c>
      <c r="E290" s="259" t="s">
        <v>21</v>
      </c>
      <c r="F290" s="260" t="s">
        <v>603</v>
      </c>
      <c r="G290" s="258"/>
      <c r="H290" s="261">
        <v>8</v>
      </c>
      <c r="I290" s="262"/>
      <c r="J290" s="258"/>
      <c r="K290" s="258"/>
      <c r="L290" s="263"/>
      <c r="M290" s="264"/>
      <c r="N290" s="265"/>
      <c r="O290" s="265"/>
      <c r="P290" s="265"/>
      <c r="Q290" s="265"/>
      <c r="R290" s="265"/>
      <c r="S290" s="265"/>
      <c r="T290" s="266"/>
      <c r="AT290" s="267" t="s">
        <v>156</v>
      </c>
      <c r="AU290" s="267" t="s">
        <v>79</v>
      </c>
      <c r="AV290" s="12" t="s">
        <v>133</v>
      </c>
      <c r="AW290" s="12" t="s">
        <v>35</v>
      </c>
      <c r="AX290" s="12" t="s">
        <v>79</v>
      </c>
      <c r="AY290" s="267" t="s">
        <v>126</v>
      </c>
    </row>
    <row r="291" s="1" customFormat="1" ht="16.5" customHeight="1">
      <c r="B291" s="44"/>
      <c r="C291" s="219" t="s">
        <v>740</v>
      </c>
      <c r="D291" s="219" t="s">
        <v>128</v>
      </c>
      <c r="E291" s="220" t="s">
        <v>895</v>
      </c>
      <c r="F291" s="221" t="s">
        <v>896</v>
      </c>
      <c r="G291" s="222" t="s">
        <v>611</v>
      </c>
      <c r="H291" s="223">
        <v>2</v>
      </c>
      <c r="I291" s="224"/>
      <c r="J291" s="225">
        <f>ROUND(I291*H291,2)</f>
        <v>0</v>
      </c>
      <c r="K291" s="221" t="s">
        <v>21</v>
      </c>
      <c r="L291" s="70"/>
      <c r="M291" s="226" t="s">
        <v>21</v>
      </c>
      <c r="N291" s="227" t="s">
        <v>42</v>
      </c>
      <c r="O291" s="45"/>
      <c r="P291" s="228">
        <f>O291*H291</f>
        <v>0</v>
      </c>
      <c r="Q291" s="228">
        <v>0</v>
      </c>
      <c r="R291" s="228">
        <f>Q291*H291</f>
        <v>0</v>
      </c>
      <c r="S291" s="228">
        <v>0</v>
      </c>
      <c r="T291" s="229">
        <f>S291*H291</f>
        <v>0</v>
      </c>
      <c r="AR291" s="22" t="s">
        <v>133</v>
      </c>
      <c r="AT291" s="22" t="s">
        <v>128</v>
      </c>
      <c r="AU291" s="22" t="s">
        <v>79</v>
      </c>
      <c r="AY291" s="22" t="s">
        <v>126</v>
      </c>
      <c r="BE291" s="230">
        <f>IF(N291="základní",J291,0)</f>
        <v>0</v>
      </c>
      <c r="BF291" s="230">
        <f>IF(N291="snížená",J291,0)</f>
        <v>0</v>
      </c>
      <c r="BG291" s="230">
        <f>IF(N291="zákl. přenesená",J291,0)</f>
        <v>0</v>
      </c>
      <c r="BH291" s="230">
        <f>IF(N291="sníž. přenesená",J291,0)</f>
        <v>0</v>
      </c>
      <c r="BI291" s="230">
        <f>IF(N291="nulová",J291,0)</f>
        <v>0</v>
      </c>
      <c r="BJ291" s="22" t="s">
        <v>79</v>
      </c>
      <c r="BK291" s="230">
        <f>ROUND(I291*H291,2)</f>
        <v>0</v>
      </c>
      <c r="BL291" s="22" t="s">
        <v>133</v>
      </c>
      <c r="BM291" s="22" t="s">
        <v>897</v>
      </c>
    </row>
    <row r="292" s="1" customFormat="1" ht="16.5" customHeight="1">
      <c r="B292" s="44"/>
      <c r="C292" s="219" t="s">
        <v>898</v>
      </c>
      <c r="D292" s="219" t="s">
        <v>128</v>
      </c>
      <c r="E292" s="220" t="s">
        <v>899</v>
      </c>
      <c r="F292" s="221" t="s">
        <v>900</v>
      </c>
      <c r="G292" s="222" t="s">
        <v>611</v>
      </c>
      <c r="H292" s="223">
        <v>2</v>
      </c>
      <c r="I292" s="224"/>
      <c r="J292" s="225">
        <f>ROUND(I292*H292,2)</f>
        <v>0</v>
      </c>
      <c r="K292" s="221" t="s">
        <v>21</v>
      </c>
      <c r="L292" s="70"/>
      <c r="M292" s="226" t="s">
        <v>21</v>
      </c>
      <c r="N292" s="227" t="s">
        <v>42</v>
      </c>
      <c r="O292" s="45"/>
      <c r="P292" s="228">
        <f>O292*H292</f>
        <v>0</v>
      </c>
      <c r="Q292" s="228">
        <v>0</v>
      </c>
      <c r="R292" s="228">
        <f>Q292*H292</f>
        <v>0</v>
      </c>
      <c r="S292" s="228">
        <v>0</v>
      </c>
      <c r="T292" s="229">
        <f>S292*H292</f>
        <v>0</v>
      </c>
      <c r="AR292" s="22" t="s">
        <v>133</v>
      </c>
      <c r="AT292" s="22" t="s">
        <v>128</v>
      </c>
      <c r="AU292" s="22" t="s">
        <v>79</v>
      </c>
      <c r="AY292" s="22" t="s">
        <v>126</v>
      </c>
      <c r="BE292" s="230">
        <f>IF(N292="základní",J292,0)</f>
        <v>0</v>
      </c>
      <c r="BF292" s="230">
        <f>IF(N292="snížená",J292,0)</f>
        <v>0</v>
      </c>
      <c r="BG292" s="230">
        <f>IF(N292="zákl. přenesená",J292,0)</f>
        <v>0</v>
      </c>
      <c r="BH292" s="230">
        <f>IF(N292="sníž. přenesená",J292,0)</f>
        <v>0</v>
      </c>
      <c r="BI292" s="230">
        <f>IF(N292="nulová",J292,0)</f>
        <v>0</v>
      </c>
      <c r="BJ292" s="22" t="s">
        <v>79</v>
      </c>
      <c r="BK292" s="230">
        <f>ROUND(I292*H292,2)</f>
        <v>0</v>
      </c>
      <c r="BL292" s="22" t="s">
        <v>133</v>
      </c>
      <c r="BM292" s="22" t="s">
        <v>901</v>
      </c>
    </row>
    <row r="293" s="1" customFormat="1" ht="16.5" customHeight="1">
      <c r="B293" s="44"/>
      <c r="C293" s="243" t="s">
        <v>741</v>
      </c>
      <c r="D293" s="243" t="s">
        <v>183</v>
      </c>
      <c r="E293" s="244" t="s">
        <v>902</v>
      </c>
      <c r="F293" s="245" t="s">
        <v>903</v>
      </c>
      <c r="G293" s="246" t="s">
        <v>611</v>
      </c>
      <c r="H293" s="247">
        <v>14</v>
      </c>
      <c r="I293" s="248"/>
      <c r="J293" s="249">
        <f>ROUND(I293*H293,2)</f>
        <v>0</v>
      </c>
      <c r="K293" s="245" t="s">
        <v>21</v>
      </c>
      <c r="L293" s="250"/>
      <c r="M293" s="251" t="s">
        <v>21</v>
      </c>
      <c r="N293" s="252" t="s">
        <v>42</v>
      </c>
      <c r="O293" s="45"/>
      <c r="P293" s="228">
        <f>O293*H293</f>
        <v>0</v>
      </c>
      <c r="Q293" s="228">
        <v>0</v>
      </c>
      <c r="R293" s="228">
        <f>Q293*H293</f>
        <v>0</v>
      </c>
      <c r="S293" s="228">
        <v>0</v>
      </c>
      <c r="T293" s="229">
        <f>S293*H293</f>
        <v>0</v>
      </c>
      <c r="AR293" s="22" t="s">
        <v>164</v>
      </c>
      <c r="AT293" s="22" t="s">
        <v>183</v>
      </c>
      <c r="AU293" s="22" t="s">
        <v>79</v>
      </c>
      <c r="AY293" s="22" t="s">
        <v>126</v>
      </c>
      <c r="BE293" s="230">
        <f>IF(N293="základní",J293,0)</f>
        <v>0</v>
      </c>
      <c r="BF293" s="230">
        <f>IF(N293="snížená",J293,0)</f>
        <v>0</v>
      </c>
      <c r="BG293" s="230">
        <f>IF(N293="zákl. přenesená",J293,0)</f>
        <v>0</v>
      </c>
      <c r="BH293" s="230">
        <f>IF(N293="sníž. přenesená",J293,0)</f>
        <v>0</v>
      </c>
      <c r="BI293" s="230">
        <f>IF(N293="nulová",J293,0)</f>
        <v>0</v>
      </c>
      <c r="BJ293" s="22" t="s">
        <v>79</v>
      </c>
      <c r="BK293" s="230">
        <f>ROUND(I293*H293,2)</f>
        <v>0</v>
      </c>
      <c r="BL293" s="22" t="s">
        <v>133</v>
      </c>
      <c r="BM293" s="22" t="s">
        <v>904</v>
      </c>
    </row>
    <row r="294" s="11" customFormat="1">
      <c r="B294" s="231"/>
      <c r="C294" s="232"/>
      <c r="D294" s="233" t="s">
        <v>156</v>
      </c>
      <c r="E294" s="234" t="s">
        <v>21</v>
      </c>
      <c r="F294" s="235" t="s">
        <v>905</v>
      </c>
      <c r="G294" s="232"/>
      <c r="H294" s="236">
        <v>14</v>
      </c>
      <c r="I294" s="237"/>
      <c r="J294" s="232"/>
      <c r="K294" s="232"/>
      <c r="L294" s="238"/>
      <c r="M294" s="239"/>
      <c r="N294" s="240"/>
      <c r="O294" s="240"/>
      <c r="P294" s="240"/>
      <c r="Q294" s="240"/>
      <c r="R294" s="240"/>
      <c r="S294" s="240"/>
      <c r="T294" s="241"/>
      <c r="AT294" s="242" t="s">
        <v>156</v>
      </c>
      <c r="AU294" s="242" t="s">
        <v>79</v>
      </c>
      <c r="AV294" s="11" t="s">
        <v>81</v>
      </c>
      <c r="AW294" s="11" t="s">
        <v>35</v>
      </c>
      <c r="AX294" s="11" t="s">
        <v>71</v>
      </c>
      <c r="AY294" s="242" t="s">
        <v>126</v>
      </c>
    </row>
    <row r="295" s="12" customFormat="1">
      <c r="B295" s="257"/>
      <c r="C295" s="258"/>
      <c r="D295" s="233" t="s">
        <v>156</v>
      </c>
      <c r="E295" s="259" t="s">
        <v>21</v>
      </c>
      <c r="F295" s="260" t="s">
        <v>603</v>
      </c>
      <c r="G295" s="258"/>
      <c r="H295" s="261">
        <v>14</v>
      </c>
      <c r="I295" s="262"/>
      <c r="J295" s="258"/>
      <c r="K295" s="258"/>
      <c r="L295" s="263"/>
      <c r="M295" s="264"/>
      <c r="N295" s="265"/>
      <c r="O295" s="265"/>
      <c r="P295" s="265"/>
      <c r="Q295" s="265"/>
      <c r="R295" s="265"/>
      <c r="S295" s="265"/>
      <c r="T295" s="266"/>
      <c r="AT295" s="267" t="s">
        <v>156</v>
      </c>
      <c r="AU295" s="267" t="s">
        <v>79</v>
      </c>
      <c r="AV295" s="12" t="s">
        <v>133</v>
      </c>
      <c r="AW295" s="12" t="s">
        <v>35</v>
      </c>
      <c r="AX295" s="12" t="s">
        <v>79</v>
      </c>
      <c r="AY295" s="267" t="s">
        <v>126</v>
      </c>
    </row>
    <row r="296" s="1" customFormat="1" ht="16.5" customHeight="1">
      <c r="B296" s="44"/>
      <c r="C296" s="243" t="s">
        <v>906</v>
      </c>
      <c r="D296" s="243" t="s">
        <v>183</v>
      </c>
      <c r="E296" s="244" t="s">
        <v>869</v>
      </c>
      <c r="F296" s="245" t="s">
        <v>870</v>
      </c>
      <c r="G296" s="246" t="s">
        <v>658</v>
      </c>
      <c r="H296" s="247">
        <v>108</v>
      </c>
      <c r="I296" s="248"/>
      <c r="J296" s="249">
        <f>ROUND(I296*H296,2)</f>
        <v>0</v>
      </c>
      <c r="K296" s="245" t="s">
        <v>21</v>
      </c>
      <c r="L296" s="250"/>
      <c r="M296" s="251" t="s">
        <v>21</v>
      </c>
      <c r="N296" s="252" t="s">
        <v>42</v>
      </c>
      <c r="O296" s="45"/>
      <c r="P296" s="228">
        <f>O296*H296</f>
        <v>0</v>
      </c>
      <c r="Q296" s="228">
        <v>0</v>
      </c>
      <c r="R296" s="228">
        <f>Q296*H296</f>
        <v>0</v>
      </c>
      <c r="S296" s="228">
        <v>0</v>
      </c>
      <c r="T296" s="229">
        <f>S296*H296</f>
        <v>0</v>
      </c>
      <c r="AR296" s="22" t="s">
        <v>164</v>
      </c>
      <c r="AT296" s="22" t="s">
        <v>183</v>
      </c>
      <c r="AU296" s="22" t="s">
        <v>79</v>
      </c>
      <c r="AY296" s="22" t="s">
        <v>126</v>
      </c>
      <c r="BE296" s="230">
        <f>IF(N296="základní",J296,0)</f>
        <v>0</v>
      </c>
      <c r="BF296" s="230">
        <f>IF(N296="snížená",J296,0)</f>
        <v>0</v>
      </c>
      <c r="BG296" s="230">
        <f>IF(N296="zákl. přenesená",J296,0)</f>
        <v>0</v>
      </c>
      <c r="BH296" s="230">
        <f>IF(N296="sníž. přenesená",J296,0)</f>
        <v>0</v>
      </c>
      <c r="BI296" s="230">
        <f>IF(N296="nulová",J296,0)</f>
        <v>0</v>
      </c>
      <c r="BJ296" s="22" t="s">
        <v>79</v>
      </c>
      <c r="BK296" s="230">
        <f>ROUND(I296*H296,2)</f>
        <v>0</v>
      </c>
      <c r="BL296" s="22" t="s">
        <v>133</v>
      </c>
      <c r="BM296" s="22" t="s">
        <v>907</v>
      </c>
    </row>
    <row r="297" s="11" customFormat="1">
      <c r="B297" s="231"/>
      <c r="C297" s="232"/>
      <c r="D297" s="233" t="s">
        <v>156</v>
      </c>
      <c r="E297" s="234" t="s">
        <v>21</v>
      </c>
      <c r="F297" s="235" t="s">
        <v>908</v>
      </c>
      <c r="G297" s="232"/>
      <c r="H297" s="236">
        <v>108</v>
      </c>
      <c r="I297" s="237"/>
      <c r="J297" s="232"/>
      <c r="K297" s="232"/>
      <c r="L297" s="238"/>
      <c r="M297" s="239"/>
      <c r="N297" s="240"/>
      <c r="O297" s="240"/>
      <c r="P297" s="240"/>
      <c r="Q297" s="240"/>
      <c r="R297" s="240"/>
      <c r="S297" s="240"/>
      <c r="T297" s="241"/>
      <c r="AT297" s="242" t="s">
        <v>156</v>
      </c>
      <c r="AU297" s="242" t="s">
        <v>79</v>
      </c>
      <c r="AV297" s="11" t="s">
        <v>81</v>
      </c>
      <c r="AW297" s="11" t="s">
        <v>35</v>
      </c>
      <c r="AX297" s="11" t="s">
        <v>71</v>
      </c>
      <c r="AY297" s="242" t="s">
        <v>126</v>
      </c>
    </row>
    <row r="298" s="12" customFormat="1">
      <c r="B298" s="257"/>
      <c r="C298" s="258"/>
      <c r="D298" s="233" t="s">
        <v>156</v>
      </c>
      <c r="E298" s="259" t="s">
        <v>21</v>
      </c>
      <c r="F298" s="260" t="s">
        <v>603</v>
      </c>
      <c r="G298" s="258"/>
      <c r="H298" s="261">
        <v>108</v>
      </c>
      <c r="I298" s="262"/>
      <c r="J298" s="258"/>
      <c r="K298" s="258"/>
      <c r="L298" s="263"/>
      <c r="M298" s="264"/>
      <c r="N298" s="265"/>
      <c r="O298" s="265"/>
      <c r="P298" s="265"/>
      <c r="Q298" s="265"/>
      <c r="R298" s="265"/>
      <c r="S298" s="265"/>
      <c r="T298" s="266"/>
      <c r="AT298" s="267" t="s">
        <v>156</v>
      </c>
      <c r="AU298" s="267" t="s">
        <v>79</v>
      </c>
      <c r="AV298" s="12" t="s">
        <v>133</v>
      </c>
      <c r="AW298" s="12" t="s">
        <v>35</v>
      </c>
      <c r="AX298" s="12" t="s">
        <v>79</v>
      </c>
      <c r="AY298" s="267" t="s">
        <v>126</v>
      </c>
    </row>
    <row r="299" s="1" customFormat="1" ht="16.5" customHeight="1">
      <c r="B299" s="44"/>
      <c r="C299" s="219" t="s">
        <v>742</v>
      </c>
      <c r="D299" s="219" t="s">
        <v>128</v>
      </c>
      <c r="E299" s="220" t="s">
        <v>909</v>
      </c>
      <c r="F299" s="221" t="s">
        <v>910</v>
      </c>
      <c r="G299" s="222" t="s">
        <v>611</v>
      </c>
      <c r="H299" s="223">
        <v>2</v>
      </c>
      <c r="I299" s="224"/>
      <c r="J299" s="225">
        <f>ROUND(I299*H299,2)</f>
        <v>0</v>
      </c>
      <c r="K299" s="221" t="s">
        <v>21</v>
      </c>
      <c r="L299" s="70"/>
      <c r="M299" s="226" t="s">
        <v>21</v>
      </c>
      <c r="N299" s="227" t="s">
        <v>42</v>
      </c>
      <c r="O299" s="45"/>
      <c r="P299" s="228">
        <f>O299*H299</f>
        <v>0</v>
      </c>
      <c r="Q299" s="228">
        <v>0</v>
      </c>
      <c r="R299" s="228">
        <f>Q299*H299</f>
        <v>0</v>
      </c>
      <c r="S299" s="228">
        <v>0</v>
      </c>
      <c r="T299" s="229">
        <f>S299*H299</f>
        <v>0</v>
      </c>
      <c r="AR299" s="22" t="s">
        <v>133</v>
      </c>
      <c r="AT299" s="22" t="s">
        <v>128</v>
      </c>
      <c r="AU299" s="22" t="s">
        <v>79</v>
      </c>
      <c r="AY299" s="22" t="s">
        <v>126</v>
      </c>
      <c r="BE299" s="230">
        <f>IF(N299="základní",J299,0)</f>
        <v>0</v>
      </c>
      <c r="BF299" s="230">
        <f>IF(N299="snížená",J299,0)</f>
        <v>0</v>
      </c>
      <c r="BG299" s="230">
        <f>IF(N299="zákl. přenesená",J299,0)</f>
        <v>0</v>
      </c>
      <c r="BH299" s="230">
        <f>IF(N299="sníž. přenesená",J299,0)</f>
        <v>0</v>
      </c>
      <c r="BI299" s="230">
        <f>IF(N299="nulová",J299,0)</f>
        <v>0</v>
      </c>
      <c r="BJ299" s="22" t="s">
        <v>79</v>
      </c>
      <c r="BK299" s="230">
        <f>ROUND(I299*H299,2)</f>
        <v>0</v>
      </c>
      <c r="BL299" s="22" t="s">
        <v>133</v>
      </c>
      <c r="BM299" s="22" t="s">
        <v>911</v>
      </c>
    </row>
    <row r="300" s="10" customFormat="1" ht="37.44" customHeight="1">
      <c r="B300" s="203"/>
      <c r="C300" s="204"/>
      <c r="D300" s="205" t="s">
        <v>70</v>
      </c>
      <c r="E300" s="206" t="s">
        <v>912</v>
      </c>
      <c r="F300" s="206" t="s">
        <v>913</v>
      </c>
      <c r="G300" s="204"/>
      <c r="H300" s="204"/>
      <c r="I300" s="207"/>
      <c r="J300" s="208">
        <f>BK300</f>
        <v>0</v>
      </c>
      <c r="K300" s="204"/>
      <c r="L300" s="209"/>
      <c r="M300" s="210"/>
      <c r="N300" s="211"/>
      <c r="O300" s="211"/>
      <c r="P300" s="212">
        <f>SUM(P301:P308)</f>
        <v>0</v>
      </c>
      <c r="Q300" s="211"/>
      <c r="R300" s="212">
        <f>SUM(R301:R308)</f>
        <v>0</v>
      </c>
      <c r="S300" s="211"/>
      <c r="T300" s="213">
        <f>SUM(T301:T308)</f>
        <v>0</v>
      </c>
      <c r="AR300" s="214" t="s">
        <v>79</v>
      </c>
      <c r="AT300" s="215" t="s">
        <v>70</v>
      </c>
      <c r="AU300" s="215" t="s">
        <v>71</v>
      </c>
      <c r="AY300" s="214" t="s">
        <v>126</v>
      </c>
      <c r="BK300" s="216">
        <f>SUM(BK301:BK308)</f>
        <v>0</v>
      </c>
    </row>
    <row r="301" s="1" customFormat="1" ht="16.5" customHeight="1">
      <c r="B301" s="44"/>
      <c r="C301" s="219" t="s">
        <v>914</v>
      </c>
      <c r="D301" s="219" t="s">
        <v>128</v>
      </c>
      <c r="E301" s="220" t="s">
        <v>644</v>
      </c>
      <c r="F301" s="221" t="s">
        <v>645</v>
      </c>
      <c r="G301" s="222" t="s">
        <v>611</v>
      </c>
      <c r="H301" s="223">
        <v>6</v>
      </c>
      <c r="I301" s="224"/>
      <c r="J301" s="225">
        <f>ROUND(I301*H301,2)</f>
        <v>0</v>
      </c>
      <c r="K301" s="221" t="s">
        <v>21</v>
      </c>
      <c r="L301" s="70"/>
      <c r="M301" s="226" t="s">
        <v>21</v>
      </c>
      <c r="N301" s="227" t="s">
        <v>42</v>
      </c>
      <c r="O301" s="45"/>
      <c r="P301" s="228">
        <f>O301*H301</f>
        <v>0</v>
      </c>
      <c r="Q301" s="228">
        <v>0</v>
      </c>
      <c r="R301" s="228">
        <f>Q301*H301</f>
        <v>0</v>
      </c>
      <c r="S301" s="228">
        <v>0</v>
      </c>
      <c r="T301" s="229">
        <f>S301*H301</f>
        <v>0</v>
      </c>
      <c r="AR301" s="22" t="s">
        <v>133</v>
      </c>
      <c r="AT301" s="22" t="s">
        <v>128</v>
      </c>
      <c r="AU301" s="22" t="s">
        <v>79</v>
      </c>
      <c r="AY301" s="22" t="s">
        <v>126</v>
      </c>
      <c r="BE301" s="230">
        <f>IF(N301="základní",J301,0)</f>
        <v>0</v>
      </c>
      <c r="BF301" s="230">
        <f>IF(N301="snížená",J301,0)</f>
        <v>0</v>
      </c>
      <c r="BG301" s="230">
        <f>IF(N301="zákl. přenesená",J301,0)</f>
        <v>0</v>
      </c>
      <c r="BH301" s="230">
        <f>IF(N301="sníž. přenesená",J301,0)</f>
        <v>0</v>
      </c>
      <c r="BI301" s="230">
        <f>IF(N301="nulová",J301,0)</f>
        <v>0</v>
      </c>
      <c r="BJ301" s="22" t="s">
        <v>79</v>
      </c>
      <c r="BK301" s="230">
        <f>ROUND(I301*H301,2)</f>
        <v>0</v>
      </c>
      <c r="BL301" s="22" t="s">
        <v>133</v>
      </c>
      <c r="BM301" s="22" t="s">
        <v>915</v>
      </c>
    </row>
    <row r="302" s="1" customFormat="1" ht="16.5" customHeight="1">
      <c r="B302" s="44"/>
      <c r="C302" s="219" t="s">
        <v>743</v>
      </c>
      <c r="D302" s="219" t="s">
        <v>128</v>
      </c>
      <c r="E302" s="220" t="s">
        <v>916</v>
      </c>
      <c r="F302" s="221" t="s">
        <v>917</v>
      </c>
      <c r="G302" s="222" t="s">
        <v>665</v>
      </c>
      <c r="H302" s="223">
        <v>1</v>
      </c>
      <c r="I302" s="224"/>
      <c r="J302" s="225">
        <f>ROUND(I302*H302,2)</f>
        <v>0</v>
      </c>
      <c r="K302" s="221" t="s">
        <v>21</v>
      </c>
      <c r="L302" s="70"/>
      <c r="M302" s="226" t="s">
        <v>21</v>
      </c>
      <c r="N302" s="227" t="s">
        <v>42</v>
      </c>
      <c r="O302" s="45"/>
      <c r="P302" s="228">
        <f>O302*H302</f>
        <v>0</v>
      </c>
      <c r="Q302" s="228">
        <v>0</v>
      </c>
      <c r="R302" s="228">
        <f>Q302*H302</f>
        <v>0</v>
      </c>
      <c r="S302" s="228">
        <v>0</v>
      </c>
      <c r="T302" s="229">
        <f>S302*H302</f>
        <v>0</v>
      </c>
      <c r="AR302" s="22" t="s">
        <v>133</v>
      </c>
      <c r="AT302" s="22" t="s">
        <v>128</v>
      </c>
      <c r="AU302" s="22" t="s">
        <v>79</v>
      </c>
      <c r="AY302" s="22" t="s">
        <v>126</v>
      </c>
      <c r="BE302" s="230">
        <f>IF(N302="základní",J302,0)</f>
        <v>0</v>
      </c>
      <c r="BF302" s="230">
        <f>IF(N302="snížená",J302,0)</f>
        <v>0</v>
      </c>
      <c r="BG302" s="230">
        <f>IF(N302="zákl. přenesená",J302,0)</f>
        <v>0</v>
      </c>
      <c r="BH302" s="230">
        <f>IF(N302="sníž. přenesená",J302,0)</f>
        <v>0</v>
      </c>
      <c r="BI302" s="230">
        <f>IF(N302="nulová",J302,0)</f>
        <v>0</v>
      </c>
      <c r="BJ302" s="22" t="s">
        <v>79</v>
      </c>
      <c r="BK302" s="230">
        <f>ROUND(I302*H302,2)</f>
        <v>0</v>
      </c>
      <c r="BL302" s="22" t="s">
        <v>133</v>
      </c>
      <c r="BM302" s="22" t="s">
        <v>918</v>
      </c>
    </row>
    <row r="303" s="1" customFormat="1" ht="16.5" customHeight="1">
      <c r="B303" s="44"/>
      <c r="C303" s="219" t="s">
        <v>919</v>
      </c>
      <c r="D303" s="219" t="s">
        <v>128</v>
      </c>
      <c r="E303" s="220" t="s">
        <v>920</v>
      </c>
      <c r="F303" s="221" t="s">
        <v>921</v>
      </c>
      <c r="G303" s="222" t="s">
        <v>665</v>
      </c>
      <c r="H303" s="223">
        <v>1.5</v>
      </c>
      <c r="I303" s="224"/>
      <c r="J303" s="225">
        <f>ROUND(I303*H303,2)</f>
        <v>0</v>
      </c>
      <c r="K303" s="221" t="s">
        <v>21</v>
      </c>
      <c r="L303" s="70"/>
      <c r="M303" s="226" t="s">
        <v>21</v>
      </c>
      <c r="N303" s="227" t="s">
        <v>42</v>
      </c>
      <c r="O303" s="45"/>
      <c r="P303" s="228">
        <f>O303*H303</f>
        <v>0</v>
      </c>
      <c r="Q303" s="228">
        <v>0</v>
      </c>
      <c r="R303" s="228">
        <f>Q303*H303</f>
        <v>0</v>
      </c>
      <c r="S303" s="228">
        <v>0</v>
      </c>
      <c r="T303" s="229">
        <f>S303*H303</f>
        <v>0</v>
      </c>
      <c r="AR303" s="22" t="s">
        <v>133</v>
      </c>
      <c r="AT303" s="22" t="s">
        <v>128</v>
      </c>
      <c r="AU303" s="22" t="s">
        <v>79</v>
      </c>
      <c r="AY303" s="22" t="s">
        <v>126</v>
      </c>
      <c r="BE303" s="230">
        <f>IF(N303="základní",J303,0)</f>
        <v>0</v>
      </c>
      <c r="BF303" s="230">
        <f>IF(N303="snížená",J303,0)</f>
        <v>0</v>
      </c>
      <c r="BG303" s="230">
        <f>IF(N303="zákl. přenesená",J303,0)</f>
        <v>0</v>
      </c>
      <c r="BH303" s="230">
        <f>IF(N303="sníž. přenesená",J303,0)</f>
        <v>0</v>
      </c>
      <c r="BI303" s="230">
        <f>IF(N303="nulová",J303,0)</f>
        <v>0</v>
      </c>
      <c r="BJ303" s="22" t="s">
        <v>79</v>
      </c>
      <c r="BK303" s="230">
        <f>ROUND(I303*H303,2)</f>
        <v>0</v>
      </c>
      <c r="BL303" s="22" t="s">
        <v>133</v>
      </c>
      <c r="BM303" s="22" t="s">
        <v>922</v>
      </c>
    </row>
    <row r="304" s="1" customFormat="1" ht="16.5" customHeight="1">
      <c r="B304" s="44"/>
      <c r="C304" s="219" t="s">
        <v>746</v>
      </c>
      <c r="D304" s="219" t="s">
        <v>128</v>
      </c>
      <c r="E304" s="220" t="s">
        <v>923</v>
      </c>
      <c r="F304" s="221" t="s">
        <v>924</v>
      </c>
      <c r="G304" s="222" t="s">
        <v>611</v>
      </c>
      <c r="H304" s="223">
        <v>2</v>
      </c>
      <c r="I304" s="224"/>
      <c r="J304" s="225">
        <f>ROUND(I304*H304,2)</f>
        <v>0</v>
      </c>
      <c r="K304" s="221" t="s">
        <v>21</v>
      </c>
      <c r="L304" s="70"/>
      <c r="M304" s="226" t="s">
        <v>21</v>
      </c>
      <c r="N304" s="227" t="s">
        <v>42</v>
      </c>
      <c r="O304" s="45"/>
      <c r="P304" s="228">
        <f>O304*H304</f>
        <v>0</v>
      </c>
      <c r="Q304" s="228">
        <v>0</v>
      </c>
      <c r="R304" s="228">
        <f>Q304*H304</f>
        <v>0</v>
      </c>
      <c r="S304" s="228">
        <v>0</v>
      </c>
      <c r="T304" s="229">
        <f>S304*H304</f>
        <v>0</v>
      </c>
      <c r="AR304" s="22" t="s">
        <v>133</v>
      </c>
      <c r="AT304" s="22" t="s">
        <v>128</v>
      </c>
      <c r="AU304" s="22" t="s">
        <v>79</v>
      </c>
      <c r="AY304" s="22" t="s">
        <v>126</v>
      </c>
      <c r="BE304" s="230">
        <f>IF(N304="základní",J304,0)</f>
        <v>0</v>
      </c>
      <c r="BF304" s="230">
        <f>IF(N304="snížená",J304,0)</f>
        <v>0</v>
      </c>
      <c r="BG304" s="230">
        <f>IF(N304="zákl. přenesená",J304,0)</f>
        <v>0</v>
      </c>
      <c r="BH304" s="230">
        <f>IF(N304="sníž. přenesená",J304,0)</f>
        <v>0</v>
      </c>
      <c r="BI304" s="230">
        <f>IF(N304="nulová",J304,0)</f>
        <v>0</v>
      </c>
      <c r="BJ304" s="22" t="s">
        <v>79</v>
      </c>
      <c r="BK304" s="230">
        <f>ROUND(I304*H304,2)</f>
        <v>0</v>
      </c>
      <c r="BL304" s="22" t="s">
        <v>133</v>
      </c>
      <c r="BM304" s="22" t="s">
        <v>925</v>
      </c>
    </row>
    <row r="305" s="1" customFormat="1" ht="16.5" customHeight="1">
      <c r="B305" s="44"/>
      <c r="C305" s="219" t="s">
        <v>926</v>
      </c>
      <c r="D305" s="219" t="s">
        <v>128</v>
      </c>
      <c r="E305" s="220" t="s">
        <v>927</v>
      </c>
      <c r="F305" s="221" t="s">
        <v>928</v>
      </c>
      <c r="G305" s="222" t="s">
        <v>611</v>
      </c>
      <c r="H305" s="223">
        <v>2</v>
      </c>
      <c r="I305" s="224"/>
      <c r="J305" s="225">
        <f>ROUND(I305*H305,2)</f>
        <v>0</v>
      </c>
      <c r="K305" s="221" t="s">
        <v>21</v>
      </c>
      <c r="L305" s="70"/>
      <c r="M305" s="226" t="s">
        <v>21</v>
      </c>
      <c r="N305" s="227" t="s">
        <v>42</v>
      </c>
      <c r="O305" s="45"/>
      <c r="P305" s="228">
        <f>O305*H305</f>
        <v>0</v>
      </c>
      <c r="Q305" s="228">
        <v>0</v>
      </c>
      <c r="R305" s="228">
        <f>Q305*H305</f>
        <v>0</v>
      </c>
      <c r="S305" s="228">
        <v>0</v>
      </c>
      <c r="T305" s="229">
        <f>S305*H305</f>
        <v>0</v>
      </c>
      <c r="AR305" s="22" t="s">
        <v>133</v>
      </c>
      <c r="AT305" s="22" t="s">
        <v>128</v>
      </c>
      <c r="AU305" s="22" t="s">
        <v>79</v>
      </c>
      <c r="AY305" s="22" t="s">
        <v>126</v>
      </c>
      <c r="BE305" s="230">
        <f>IF(N305="základní",J305,0)</f>
        <v>0</v>
      </c>
      <c r="BF305" s="230">
        <f>IF(N305="snížená",J305,0)</f>
        <v>0</v>
      </c>
      <c r="BG305" s="230">
        <f>IF(N305="zákl. přenesená",J305,0)</f>
        <v>0</v>
      </c>
      <c r="BH305" s="230">
        <f>IF(N305="sníž. přenesená",J305,0)</f>
        <v>0</v>
      </c>
      <c r="BI305" s="230">
        <f>IF(N305="nulová",J305,0)</f>
        <v>0</v>
      </c>
      <c r="BJ305" s="22" t="s">
        <v>79</v>
      </c>
      <c r="BK305" s="230">
        <f>ROUND(I305*H305,2)</f>
        <v>0</v>
      </c>
      <c r="BL305" s="22" t="s">
        <v>133</v>
      </c>
      <c r="BM305" s="22" t="s">
        <v>929</v>
      </c>
    </row>
    <row r="306" s="1" customFormat="1" ht="16.5" customHeight="1">
      <c r="B306" s="44"/>
      <c r="C306" s="219" t="s">
        <v>747</v>
      </c>
      <c r="D306" s="219" t="s">
        <v>128</v>
      </c>
      <c r="E306" s="220" t="s">
        <v>604</v>
      </c>
      <c r="F306" s="221" t="s">
        <v>605</v>
      </c>
      <c r="G306" s="222" t="s">
        <v>183</v>
      </c>
      <c r="H306" s="223">
        <v>12</v>
      </c>
      <c r="I306" s="224"/>
      <c r="J306" s="225">
        <f>ROUND(I306*H306,2)</f>
        <v>0</v>
      </c>
      <c r="K306" s="221" t="s">
        <v>21</v>
      </c>
      <c r="L306" s="70"/>
      <c r="M306" s="226" t="s">
        <v>21</v>
      </c>
      <c r="N306" s="227" t="s">
        <v>42</v>
      </c>
      <c r="O306" s="45"/>
      <c r="P306" s="228">
        <f>O306*H306</f>
        <v>0</v>
      </c>
      <c r="Q306" s="228">
        <v>0</v>
      </c>
      <c r="R306" s="228">
        <f>Q306*H306</f>
        <v>0</v>
      </c>
      <c r="S306" s="228">
        <v>0</v>
      </c>
      <c r="T306" s="229">
        <f>S306*H306</f>
        <v>0</v>
      </c>
      <c r="AR306" s="22" t="s">
        <v>133</v>
      </c>
      <c r="AT306" s="22" t="s">
        <v>128</v>
      </c>
      <c r="AU306" s="22" t="s">
        <v>79</v>
      </c>
      <c r="AY306" s="22" t="s">
        <v>126</v>
      </c>
      <c r="BE306" s="230">
        <f>IF(N306="základní",J306,0)</f>
        <v>0</v>
      </c>
      <c r="BF306" s="230">
        <f>IF(N306="snížená",J306,0)</f>
        <v>0</v>
      </c>
      <c r="BG306" s="230">
        <f>IF(N306="zákl. přenesená",J306,0)</f>
        <v>0</v>
      </c>
      <c r="BH306" s="230">
        <f>IF(N306="sníž. přenesená",J306,0)</f>
        <v>0</v>
      </c>
      <c r="BI306" s="230">
        <f>IF(N306="nulová",J306,0)</f>
        <v>0</v>
      </c>
      <c r="BJ306" s="22" t="s">
        <v>79</v>
      </c>
      <c r="BK306" s="230">
        <f>ROUND(I306*H306,2)</f>
        <v>0</v>
      </c>
      <c r="BL306" s="22" t="s">
        <v>133</v>
      </c>
      <c r="BM306" s="22" t="s">
        <v>930</v>
      </c>
    </row>
    <row r="307" s="1" customFormat="1" ht="16.5" customHeight="1">
      <c r="B307" s="44"/>
      <c r="C307" s="219" t="s">
        <v>931</v>
      </c>
      <c r="D307" s="219" t="s">
        <v>128</v>
      </c>
      <c r="E307" s="220" t="s">
        <v>609</v>
      </c>
      <c r="F307" s="221" t="s">
        <v>610</v>
      </c>
      <c r="G307" s="222" t="s">
        <v>611</v>
      </c>
      <c r="H307" s="223">
        <v>24</v>
      </c>
      <c r="I307" s="224"/>
      <c r="J307" s="225">
        <f>ROUND(I307*H307,2)</f>
        <v>0</v>
      </c>
      <c r="K307" s="221" t="s">
        <v>21</v>
      </c>
      <c r="L307" s="70"/>
      <c r="M307" s="226" t="s">
        <v>21</v>
      </c>
      <c r="N307" s="227" t="s">
        <v>42</v>
      </c>
      <c r="O307" s="45"/>
      <c r="P307" s="228">
        <f>O307*H307</f>
        <v>0</v>
      </c>
      <c r="Q307" s="228">
        <v>0</v>
      </c>
      <c r="R307" s="228">
        <f>Q307*H307</f>
        <v>0</v>
      </c>
      <c r="S307" s="228">
        <v>0</v>
      </c>
      <c r="T307" s="229">
        <f>S307*H307</f>
        <v>0</v>
      </c>
      <c r="AR307" s="22" t="s">
        <v>133</v>
      </c>
      <c r="AT307" s="22" t="s">
        <v>128</v>
      </c>
      <c r="AU307" s="22" t="s">
        <v>79</v>
      </c>
      <c r="AY307" s="22" t="s">
        <v>126</v>
      </c>
      <c r="BE307" s="230">
        <f>IF(N307="základní",J307,0)</f>
        <v>0</v>
      </c>
      <c r="BF307" s="230">
        <f>IF(N307="snížená",J307,0)</f>
        <v>0</v>
      </c>
      <c r="BG307" s="230">
        <f>IF(N307="zákl. přenesená",J307,0)</f>
        <v>0</v>
      </c>
      <c r="BH307" s="230">
        <f>IF(N307="sníž. přenesená",J307,0)</f>
        <v>0</v>
      </c>
      <c r="BI307" s="230">
        <f>IF(N307="nulová",J307,0)</f>
        <v>0</v>
      </c>
      <c r="BJ307" s="22" t="s">
        <v>79</v>
      </c>
      <c r="BK307" s="230">
        <f>ROUND(I307*H307,2)</f>
        <v>0</v>
      </c>
      <c r="BL307" s="22" t="s">
        <v>133</v>
      </c>
      <c r="BM307" s="22" t="s">
        <v>932</v>
      </c>
    </row>
    <row r="308" s="1" customFormat="1" ht="16.5" customHeight="1">
      <c r="B308" s="44"/>
      <c r="C308" s="219" t="s">
        <v>751</v>
      </c>
      <c r="D308" s="219" t="s">
        <v>128</v>
      </c>
      <c r="E308" s="220" t="s">
        <v>612</v>
      </c>
      <c r="F308" s="221" t="s">
        <v>613</v>
      </c>
      <c r="G308" s="222" t="s">
        <v>611</v>
      </c>
      <c r="H308" s="223">
        <v>15</v>
      </c>
      <c r="I308" s="224"/>
      <c r="J308" s="225">
        <f>ROUND(I308*H308,2)</f>
        <v>0</v>
      </c>
      <c r="K308" s="221" t="s">
        <v>21</v>
      </c>
      <c r="L308" s="70"/>
      <c r="M308" s="226" t="s">
        <v>21</v>
      </c>
      <c r="N308" s="227" t="s">
        <v>42</v>
      </c>
      <c r="O308" s="45"/>
      <c r="P308" s="228">
        <f>O308*H308</f>
        <v>0</v>
      </c>
      <c r="Q308" s="228">
        <v>0</v>
      </c>
      <c r="R308" s="228">
        <f>Q308*H308</f>
        <v>0</v>
      </c>
      <c r="S308" s="228">
        <v>0</v>
      </c>
      <c r="T308" s="229">
        <f>S308*H308</f>
        <v>0</v>
      </c>
      <c r="AR308" s="22" t="s">
        <v>133</v>
      </c>
      <c r="AT308" s="22" t="s">
        <v>128</v>
      </c>
      <c r="AU308" s="22" t="s">
        <v>79</v>
      </c>
      <c r="AY308" s="22" t="s">
        <v>126</v>
      </c>
      <c r="BE308" s="230">
        <f>IF(N308="základní",J308,0)</f>
        <v>0</v>
      </c>
      <c r="BF308" s="230">
        <f>IF(N308="snížená",J308,0)</f>
        <v>0</v>
      </c>
      <c r="BG308" s="230">
        <f>IF(N308="zákl. přenesená",J308,0)</f>
        <v>0</v>
      </c>
      <c r="BH308" s="230">
        <f>IF(N308="sníž. přenesená",J308,0)</f>
        <v>0</v>
      </c>
      <c r="BI308" s="230">
        <f>IF(N308="nulová",J308,0)</f>
        <v>0</v>
      </c>
      <c r="BJ308" s="22" t="s">
        <v>79</v>
      </c>
      <c r="BK308" s="230">
        <f>ROUND(I308*H308,2)</f>
        <v>0</v>
      </c>
      <c r="BL308" s="22" t="s">
        <v>133</v>
      </c>
      <c r="BM308" s="22" t="s">
        <v>933</v>
      </c>
    </row>
    <row r="309" s="10" customFormat="1" ht="37.44" customHeight="1">
      <c r="B309" s="203"/>
      <c r="C309" s="204"/>
      <c r="D309" s="205" t="s">
        <v>70</v>
      </c>
      <c r="E309" s="206" t="s">
        <v>555</v>
      </c>
      <c r="F309" s="206" t="s">
        <v>556</v>
      </c>
      <c r="G309" s="204"/>
      <c r="H309" s="204"/>
      <c r="I309" s="207"/>
      <c r="J309" s="208">
        <f>BK309</f>
        <v>0</v>
      </c>
      <c r="K309" s="204"/>
      <c r="L309" s="209"/>
      <c r="M309" s="210"/>
      <c r="N309" s="211"/>
      <c r="O309" s="211"/>
      <c r="P309" s="212">
        <f>P310</f>
        <v>0</v>
      </c>
      <c r="Q309" s="211"/>
      <c r="R309" s="212">
        <f>R310</f>
        <v>0</v>
      </c>
      <c r="S309" s="211"/>
      <c r="T309" s="213">
        <f>T310</f>
        <v>0</v>
      </c>
      <c r="AR309" s="214" t="s">
        <v>133</v>
      </c>
      <c r="AT309" s="215" t="s">
        <v>70</v>
      </c>
      <c r="AU309" s="215" t="s">
        <v>71</v>
      </c>
      <c r="AY309" s="214" t="s">
        <v>126</v>
      </c>
      <c r="BK309" s="216">
        <f>BK310</f>
        <v>0</v>
      </c>
    </row>
    <row r="310" s="10" customFormat="1" ht="19.92" customHeight="1">
      <c r="B310" s="203"/>
      <c r="C310" s="204"/>
      <c r="D310" s="205" t="s">
        <v>70</v>
      </c>
      <c r="E310" s="217" t="s">
        <v>557</v>
      </c>
      <c r="F310" s="217" t="s">
        <v>558</v>
      </c>
      <c r="G310" s="204"/>
      <c r="H310" s="204"/>
      <c r="I310" s="207"/>
      <c r="J310" s="218">
        <f>BK310</f>
        <v>0</v>
      </c>
      <c r="K310" s="204"/>
      <c r="L310" s="209"/>
      <c r="M310" s="210"/>
      <c r="N310" s="211"/>
      <c r="O310" s="211"/>
      <c r="P310" s="212">
        <f>P311</f>
        <v>0</v>
      </c>
      <c r="Q310" s="211"/>
      <c r="R310" s="212">
        <f>R311</f>
        <v>0</v>
      </c>
      <c r="S310" s="211"/>
      <c r="T310" s="213">
        <f>T311</f>
        <v>0</v>
      </c>
      <c r="AR310" s="214" t="s">
        <v>133</v>
      </c>
      <c r="AT310" s="215" t="s">
        <v>70</v>
      </c>
      <c r="AU310" s="215" t="s">
        <v>79</v>
      </c>
      <c r="AY310" s="214" t="s">
        <v>126</v>
      </c>
      <c r="BK310" s="216">
        <f>BK311</f>
        <v>0</v>
      </c>
    </row>
    <row r="311" s="1" customFormat="1" ht="16.5" customHeight="1">
      <c r="B311" s="44"/>
      <c r="C311" s="219" t="s">
        <v>934</v>
      </c>
      <c r="D311" s="219" t="s">
        <v>128</v>
      </c>
      <c r="E311" s="220" t="s">
        <v>935</v>
      </c>
      <c r="F311" s="221" t="s">
        <v>936</v>
      </c>
      <c r="G311" s="222" t="s">
        <v>131</v>
      </c>
      <c r="H311" s="223">
        <v>1</v>
      </c>
      <c r="I311" s="224"/>
      <c r="J311" s="225">
        <f>ROUND(I311*H311,2)</f>
        <v>0</v>
      </c>
      <c r="K311" s="221" t="s">
        <v>21</v>
      </c>
      <c r="L311" s="70"/>
      <c r="M311" s="226" t="s">
        <v>21</v>
      </c>
      <c r="N311" s="253" t="s">
        <v>42</v>
      </c>
      <c r="O311" s="254"/>
      <c r="P311" s="255">
        <f>O311*H311</f>
        <v>0</v>
      </c>
      <c r="Q311" s="255">
        <v>0</v>
      </c>
      <c r="R311" s="255">
        <f>Q311*H311</f>
        <v>0</v>
      </c>
      <c r="S311" s="255">
        <v>0</v>
      </c>
      <c r="T311" s="256">
        <f>S311*H311</f>
        <v>0</v>
      </c>
      <c r="AR311" s="22" t="s">
        <v>133</v>
      </c>
      <c r="AT311" s="22" t="s">
        <v>128</v>
      </c>
      <c r="AU311" s="22" t="s">
        <v>81</v>
      </c>
      <c r="AY311" s="22" t="s">
        <v>126</v>
      </c>
      <c r="BE311" s="230">
        <f>IF(N311="základní",J311,0)</f>
        <v>0</v>
      </c>
      <c r="BF311" s="230">
        <f>IF(N311="snížená",J311,0)</f>
        <v>0</v>
      </c>
      <c r="BG311" s="230">
        <f>IF(N311="zákl. přenesená",J311,0)</f>
        <v>0</v>
      </c>
      <c r="BH311" s="230">
        <f>IF(N311="sníž. přenesená",J311,0)</f>
        <v>0</v>
      </c>
      <c r="BI311" s="230">
        <f>IF(N311="nulová",J311,0)</f>
        <v>0</v>
      </c>
      <c r="BJ311" s="22" t="s">
        <v>79</v>
      </c>
      <c r="BK311" s="230">
        <f>ROUND(I311*H311,2)</f>
        <v>0</v>
      </c>
      <c r="BL311" s="22" t="s">
        <v>133</v>
      </c>
      <c r="BM311" s="22" t="s">
        <v>937</v>
      </c>
    </row>
    <row r="312" s="1" customFormat="1" ht="6.96" customHeight="1">
      <c r="B312" s="65"/>
      <c r="C312" s="66"/>
      <c r="D312" s="66"/>
      <c r="E312" s="66"/>
      <c r="F312" s="66"/>
      <c r="G312" s="66"/>
      <c r="H312" s="66"/>
      <c r="I312" s="164"/>
      <c r="J312" s="66"/>
      <c r="K312" s="66"/>
      <c r="L312" s="70"/>
    </row>
  </sheetData>
  <sheetProtection sheet="1" autoFilter="0" formatColumns="0" formatRows="0" objects="1" scenarios="1" spinCount="100000" saltValue="kwqEj0BO9c/2xOFf5sTpBYaFHPKqXxPqw7jbiaKrzOZi1bUZritiwXQCkXPJIVet7piQzjP1miMGtagplvUB/A==" hashValue="SaWkKg6x4xadHSps+6pKvIKKr1ZAzgxWEmIGJhB4MmzH4NcPZ5YCM4oLQRe/cmnuIBXU80Vly1YShW/gCROGTA==" algorithmName="SHA-512" password="CC35"/>
  <autoFilter ref="C80:K311"/>
  <mergeCells count="10">
    <mergeCell ref="E7:H7"/>
    <mergeCell ref="E9:H9"/>
    <mergeCell ref="E24:H24"/>
    <mergeCell ref="E45:H45"/>
    <mergeCell ref="E47:H47"/>
    <mergeCell ref="J51:J52"/>
    <mergeCell ref="E71:H71"/>
    <mergeCell ref="E73:H73"/>
    <mergeCell ref="G1:H1"/>
    <mergeCell ref="L2:V2"/>
  </mergeCells>
  <hyperlinks>
    <hyperlink ref="F1:G1" location="C2" display="1) Krycí list soupisu"/>
    <hyperlink ref="G1:H1" location="C54" display="2) Rekapitulace"/>
    <hyperlink ref="J1" location="C80" display="3) Soupis prací"/>
    <hyperlink ref="L1:V1" location="'Rekapitulace stavby'!C2" display="Rekapitulace stavby"/>
  </hyperlinks>
  <pageMargins left="0.5833333" right="0.5833333" top="0.5833333" bottom="0.5833333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4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68" customWidth="1"/>
    <col min="2" max="2" width="1.664063" style="268" customWidth="1"/>
    <col min="3" max="4" width="5" style="268" customWidth="1"/>
    <col min="5" max="5" width="11.67" style="268" customWidth="1"/>
    <col min="6" max="6" width="9.17" style="268" customWidth="1"/>
    <col min="7" max="7" width="5" style="268" customWidth="1"/>
    <col min="8" max="8" width="77.83" style="268" customWidth="1"/>
    <col min="9" max="10" width="20" style="268" customWidth="1"/>
    <col min="11" max="11" width="1.664063" style="268" customWidth="1"/>
  </cols>
  <sheetData>
    <row r="1" ht="37.5" customHeight="1"/>
    <row r="2" ht="7.5" customHeight="1">
      <c r="B2" s="269"/>
      <c r="C2" s="270"/>
      <c r="D2" s="270"/>
      <c r="E2" s="270"/>
      <c r="F2" s="270"/>
      <c r="G2" s="270"/>
      <c r="H2" s="270"/>
      <c r="I2" s="270"/>
      <c r="J2" s="270"/>
      <c r="K2" s="271"/>
    </row>
    <row r="3" s="13" customFormat="1" ht="45" customHeight="1">
      <c r="B3" s="272"/>
      <c r="C3" s="273" t="s">
        <v>938</v>
      </c>
      <c r="D3" s="273"/>
      <c r="E3" s="273"/>
      <c r="F3" s="273"/>
      <c r="G3" s="273"/>
      <c r="H3" s="273"/>
      <c r="I3" s="273"/>
      <c r="J3" s="273"/>
      <c r="K3" s="274"/>
    </row>
    <row r="4" ht="25.5" customHeight="1">
      <c r="B4" s="275"/>
      <c r="C4" s="276" t="s">
        <v>939</v>
      </c>
      <c r="D4" s="276"/>
      <c r="E4" s="276"/>
      <c r="F4" s="276"/>
      <c r="G4" s="276"/>
      <c r="H4" s="276"/>
      <c r="I4" s="276"/>
      <c r="J4" s="276"/>
      <c r="K4" s="277"/>
    </row>
    <row r="5" ht="5.25" customHeight="1">
      <c r="B5" s="275"/>
      <c r="C5" s="278"/>
      <c r="D5" s="278"/>
      <c r="E5" s="278"/>
      <c r="F5" s="278"/>
      <c r="G5" s="278"/>
      <c r="H5" s="278"/>
      <c r="I5" s="278"/>
      <c r="J5" s="278"/>
      <c r="K5" s="277"/>
    </row>
    <row r="6" ht="15" customHeight="1">
      <c r="B6" s="275"/>
      <c r="C6" s="279" t="s">
        <v>940</v>
      </c>
      <c r="D6" s="279"/>
      <c r="E6" s="279"/>
      <c r="F6" s="279"/>
      <c r="G6" s="279"/>
      <c r="H6" s="279"/>
      <c r="I6" s="279"/>
      <c r="J6" s="279"/>
      <c r="K6" s="277"/>
    </row>
    <row r="7" ht="15" customHeight="1">
      <c r="B7" s="280"/>
      <c r="C7" s="279" t="s">
        <v>941</v>
      </c>
      <c r="D7" s="279"/>
      <c r="E7" s="279"/>
      <c r="F7" s="279"/>
      <c r="G7" s="279"/>
      <c r="H7" s="279"/>
      <c r="I7" s="279"/>
      <c r="J7" s="279"/>
      <c r="K7" s="277"/>
    </row>
    <row r="8" ht="12.75" customHeight="1">
      <c r="B8" s="280"/>
      <c r="C8" s="279"/>
      <c r="D8" s="279"/>
      <c r="E8" s="279"/>
      <c r="F8" s="279"/>
      <c r="G8" s="279"/>
      <c r="H8" s="279"/>
      <c r="I8" s="279"/>
      <c r="J8" s="279"/>
      <c r="K8" s="277"/>
    </row>
    <row r="9" ht="15" customHeight="1">
      <c r="B9" s="280"/>
      <c r="C9" s="279" t="s">
        <v>942</v>
      </c>
      <c r="D9" s="279"/>
      <c r="E9" s="279"/>
      <c r="F9" s="279"/>
      <c r="G9" s="279"/>
      <c r="H9" s="279"/>
      <c r="I9" s="279"/>
      <c r="J9" s="279"/>
      <c r="K9" s="277"/>
    </row>
    <row r="10" ht="15" customHeight="1">
      <c r="B10" s="280"/>
      <c r="C10" s="279"/>
      <c r="D10" s="279" t="s">
        <v>943</v>
      </c>
      <c r="E10" s="279"/>
      <c r="F10" s="279"/>
      <c r="G10" s="279"/>
      <c r="H10" s="279"/>
      <c r="I10" s="279"/>
      <c r="J10" s="279"/>
      <c r="K10" s="277"/>
    </row>
    <row r="11" ht="15" customHeight="1">
      <c r="B11" s="280"/>
      <c r="C11" s="281"/>
      <c r="D11" s="279" t="s">
        <v>944</v>
      </c>
      <c r="E11" s="279"/>
      <c r="F11" s="279"/>
      <c r="G11" s="279"/>
      <c r="H11" s="279"/>
      <c r="I11" s="279"/>
      <c r="J11" s="279"/>
      <c r="K11" s="277"/>
    </row>
    <row r="12" ht="12.75" customHeight="1">
      <c r="B12" s="280"/>
      <c r="C12" s="281"/>
      <c r="D12" s="281"/>
      <c r="E12" s="281"/>
      <c r="F12" s="281"/>
      <c r="G12" s="281"/>
      <c r="H12" s="281"/>
      <c r="I12" s="281"/>
      <c r="J12" s="281"/>
      <c r="K12" s="277"/>
    </row>
    <row r="13" ht="15" customHeight="1">
      <c r="B13" s="280"/>
      <c r="C13" s="281"/>
      <c r="D13" s="279" t="s">
        <v>945</v>
      </c>
      <c r="E13" s="279"/>
      <c r="F13" s="279"/>
      <c r="G13" s="279"/>
      <c r="H13" s="279"/>
      <c r="I13" s="279"/>
      <c r="J13" s="279"/>
      <c r="K13" s="277"/>
    </row>
    <row r="14" ht="15" customHeight="1">
      <c r="B14" s="280"/>
      <c r="C14" s="281"/>
      <c r="D14" s="279" t="s">
        <v>946</v>
      </c>
      <c r="E14" s="279"/>
      <c r="F14" s="279"/>
      <c r="G14" s="279"/>
      <c r="H14" s="279"/>
      <c r="I14" s="279"/>
      <c r="J14" s="279"/>
      <c r="K14" s="277"/>
    </row>
    <row r="15" ht="15" customHeight="1">
      <c r="B15" s="280"/>
      <c r="C15" s="281"/>
      <c r="D15" s="279" t="s">
        <v>947</v>
      </c>
      <c r="E15" s="279"/>
      <c r="F15" s="279"/>
      <c r="G15" s="279"/>
      <c r="H15" s="279"/>
      <c r="I15" s="279"/>
      <c r="J15" s="279"/>
      <c r="K15" s="277"/>
    </row>
    <row r="16" ht="15" customHeight="1">
      <c r="B16" s="280"/>
      <c r="C16" s="281"/>
      <c r="D16" s="281"/>
      <c r="E16" s="282" t="s">
        <v>78</v>
      </c>
      <c r="F16" s="279" t="s">
        <v>948</v>
      </c>
      <c r="G16" s="279"/>
      <c r="H16" s="279"/>
      <c r="I16" s="279"/>
      <c r="J16" s="279"/>
      <c r="K16" s="277"/>
    </row>
    <row r="17" ht="15" customHeight="1">
      <c r="B17" s="280"/>
      <c r="C17" s="281"/>
      <c r="D17" s="281"/>
      <c r="E17" s="282" t="s">
        <v>949</v>
      </c>
      <c r="F17" s="279" t="s">
        <v>950</v>
      </c>
      <c r="G17" s="279"/>
      <c r="H17" s="279"/>
      <c r="I17" s="279"/>
      <c r="J17" s="279"/>
      <c r="K17" s="277"/>
    </row>
    <row r="18" ht="15" customHeight="1">
      <c r="B18" s="280"/>
      <c r="C18" s="281"/>
      <c r="D18" s="281"/>
      <c r="E18" s="282" t="s">
        <v>951</v>
      </c>
      <c r="F18" s="279" t="s">
        <v>952</v>
      </c>
      <c r="G18" s="279"/>
      <c r="H18" s="279"/>
      <c r="I18" s="279"/>
      <c r="J18" s="279"/>
      <c r="K18" s="277"/>
    </row>
    <row r="19" ht="15" customHeight="1">
      <c r="B19" s="280"/>
      <c r="C19" s="281"/>
      <c r="D19" s="281"/>
      <c r="E19" s="282" t="s">
        <v>953</v>
      </c>
      <c r="F19" s="279" t="s">
        <v>936</v>
      </c>
      <c r="G19" s="279"/>
      <c r="H19" s="279"/>
      <c r="I19" s="279"/>
      <c r="J19" s="279"/>
      <c r="K19" s="277"/>
    </row>
    <row r="20" ht="15" customHeight="1">
      <c r="B20" s="280"/>
      <c r="C20" s="281"/>
      <c r="D20" s="281"/>
      <c r="E20" s="282" t="s">
        <v>555</v>
      </c>
      <c r="F20" s="279" t="s">
        <v>556</v>
      </c>
      <c r="G20" s="279"/>
      <c r="H20" s="279"/>
      <c r="I20" s="279"/>
      <c r="J20" s="279"/>
      <c r="K20" s="277"/>
    </row>
    <row r="21" ht="15" customHeight="1">
      <c r="B21" s="280"/>
      <c r="C21" s="281"/>
      <c r="D21" s="281"/>
      <c r="E21" s="282" t="s">
        <v>954</v>
      </c>
      <c r="F21" s="279" t="s">
        <v>955</v>
      </c>
      <c r="G21" s="279"/>
      <c r="H21" s="279"/>
      <c r="I21" s="279"/>
      <c r="J21" s="279"/>
      <c r="K21" s="277"/>
    </row>
    <row r="22" ht="12.75" customHeight="1">
      <c r="B22" s="280"/>
      <c r="C22" s="281"/>
      <c r="D22" s="281"/>
      <c r="E22" s="281"/>
      <c r="F22" s="281"/>
      <c r="G22" s="281"/>
      <c r="H22" s="281"/>
      <c r="I22" s="281"/>
      <c r="J22" s="281"/>
      <c r="K22" s="277"/>
    </row>
    <row r="23" ht="15" customHeight="1">
      <c r="B23" s="280"/>
      <c r="C23" s="279" t="s">
        <v>956</v>
      </c>
      <c r="D23" s="279"/>
      <c r="E23" s="279"/>
      <c r="F23" s="279"/>
      <c r="G23" s="279"/>
      <c r="H23" s="279"/>
      <c r="I23" s="279"/>
      <c r="J23" s="279"/>
      <c r="K23" s="277"/>
    </row>
    <row r="24" ht="15" customHeight="1">
      <c r="B24" s="280"/>
      <c r="C24" s="279" t="s">
        <v>957</v>
      </c>
      <c r="D24" s="279"/>
      <c r="E24" s="279"/>
      <c r="F24" s="279"/>
      <c r="G24" s="279"/>
      <c r="H24" s="279"/>
      <c r="I24" s="279"/>
      <c r="J24" s="279"/>
      <c r="K24" s="277"/>
    </row>
    <row r="25" ht="15" customHeight="1">
      <c r="B25" s="280"/>
      <c r="C25" s="279"/>
      <c r="D25" s="279" t="s">
        <v>958</v>
      </c>
      <c r="E25" s="279"/>
      <c r="F25" s="279"/>
      <c r="G25" s="279"/>
      <c r="H25" s="279"/>
      <c r="I25" s="279"/>
      <c r="J25" s="279"/>
      <c r="K25" s="277"/>
    </row>
    <row r="26" ht="15" customHeight="1">
      <c r="B26" s="280"/>
      <c r="C26" s="281"/>
      <c r="D26" s="279" t="s">
        <v>959</v>
      </c>
      <c r="E26" s="279"/>
      <c r="F26" s="279"/>
      <c r="G26" s="279"/>
      <c r="H26" s="279"/>
      <c r="I26" s="279"/>
      <c r="J26" s="279"/>
      <c r="K26" s="277"/>
    </row>
    <row r="27" ht="12.75" customHeight="1">
      <c r="B27" s="280"/>
      <c r="C27" s="281"/>
      <c r="D27" s="281"/>
      <c r="E27" s="281"/>
      <c r="F27" s="281"/>
      <c r="G27" s="281"/>
      <c r="H27" s="281"/>
      <c r="I27" s="281"/>
      <c r="J27" s="281"/>
      <c r="K27" s="277"/>
    </row>
    <row r="28" ht="15" customHeight="1">
      <c r="B28" s="280"/>
      <c r="C28" s="281"/>
      <c r="D28" s="279" t="s">
        <v>960</v>
      </c>
      <c r="E28" s="279"/>
      <c r="F28" s="279"/>
      <c r="G28" s="279"/>
      <c r="H28" s="279"/>
      <c r="I28" s="279"/>
      <c r="J28" s="279"/>
      <c r="K28" s="277"/>
    </row>
    <row r="29" ht="15" customHeight="1">
      <c r="B29" s="280"/>
      <c r="C29" s="281"/>
      <c r="D29" s="279" t="s">
        <v>961</v>
      </c>
      <c r="E29" s="279"/>
      <c r="F29" s="279"/>
      <c r="G29" s="279"/>
      <c r="H29" s="279"/>
      <c r="I29" s="279"/>
      <c r="J29" s="279"/>
      <c r="K29" s="277"/>
    </row>
    <row r="30" ht="12.75" customHeight="1">
      <c r="B30" s="280"/>
      <c r="C30" s="281"/>
      <c r="D30" s="281"/>
      <c r="E30" s="281"/>
      <c r="F30" s="281"/>
      <c r="G30" s="281"/>
      <c r="H30" s="281"/>
      <c r="I30" s="281"/>
      <c r="J30" s="281"/>
      <c r="K30" s="277"/>
    </row>
    <row r="31" ht="15" customHeight="1">
      <c r="B31" s="280"/>
      <c r="C31" s="281"/>
      <c r="D31" s="279" t="s">
        <v>962</v>
      </c>
      <c r="E31" s="279"/>
      <c r="F31" s="279"/>
      <c r="G31" s="279"/>
      <c r="H31" s="279"/>
      <c r="I31" s="279"/>
      <c r="J31" s="279"/>
      <c r="K31" s="277"/>
    </row>
    <row r="32" ht="15" customHeight="1">
      <c r="B32" s="280"/>
      <c r="C32" s="281"/>
      <c r="D32" s="279" t="s">
        <v>963</v>
      </c>
      <c r="E32" s="279"/>
      <c r="F32" s="279"/>
      <c r="G32" s="279"/>
      <c r="H32" s="279"/>
      <c r="I32" s="279"/>
      <c r="J32" s="279"/>
      <c r="K32" s="277"/>
    </row>
    <row r="33" ht="15" customHeight="1">
      <c r="B33" s="280"/>
      <c r="C33" s="281"/>
      <c r="D33" s="279" t="s">
        <v>964</v>
      </c>
      <c r="E33" s="279"/>
      <c r="F33" s="279"/>
      <c r="G33" s="279"/>
      <c r="H33" s="279"/>
      <c r="I33" s="279"/>
      <c r="J33" s="279"/>
      <c r="K33" s="277"/>
    </row>
    <row r="34" ht="15" customHeight="1">
      <c r="B34" s="280"/>
      <c r="C34" s="281"/>
      <c r="D34" s="279"/>
      <c r="E34" s="283" t="s">
        <v>111</v>
      </c>
      <c r="F34" s="279"/>
      <c r="G34" s="279" t="s">
        <v>965</v>
      </c>
      <c r="H34" s="279"/>
      <c r="I34" s="279"/>
      <c r="J34" s="279"/>
      <c r="K34" s="277"/>
    </row>
    <row r="35" ht="30.75" customHeight="1">
      <c r="B35" s="280"/>
      <c r="C35" s="281"/>
      <c r="D35" s="279"/>
      <c r="E35" s="283" t="s">
        <v>966</v>
      </c>
      <c r="F35" s="279"/>
      <c r="G35" s="279" t="s">
        <v>967</v>
      </c>
      <c r="H35" s="279"/>
      <c r="I35" s="279"/>
      <c r="J35" s="279"/>
      <c r="K35" s="277"/>
    </row>
    <row r="36" ht="15" customHeight="1">
      <c r="B36" s="280"/>
      <c r="C36" s="281"/>
      <c r="D36" s="279"/>
      <c r="E36" s="283" t="s">
        <v>52</v>
      </c>
      <c r="F36" s="279"/>
      <c r="G36" s="279" t="s">
        <v>968</v>
      </c>
      <c r="H36" s="279"/>
      <c r="I36" s="279"/>
      <c r="J36" s="279"/>
      <c r="K36" s="277"/>
    </row>
    <row r="37" ht="15" customHeight="1">
      <c r="B37" s="280"/>
      <c r="C37" s="281"/>
      <c r="D37" s="279"/>
      <c r="E37" s="283" t="s">
        <v>112</v>
      </c>
      <c r="F37" s="279"/>
      <c r="G37" s="279" t="s">
        <v>969</v>
      </c>
      <c r="H37" s="279"/>
      <c r="I37" s="279"/>
      <c r="J37" s="279"/>
      <c r="K37" s="277"/>
    </row>
    <row r="38" ht="15" customHeight="1">
      <c r="B38" s="280"/>
      <c r="C38" s="281"/>
      <c r="D38" s="279"/>
      <c r="E38" s="283" t="s">
        <v>113</v>
      </c>
      <c r="F38" s="279"/>
      <c r="G38" s="279" t="s">
        <v>970</v>
      </c>
      <c r="H38" s="279"/>
      <c r="I38" s="279"/>
      <c r="J38" s="279"/>
      <c r="K38" s="277"/>
    </row>
    <row r="39" ht="15" customHeight="1">
      <c r="B39" s="280"/>
      <c r="C39" s="281"/>
      <c r="D39" s="279"/>
      <c r="E39" s="283" t="s">
        <v>114</v>
      </c>
      <c r="F39" s="279"/>
      <c r="G39" s="279" t="s">
        <v>971</v>
      </c>
      <c r="H39" s="279"/>
      <c r="I39" s="279"/>
      <c r="J39" s="279"/>
      <c r="K39" s="277"/>
    </row>
    <row r="40" ht="15" customHeight="1">
      <c r="B40" s="280"/>
      <c r="C40" s="281"/>
      <c r="D40" s="279"/>
      <c r="E40" s="283" t="s">
        <v>972</v>
      </c>
      <c r="F40" s="279"/>
      <c r="G40" s="279" t="s">
        <v>973</v>
      </c>
      <c r="H40" s="279"/>
      <c r="I40" s="279"/>
      <c r="J40" s="279"/>
      <c r="K40" s="277"/>
    </row>
    <row r="41" ht="15" customHeight="1">
      <c r="B41" s="280"/>
      <c r="C41" s="281"/>
      <c r="D41" s="279"/>
      <c r="E41" s="283"/>
      <c r="F41" s="279"/>
      <c r="G41" s="279" t="s">
        <v>974</v>
      </c>
      <c r="H41" s="279"/>
      <c r="I41" s="279"/>
      <c r="J41" s="279"/>
      <c r="K41" s="277"/>
    </row>
    <row r="42" ht="15" customHeight="1">
      <c r="B42" s="280"/>
      <c r="C42" s="281"/>
      <c r="D42" s="279"/>
      <c r="E42" s="283" t="s">
        <v>975</v>
      </c>
      <c r="F42" s="279"/>
      <c r="G42" s="279" t="s">
        <v>976</v>
      </c>
      <c r="H42" s="279"/>
      <c r="I42" s="279"/>
      <c r="J42" s="279"/>
      <c r="K42" s="277"/>
    </row>
    <row r="43" ht="15" customHeight="1">
      <c r="B43" s="280"/>
      <c r="C43" s="281"/>
      <c r="D43" s="279"/>
      <c r="E43" s="283" t="s">
        <v>116</v>
      </c>
      <c r="F43" s="279"/>
      <c r="G43" s="279" t="s">
        <v>977</v>
      </c>
      <c r="H43" s="279"/>
      <c r="I43" s="279"/>
      <c r="J43" s="279"/>
      <c r="K43" s="277"/>
    </row>
    <row r="44" ht="12.75" customHeight="1">
      <c r="B44" s="280"/>
      <c r="C44" s="281"/>
      <c r="D44" s="279"/>
      <c r="E44" s="279"/>
      <c r="F44" s="279"/>
      <c r="G44" s="279"/>
      <c r="H44" s="279"/>
      <c r="I44" s="279"/>
      <c r="J44" s="279"/>
      <c r="K44" s="277"/>
    </row>
    <row r="45" ht="15" customHeight="1">
      <c r="B45" s="280"/>
      <c r="C45" s="281"/>
      <c r="D45" s="279" t="s">
        <v>978</v>
      </c>
      <c r="E45" s="279"/>
      <c r="F45" s="279"/>
      <c r="G45" s="279"/>
      <c r="H45" s="279"/>
      <c r="I45" s="279"/>
      <c r="J45" s="279"/>
      <c r="K45" s="277"/>
    </row>
    <row r="46" ht="15" customHeight="1">
      <c r="B46" s="280"/>
      <c r="C46" s="281"/>
      <c r="D46" s="281"/>
      <c r="E46" s="279" t="s">
        <v>979</v>
      </c>
      <c r="F46" s="279"/>
      <c r="G46" s="279"/>
      <c r="H46" s="279"/>
      <c r="I46" s="279"/>
      <c r="J46" s="279"/>
      <c r="K46" s="277"/>
    </row>
    <row r="47" ht="15" customHeight="1">
      <c r="B47" s="280"/>
      <c r="C47" s="281"/>
      <c r="D47" s="281"/>
      <c r="E47" s="279" t="s">
        <v>980</v>
      </c>
      <c r="F47" s="279"/>
      <c r="G47" s="279"/>
      <c r="H47" s="279"/>
      <c r="I47" s="279"/>
      <c r="J47" s="279"/>
      <c r="K47" s="277"/>
    </row>
    <row r="48" ht="15" customHeight="1">
      <c r="B48" s="280"/>
      <c r="C48" s="281"/>
      <c r="D48" s="281"/>
      <c r="E48" s="279" t="s">
        <v>981</v>
      </c>
      <c r="F48" s="279"/>
      <c r="G48" s="279"/>
      <c r="H48" s="279"/>
      <c r="I48" s="279"/>
      <c r="J48" s="279"/>
      <c r="K48" s="277"/>
    </row>
    <row r="49" ht="15" customHeight="1">
      <c r="B49" s="280"/>
      <c r="C49" s="281"/>
      <c r="D49" s="279" t="s">
        <v>982</v>
      </c>
      <c r="E49" s="279"/>
      <c r="F49" s="279"/>
      <c r="G49" s="279"/>
      <c r="H49" s="279"/>
      <c r="I49" s="279"/>
      <c r="J49" s="279"/>
      <c r="K49" s="277"/>
    </row>
    <row r="50" ht="25.5" customHeight="1">
      <c r="B50" s="275"/>
      <c r="C50" s="276" t="s">
        <v>983</v>
      </c>
      <c r="D50" s="276"/>
      <c r="E50" s="276"/>
      <c r="F50" s="276"/>
      <c r="G50" s="276"/>
      <c r="H50" s="276"/>
      <c r="I50" s="276"/>
      <c r="J50" s="276"/>
      <c r="K50" s="277"/>
    </row>
    <row r="51" ht="5.25" customHeight="1">
      <c r="B51" s="275"/>
      <c r="C51" s="278"/>
      <c r="D51" s="278"/>
      <c r="E51" s="278"/>
      <c r="F51" s="278"/>
      <c r="G51" s="278"/>
      <c r="H51" s="278"/>
      <c r="I51" s="278"/>
      <c r="J51" s="278"/>
      <c r="K51" s="277"/>
    </row>
    <row r="52" ht="15" customHeight="1">
      <c r="B52" s="275"/>
      <c r="C52" s="279" t="s">
        <v>984</v>
      </c>
      <c r="D52" s="279"/>
      <c r="E52" s="279"/>
      <c r="F52" s="279"/>
      <c r="G52" s="279"/>
      <c r="H52" s="279"/>
      <c r="I52" s="279"/>
      <c r="J52" s="279"/>
      <c r="K52" s="277"/>
    </row>
    <row r="53" ht="15" customHeight="1">
      <c r="B53" s="275"/>
      <c r="C53" s="279" t="s">
        <v>985</v>
      </c>
      <c r="D53" s="279"/>
      <c r="E53" s="279"/>
      <c r="F53" s="279"/>
      <c r="G53" s="279"/>
      <c r="H53" s="279"/>
      <c r="I53" s="279"/>
      <c r="J53" s="279"/>
      <c r="K53" s="277"/>
    </row>
    <row r="54" ht="12.75" customHeight="1">
      <c r="B54" s="275"/>
      <c r="C54" s="279"/>
      <c r="D54" s="279"/>
      <c r="E54" s="279"/>
      <c r="F54" s="279"/>
      <c r="G54" s="279"/>
      <c r="H54" s="279"/>
      <c r="I54" s="279"/>
      <c r="J54" s="279"/>
      <c r="K54" s="277"/>
    </row>
    <row r="55" ht="15" customHeight="1">
      <c r="B55" s="275"/>
      <c r="C55" s="279" t="s">
        <v>986</v>
      </c>
      <c r="D55" s="279"/>
      <c r="E55" s="279"/>
      <c r="F55" s="279"/>
      <c r="G55" s="279"/>
      <c r="H55" s="279"/>
      <c r="I55" s="279"/>
      <c r="J55" s="279"/>
      <c r="K55" s="277"/>
    </row>
    <row r="56" ht="15" customHeight="1">
      <c r="B56" s="275"/>
      <c r="C56" s="281"/>
      <c r="D56" s="279" t="s">
        <v>987</v>
      </c>
      <c r="E56" s="279"/>
      <c r="F56" s="279"/>
      <c r="G56" s="279"/>
      <c r="H56" s="279"/>
      <c r="I56" s="279"/>
      <c r="J56" s="279"/>
      <c r="K56" s="277"/>
    </row>
    <row r="57" ht="15" customHeight="1">
      <c r="B57" s="275"/>
      <c r="C57" s="281"/>
      <c r="D57" s="279" t="s">
        <v>988</v>
      </c>
      <c r="E57" s="279"/>
      <c r="F57" s="279"/>
      <c r="G57" s="279"/>
      <c r="H57" s="279"/>
      <c r="I57" s="279"/>
      <c r="J57" s="279"/>
      <c r="K57" s="277"/>
    </row>
    <row r="58" ht="15" customHeight="1">
      <c r="B58" s="275"/>
      <c r="C58" s="281"/>
      <c r="D58" s="279" t="s">
        <v>989</v>
      </c>
      <c r="E58" s="279"/>
      <c r="F58" s="279"/>
      <c r="G58" s="279"/>
      <c r="H58" s="279"/>
      <c r="I58" s="279"/>
      <c r="J58" s="279"/>
      <c r="K58" s="277"/>
    </row>
    <row r="59" ht="15" customHeight="1">
      <c r="B59" s="275"/>
      <c r="C59" s="281"/>
      <c r="D59" s="279" t="s">
        <v>990</v>
      </c>
      <c r="E59" s="279"/>
      <c r="F59" s="279"/>
      <c r="G59" s="279"/>
      <c r="H59" s="279"/>
      <c r="I59" s="279"/>
      <c r="J59" s="279"/>
      <c r="K59" s="277"/>
    </row>
    <row r="60" ht="15" customHeight="1">
      <c r="B60" s="275"/>
      <c r="C60" s="281"/>
      <c r="D60" s="284" t="s">
        <v>991</v>
      </c>
      <c r="E60" s="284"/>
      <c r="F60" s="284"/>
      <c r="G60" s="284"/>
      <c r="H60" s="284"/>
      <c r="I60" s="284"/>
      <c r="J60" s="284"/>
      <c r="K60" s="277"/>
    </row>
    <row r="61" ht="15" customHeight="1">
      <c r="B61" s="275"/>
      <c r="C61" s="281"/>
      <c r="D61" s="279" t="s">
        <v>992</v>
      </c>
      <c r="E61" s="279"/>
      <c r="F61" s="279"/>
      <c r="G61" s="279"/>
      <c r="H61" s="279"/>
      <c r="I61" s="279"/>
      <c r="J61" s="279"/>
      <c r="K61" s="277"/>
    </row>
    <row r="62" ht="12.75" customHeight="1">
      <c r="B62" s="275"/>
      <c r="C62" s="281"/>
      <c r="D62" s="281"/>
      <c r="E62" s="285"/>
      <c r="F62" s="281"/>
      <c r="G62" s="281"/>
      <c r="H62" s="281"/>
      <c r="I62" s="281"/>
      <c r="J62" s="281"/>
      <c r="K62" s="277"/>
    </row>
    <row r="63" ht="15" customHeight="1">
      <c r="B63" s="275"/>
      <c r="C63" s="281"/>
      <c r="D63" s="279" t="s">
        <v>993</v>
      </c>
      <c r="E63" s="279"/>
      <c r="F63" s="279"/>
      <c r="G63" s="279"/>
      <c r="H63" s="279"/>
      <c r="I63" s="279"/>
      <c r="J63" s="279"/>
      <c r="K63" s="277"/>
    </row>
    <row r="64" ht="15" customHeight="1">
      <c r="B64" s="275"/>
      <c r="C64" s="281"/>
      <c r="D64" s="284" t="s">
        <v>994</v>
      </c>
      <c r="E64" s="284"/>
      <c r="F64" s="284"/>
      <c r="G64" s="284"/>
      <c r="H64" s="284"/>
      <c r="I64" s="284"/>
      <c r="J64" s="284"/>
      <c r="K64" s="277"/>
    </row>
    <row r="65" ht="15" customHeight="1">
      <c r="B65" s="275"/>
      <c r="C65" s="281"/>
      <c r="D65" s="279" t="s">
        <v>995</v>
      </c>
      <c r="E65" s="279"/>
      <c r="F65" s="279"/>
      <c r="G65" s="279"/>
      <c r="H65" s="279"/>
      <c r="I65" s="279"/>
      <c r="J65" s="279"/>
      <c r="K65" s="277"/>
    </row>
    <row r="66" ht="15" customHeight="1">
      <c r="B66" s="275"/>
      <c r="C66" s="281"/>
      <c r="D66" s="279" t="s">
        <v>996</v>
      </c>
      <c r="E66" s="279"/>
      <c r="F66" s="279"/>
      <c r="G66" s="279"/>
      <c r="H66" s="279"/>
      <c r="I66" s="279"/>
      <c r="J66" s="279"/>
      <c r="K66" s="277"/>
    </row>
    <row r="67" ht="15" customHeight="1">
      <c r="B67" s="275"/>
      <c r="C67" s="281"/>
      <c r="D67" s="279" t="s">
        <v>997</v>
      </c>
      <c r="E67" s="279"/>
      <c r="F67" s="279"/>
      <c r="G67" s="279"/>
      <c r="H67" s="279"/>
      <c r="I67" s="279"/>
      <c r="J67" s="279"/>
      <c r="K67" s="277"/>
    </row>
    <row r="68" ht="15" customHeight="1">
      <c r="B68" s="275"/>
      <c r="C68" s="281"/>
      <c r="D68" s="279" t="s">
        <v>998</v>
      </c>
      <c r="E68" s="279"/>
      <c r="F68" s="279"/>
      <c r="G68" s="279"/>
      <c r="H68" s="279"/>
      <c r="I68" s="279"/>
      <c r="J68" s="279"/>
      <c r="K68" s="277"/>
    </row>
    <row r="69" ht="12.75" customHeight="1">
      <c r="B69" s="286"/>
      <c r="C69" s="287"/>
      <c r="D69" s="287"/>
      <c r="E69" s="287"/>
      <c r="F69" s="287"/>
      <c r="G69" s="287"/>
      <c r="H69" s="287"/>
      <c r="I69" s="287"/>
      <c r="J69" s="287"/>
      <c r="K69" s="288"/>
    </row>
    <row r="70" ht="18.75" customHeight="1">
      <c r="B70" s="289"/>
      <c r="C70" s="289"/>
      <c r="D70" s="289"/>
      <c r="E70" s="289"/>
      <c r="F70" s="289"/>
      <c r="G70" s="289"/>
      <c r="H70" s="289"/>
      <c r="I70" s="289"/>
      <c r="J70" s="289"/>
      <c r="K70" s="290"/>
    </row>
    <row r="71" ht="18.75" customHeight="1">
      <c r="B71" s="290"/>
      <c r="C71" s="290"/>
      <c r="D71" s="290"/>
      <c r="E71" s="290"/>
      <c r="F71" s="290"/>
      <c r="G71" s="290"/>
      <c r="H71" s="290"/>
      <c r="I71" s="290"/>
      <c r="J71" s="290"/>
      <c r="K71" s="290"/>
    </row>
    <row r="72" ht="7.5" customHeight="1">
      <c r="B72" s="291"/>
      <c r="C72" s="292"/>
      <c r="D72" s="292"/>
      <c r="E72" s="292"/>
      <c r="F72" s="292"/>
      <c r="G72" s="292"/>
      <c r="H72" s="292"/>
      <c r="I72" s="292"/>
      <c r="J72" s="292"/>
      <c r="K72" s="293"/>
    </row>
    <row r="73" ht="45" customHeight="1">
      <c r="B73" s="294"/>
      <c r="C73" s="295" t="s">
        <v>89</v>
      </c>
      <c r="D73" s="295"/>
      <c r="E73" s="295"/>
      <c r="F73" s="295"/>
      <c r="G73" s="295"/>
      <c r="H73" s="295"/>
      <c r="I73" s="295"/>
      <c r="J73" s="295"/>
      <c r="K73" s="296"/>
    </row>
    <row r="74" ht="17.25" customHeight="1">
      <c r="B74" s="294"/>
      <c r="C74" s="297" t="s">
        <v>999</v>
      </c>
      <c r="D74" s="297"/>
      <c r="E74" s="297"/>
      <c r="F74" s="297" t="s">
        <v>1000</v>
      </c>
      <c r="G74" s="298"/>
      <c r="H74" s="297" t="s">
        <v>112</v>
      </c>
      <c r="I74" s="297" t="s">
        <v>56</v>
      </c>
      <c r="J74" s="297" t="s">
        <v>1001</v>
      </c>
      <c r="K74" s="296"/>
    </row>
    <row r="75" ht="17.25" customHeight="1">
      <c r="B75" s="294"/>
      <c r="C75" s="299" t="s">
        <v>1002</v>
      </c>
      <c r="D75" s="299"/>
      <c r="E75" s="299"/>
      <c r="F75" s="300" t="s">
        <v>1003</v>
      </c>
      <c r="G75" s="301"/>
      <c r="H75" s="299"/>
      <c r="I75" s="299"/>
      <c r="J75" s="299" t="s">
        <v>1004</v>
      </c>
      <c r="K75" s="296"/>
    </row>
    <row r="76" ht="5.25" customHeight="1">
      <c r="B76" s="294"/>
      <c r="C76" s="302"/>
      <c r="D76" s="302"/>
      <c r="E76" s="302"/>
      <c r="F76" s="302"/>
      <c r="G76" s="303"/>
      <c r="H76" s="302"/>
      <c r="I76" s="302"/>
      <c r="J76" s="302"/>
      <c r="K76" s="296"/>
    </row>
    <row r="77" ht="15" customHeight="1">
      <c r="B77" s="294"/>
      <c r="C77" s="283" t="s">
        <v>52</v>
      </c>
      <c r="D77" s="302"/>
      <c r="E77" s="302"/>
      <c r="F77" s="304" t="s">
        <v>1005</v>
      </c>
      <c r="G77" s="303"/>
      <c r="H77" s="283" t="s">
        <v>1006</v>
      </c>
      <c r="I77" s="283" t="s">
        <v>1007</v>
      </c>
      <c r="J77" s="283">
        <v>20</v>
      </c>
      <c r="K77" s="296"/>
    </row>
    <row r="78" ht="15" customHeight="1">
      <c r="B78" s="294"/>
      <c r="C78" s="283" t="s">
        <v>1008</v>
      </c>
      <c r="D78" s="283"/>
      <c r="E78" s="283"/>
      <c r="F78" s="304" t="s">
        <v>1005</v>
      </c>
      <c r="G78" s="303"/>
      <c r="H78" s="283" t="s">
        <v>1009</v>
      </c>
      <c r="I78" s="283" t="s">
        <v>1007</v>
      </c>
      <c r="J78" s="283">
        <v>120</v>
      </c>
      <c r="K78" s="296"/>
    </row>
    <row r="79" ht="15" customHeight="1">
      <c r="B79" s="305"/>
      <c r="C79" s="283" t="s">
        <v>1010</v>
      </c>
      <c r="D79" s="283"/>
      <c r="E79" s="283"/>
      <c r="F79" s="304" t="s">
        <v>1011</v>
      </c>
      <c r="G79" s="303"/>
      <c r="H79" s="283" t="s">
        <v>1012</v>
      </c>
      <c r="I79" s="283" t="s">
        <v>1007</v>
      </c>
      <c r="J79" s="283">
        <v>50</v>
      </c>
      <c r="K79" s="296"/>
    </row>
    <row r="80" ht="15" customHeight="1">
      <c r="B80" s="305"/>
      <c r="C80" s="283" t="s">
        <v>1013</v>
      </c>
      <c r="D80" s="283"/>
      <c r="E80" s="283"/>
      <c r="F80" s="304" t="s">
        <v>1005</v>
      </c>
      <c r="G80" s="303"/>
      <c r="H80" s="283" t="s">
        <v>1014</v>
      </c>
      <c r="I80" s="283" t="s">
        <v>1015</v>
      </c>
      <c r="J80" s="283"/>
      <c r="K80" s="296"/>
    </row>
    <row r="81" ht="15" customHeight="1">
      <c r="B81" s="305"/>
      <c r="C81" s="306" t="s">
        <v>1016</v>
      </c>
      <c r="D81" s="306"/>
      <c r="E81" s="306"/>
      <c r="F81" s="307" t="s">
        <v>1011</v>
      </c>
      <c r="G81" s="306"/>
      <c r="H81" s="306" t="s">
        <v>1017</v>
      </c>
      <c r="I81" s="306" t="s">
        <v>1007</v>
      </c>
      <c r="J81" s="306">
        <v>15</v>
      </c>
      <c r="K81" s="296"/>
    </row>
    <row r="82" ht="15" customHeight="1">
      <c r="B82" s="305"/>
      <c r="C82" s="306" t="s">
        <v>1018</v>
      </c>
      <c r="D82" s="306"/>
      <c r="E82" s="306"/>
      <c r="F82" s="307" t="s">
        <v>1011</v>
      </c>
      <c r="G82" s="306"/>
      <c r="H82" s="306" t="s">
        <v>1019</v>
      </c>
      <c r="I82" s="306" t="s">
        <v>1007</v>
      </c>
      <c r="J82" s="306">
        <v>15</v>
      </c>
      <c r="K82" s="296"/>
    </row>
    <row r="83" ht="15" customHeight="1">
      <c r="B83" s="305"/>
      <c r="C83" s="306" t="s">
        <v>1020</v>
      </c>
      <c r="D83" s="306"/>
      <c r="E83" s="306"/>
      <c r="F83" s="307" t="s">
        <v>1011</v>
      </c>
      <c r="G83" s="306"/>
      <c r="H83" s="306" t="s">
        <v>1021</v>
      </c>
      <c r="I83" s="306" t="s">
        <v>1007</v>
      </c>
      <c r="J83" s="306">
        <v>20</v>
      </c>
      <c r="K83" s="296"/>
    </row>
    <row r="84" ht="15" customHeight="1">
      <c r="B84" s="305"/>
      <c r="C84" s="306" t="s">
        <v>1022</v>
      </c>
      <c r="D84" s="306"/>
      <c r="E84" s="306"/>
      <c r="F84" s="307" t="s">
        <v>1011</v>
      </c>
      <c r="G84" s="306"/>
      <c r="H84" s="306" t="s">
        <v>1023</v>
      </c>
      <c r="I84" s="306" t="s">
        <v>1007</v>
      </c>
      <c r="J84" s="306">
        <v>20</v>
      </c>
      <c r="K84" s="296"/>
    </row>
    <row r="85" ht="15" customHeight="1">
      <c r="B85" s="305"/>
      <c r="C85" s="283" t="s">
        <v>1024</v>
      </c>
      <c r="D85" s="283"/>
      <c r="E85" s="283"/>
      <c r="F85" s="304" t="s">
        <v>1011</v>
      </c>
      <c r="G85" s="303"/>
      <c r="H85" s="283" t="s">
        <v>1025</v>
      </c>
      <c r="I85" s="283" t="s">
        <v>1007</v>
      </c>
      <c r="J85" s="283">
        <v>50</v>
      </c>
      <c r="K85" s="296"/>
    </row>
    <row r="86" ht="15" customHeight="1">
      <c r="B86" s="305"/>
      <c r="C86" s="283" t="s">
        <v>1026</v>
      </c>
      <c r="D86" s="283"/>
      <c r="E86" s="283"/>
      <c r="F86" s="304" t="s">
        <v>1011</v>
      </c>
      <c r="G86" s="303"/>
      <c r="H86" s="283" t="s">
        <v>1027</v>
      </c>
      <c r="I86" s="283" t="s">
        <v>1007</v>
      </c>
      <c r="J86" s="283">
        <v>20</v>
      </c>
      <c r="K86" s="296"/>
    </row>
    <row r="87" ht="15" customHeight="1">
      <c r="B87" s="305"/>
      <c r="C87" s="283" t="s">
        <v>1028</v>
      </c>
      <c r="D87" s="283"/>
      <c r="E87" s="283"/>
      <c r="F87" s="304" t="s">
        <v>1011</v>
      </c>
      <c r="G87" s="303"/>
      <c r="H87" s="283" t="s">
        <v>1029</v>
      </c>
      <c r="I87" s="283" t="s">
        <v>1007</v>
      </c>
      <c r="J87" s="283">
        <v>20</v>
      </c>
      <c r="K87" s="296"/>
    </row>
    <row r="88" ht="15" customHeight="1">
      <c r="B88" s="305"/>
      <c r="C88" s="283" t="s">
        <v>1030</v>
      </c>
      <c r="D88" s="283"/>
      <c r="E88" s="283"/>
      <c r="F88" s="304" t="s">
        <v>1011</v>
      </c>
      <c r="G88" s="303"/>
      <c r="H88" s="283" t="s">
        <v>1031</v>
      </c>
      <c r="I88" s="283" t="s">
        <v>1007</v>
      </c>
      <c r="J88" s="283">
        <v>50</v>
      </c>
      <c r="K88" s="296"/>
    </row>
    <row r="89" ht="15" customHeight="1">
      <c r="B89" s="305"/>
      <c r="C89" s="283" t="s">
        <v>1032</v>
      </c>
      <c r="D89" s="283"/>
      <c r="E89" s="283"/>
      <c r="F89" s="304" t="s">
        <v>1011</v>
      </c>
      <c r="G89" s="303"/>
      <c r="H89" s="283" t="s">
        <v>1032</v>
      </c>
      <c r="I89" s="283" t="s">
        <v>1007</v>
      </c>
      <c r="J89" s="283">
        <v>50</v>
      </c>
      <c r="K89" s="296"/>
    </row>
    <row r="90" ht="15" customHeight="1">
      <c r="B90" s="305"/>
      <c r="C90" s="283" t="s">
        <v>117</v>
      </c>
      <c r="D90" s="283"/>
      <c r="E90" s="283"/>
      <c r="F90" s="304" t="s">
        <v>1011</v>
      </c>
      <c r="G90" s="303"/>
      <c r="H90" s="283" t="s">
        <v>1033</v>
      </c>
      <c r="I90" s="283" t="s">
        <v>1007</v>
      </c>
      <c r="J90" s="283">
        <v>255</v>
      </c>
      <c r="K90" s="296"/>
    </row>
    <row r="91" ht="15" customHeight="1">
      <c r="B91" s="305"/>
      <c r="C91" s="283" t="s">
        <v>1034</v>
      </c>
      <c r="D91" s="283"/>
      <c r="E91" s="283"/>
      <c r="F91" s="304" t="s">
        <v>1005</v>
      </c>
      <c r="G91" s="303"/>
      <c r="H91" s="283" t="s">
        <v>1035</v>
      </c>
      <c r="I91" s="283" t="s">
        <v>1036</v>
      </c>
      <c r="J91" s="283"/>
      <c r="K91" s="296"/>
    </row>
    <row r="92" ht="15" customHeight="1">
      <c r="B92" s="305"/>
      <c r="C92" s="283" t="s">
        <v>1037</v>
      </c>
      <c r="D92" s="283"/>
      <c r="E92" s="283"/>
      <c r="F92" s="304" t="s">
        <v>1005</v>
      </c>
      <c r="G92" s="303"/>
      <c r="H92" s="283" t="s">
        <v>1038</v>
      </c>
      <c r="I92" s="283" t="s">
        <v>1039</v>
      </c>
      <c r="J92" s="283"/>
      <c r="K92" s="296"/>
    </row>
    <row r="93" ht="15" customHeight="1">
      <c r="B93" s="305"/>
      <c r="C93" s="283" t="s">
        <v>1040</v>
      </c>
      <c r="D93" s="283"/>
      <c r="E93" s="283"/>
      <c r="F93" s="304" t="s">
        <v>1005</v>
      </c>
      <c r="G93" s="303"/>
      <c r="H93" s="283" t="s">
        <v>1040</v>
      </c>
      <c r="I93" s="283" t="s">
        <v>1039</v>
      </c>
      <c r="J93" s="283"/>
      <c r="K93" s="296"/>
    </row>
    <row r="94" ht="15" customHeight="1">
      <c r="B94" s="305"/>
      <c r="C94" s="283" t="s">
        <v>37</v>
      </c>
      <c r="D94" s="283"/>
      <c r="E94" s="283"/>
      <c r="F94" s="304" t="s">
        <v>1005</v>
      </c>
      <c r="G94" s="303"/>
      <c r="H94" s="283" t="s">
        <v>1041</v>
      </c>
      <c r="I94" s="283" t="s">
        <v>1039</v>
      </c>
      <c r="J94" s="283"/>
      <c r="K94" s="296"/>
    </row>
    <row r="95" ht="15" customHeight="1">
      <c r="B95" s="305"/>
      <c r="C95" s="283" t="s">
        <v>47</v>
      </c>
      <c r="D95" s="283"/>
      <c r="E95" s="283"/>
      <c r="F95" s="304" t="s">
        <v>1005</v>
      </c>
      <c r="G95" s="303"/>
      <c r="H95" s="283" t="s">
        <v>1042</v>
      </c>
      <c r="I95" s="283" t="s">
        <v>1039</v>
      </c>
      <c r="J95" s="283"/>
      <c r="K95" s="296"/>
    </row>
    <row r="96" ht="15" customHeight="1">
      <c r="B96" s="308"/>
      <c r="C96" s="309"/>
      <c r="D96" s="309"/>
      <c r="E96" s="309"/>
      <c r="F96" s="309"/>
      <c r="G96" s="309"/>
      <c r="H96" s="309"/>
      <c r="I96" s="309"/>
      <c r="J96" s="309"/>
      <c r="K96" s="310"/>
    </row>
    <row r="97" ht="18.75" customHeight="1">
      <c r="B97" s="311"/>
      <c r="C97" s="312"/>
      <c r="D97" s="312"/>
      <c r="E97" s="312"/>
      <c r="F97" s="312"/>
      <c r="G97" s="312"/>
      <c r="H97" s="312"/>
      <c r="I97" s="312"/>
      <c r="J97" s="312"/>
      <c r="K97" s="311"/>
    </row>
    <row r="98" ht="18.75" customHeight="1">
      <c r="B98" s="290"/>
      <c r="C98" s="290"/>
      <c r="D98" s="290"/>
      <c r="E98" s="290"/>
      <c r="F98" s="290"/>
      <c r="G98" s="290"/>
      <c r="H98" s="290"/>
      <c r="I98" s="290"/>
      <c r="J98" s="290"/>
      <c r="K98" s="290"/>
    </row>
    <row r="99" ht="7.5" customHeight="1">
      <c r="B99" s="291"/>
      <c r="C99" s="292"/>
      <c r="D99" s="292"/>
      <c r="E99" s="292"/>
      <c r="F99" s="292"/>
      <c r="G99" s="292"/>
      <c r="H99" s="292"/>
      <c r="I99" s="292"/>
      <c r="J99" s="292"/>
      <c r="K99" s="293"/>
    </row>
    <row r="100" ht="45" customHeight="1">
      <c r="B100" s="294"/>
      <c r="C100" s="295" t="s">
        <v>1043</v>
      </c>
      <c r="D100" s="295"/>
      <c r="E100" s="295"/>
      <c r="F100" s="295"/>
      <c r="G100" s="295"/>
      <c r="H100" s="295"/>
      <c r="I100" s="295"/>
      <c r="J100" s="295"/>
      <c r="K100" s="296"/>
    </row>
    <row r="101" ht="17.25" customHeight="1">
      <c r="B101" s="294"/>
      <c r="C101" s="297" t="s">
        <v>999</v>
      </c>
      <c r="D101" s="297"/>
      <c r="E101" s="297"/>
      <c r="F101" s="297" t="s">
        <v>1000</v>
      </c>
      <c r="G101" s="298"/>
      <c r="H101" s="297" t="s">
        <v>112</v>
      </c>
      <c r="I101" s="297" t="s">
        <v>56</v>
      </c>
      <c r="J101" s="297" t="s">
        <v>1001</v>
      </c>
      <c r="K101" s="296"/>
    </row>
    <row r="102" ht="17.25" customHeight="1">
      <c r="B102" s="294"/>
      <c r="C102" s="299" t="s">
        <v>1002</v>
      </c>
      <c r="D102" s="299"/>
      <c r="E102" s="299"/>
      <c r="F102" s="300" t="s">
        <v>1003</v>
      </c>
      <c r="G102" s="301"/>
      <c r="H102" s="299"/>
      <c r="I102" s="299"/>
      <c r="J102" s="299" t="s">
        <v>1004</v>
      </c>
      <c r="K102" s="296"/>
    </row>
    <row r="103" ht="5.25" customHeight="1">
      <c r="B103" s="294"/>
      <c r="C103" s="297"/>
      <c r="D103" s="297"/>
      <c r="E103" s="297"/>
      <c r="F103" s="297"/>
      <c r="G103" s="313"/>
      <c r="H103" s="297"/>
      <c r="I103" s="297"/>
      <c r="J103" s="297"/>
      <c r="K103" s="296"/>
    </row>
    <row r="104" ht="15" customHeight="1">
      <c r="B104" s="294"/>
      <c r="C104" s="283" t="s">
        <v>52</v>
      </c>
      <c r="D104" s="302"/>
      <c r="E104" s="302"/>
      <c r="F104" s="304" t="s">
        <v>1005</v>
      </c>
      <c r="G104" s="313"/>
      <c r="H104" s="283" t="s">
        <v>1044</v>
      </c>
      <c r="I104" s="283" t="s">
        <v>1007</v>
      </c>
      <c r="J104" s="283">
        <v>20</v>
      </c>
      <c r="K104" s="296"/>
    </row>
    <row r="105" ht="15" customHeight="1">
      <c r="B105" s="294"/>
      <c r="C105" s="283" t="s">
        <v>1008</v>
      </c>
      <c r="D105" s="283"/>
      <c r="E105" s="283"/>
      <c r="F105" s="304" t="s">
        <v>1005</v>
      </c>
      <c r="G105" s="283"/>
      <c r="H105" s="283" t="s">
        <v>1044</v>
      </c>
      <c r="I105" s="283" t="s">
        <v>1007</v>
      </c>
      <c r="J105" s="283">
        <v>120</v>
      </c>
      <c r="K105" s="296"/>
    </row>
    <row r="106" ht="15" customHeight="1">
      <c r="B106" s="305"/>
      <c r="C106" s="283" t="s">
        <v>1010</v>
      </c>
      <c r="D106" s="283"/>
      <c r="E106" s="283"/>
      <c r="F106" s="304" t="s">
        <v>1011</v>
      </c>
      <c r="G106" s="283"/>
      <c r="H106" s="283" t="s">
        <v>1044</v>
      </c>
      <c r="I106" s="283" t="s">
        <v>1007</v>
      </c>
      <c r="J106" s="283">
        <v>50</v>
      </c>
      <c r="K106" s="296"/>
    </row>
    <row r="107" ht="15" customHeight="1">
      <c r="B107" s="305"/>
      <c r="C107" s="283" t="s">
        <v>1013</v>
      </c>
      <c r="D107" s="283"/>
      <c r="E107" s="283"/>
      <c r="F107" s="304" t="s">
        <v>1005</v>
      </c>
      <c r="G107" s="283"/>
      <c r="H107" s="283" t="s">
        <v>1044</v>
      </c>
      <c r="I107" s="283" t="s">
        <v>1015</v>
      </c>
      <c r="J107" s="283"/>
      <c r="K107" s="296"/>
    </row>
    <row r="108" ht="15" customHeight="1">
      <c r="B108" s="305"/>
      <c r="C108" s="283" t="s">
        <v>1024</v>
      </c>
      <c r="D108" s="283"/>
      <c r="E108" s="283"/>
      <c r="F108" s="304" t="s">
        <v>1011</v>
      </c>
      <c r="G108" s="283"/>
      <c r="H108" s="283" t="s">
        <v>1044</v>
      </c>
      <c r="I108" s="283" t="s">
        <v>1007</v>
      </c>
      <c r="J108" s="283">
        <v>50</v>
      </c>
      <c r="K108" s="296"/>
    </row>
    <row r="109" ht="15" customHeight="1">
      <c r="B109" s="305"/>
      <c r="C109" s="283" t="s">
        <v>1032</v>
      </c>
      <c r="D109" s="283"/>
      <c r="E109" s="283"/>
      <c r="F109" s="304" t="s">
        <v>1011</v>
      </c>
      <c r="G109" s="283"/>
      <c r="H109" s="283" t="s">
        <v>1044</v>
      </c>
      <c r="I109" s="283" t="s">
        <v>1007</v>
      </c>
      <c r="J109" s="283">
        <v>50</v>
      </c>
      <c r="K109" s="296"/>
    </row>
    <row r="110" ht="15" customHeight="1">
      <c r="B110" s="305"/>
      <c r="C110" s="283" t="s">
        <v>1030</v>
      </c>
      <c r="D110" s="283"/>
      <c r="E110" s="283"/>
      <c r="F110" s="304" t="s">
        <v>1011</v>
      </c>
      <c r="G110" s="283"/>
      <c r="H110" s="283" t="s">
        <v>1044</v>
      </c>
      <c r="I110" s="283" t="s">
        <v>1007</v>
      </c>
      <c r="J110" s="283">
        <v>50</v>
      </c>
      <c r="K110" s="296"/>
    </row>
    <row r="111" ht="15" customHeight="1">
      <c r="B111" s="305"/>
      <c r="C111" s="283" t="s">
        <v>52</v>
      </c>
      <c r="D111" s="283"/>
      <c r="E111" s="283"/>
      <c r="F111" s="304" t="s">
        <v>1005</v>
      </c>
      <c r="G111" s="283"/>
      <c r="H111" s="283" t="s">
        <v>1045</v>
      </c>
      <c r="I111" s="283" t="s">
        <v>1007</v>
      </c>
      <c r="J111" s="283">
        <v>20</v>
      </c>
      <c r="K111" s="296"/>
    </row>
    <row r="112" ht="15" customHeight="1">
      <c r="B112" s="305"/>
      <c r="C112" s="283" t="s">
        <v>1046</v>
      </c>
      <c r="D112" s="283"/>
      <c r="E112" s="283"/>
      <c r="F112" s="304" t="s">
        <v>1005</v>
      </c>
      <c r="G112" s="283"/>
      <c r="H112" s="283" t="s">
        <v>1047</v>
      </c>
      <c r="I112" s="283" t="s">
        <v>1007</v>
      </c>
      <c r="J112" s="283">
        <v>120</v>
      </c>
      <c r="K112" s="296"/>
    </row>
    <row r="113" ht="15" customHeight="1">
      <c r="B113" s="305"/>
      <c r="C113" s="283" t="s">
        <v>37</v>
      </c>
      <c r="D113" s="283"/>
      <c r="E113" s="283"/>
      <c r="F113" s="304" t="s">
        <v>1005</v>
      </c>
      <c r="G113" s="283"/>
      <c r="H113" s="283" t="s">
        <v>1048</v>
      </c>
      <c r="I113" s="283" t="s">
        <v>1039</v>
      </c>
      <c r="J113" s="283"/>
      <c r="K113" s="296"/>
    </row>
    <row r="114" ht="15" customHeight="1">
      <c r="B114" s="305"/>
      <c r="C114" s="283" t="s">
        <v>47</v>
      </c>
      <c r="D114" s="283"/>
      <c r="E114" s="283"/>
      <c r="F114" s="304" t="s">
        <v>1005</v>
      </c>
      <c r="G114" s="283"/>
      <c r="H114" s="283" t="s">
        <v>1049</v>
      </c>
      <c r="I114" s="283" t="s">
        <v>1039</v>
      </c>
      <c r="J114" s="283"/>
      <c r="K114" s="296"/>
    </row>
    <row r="115" ht="15" customHeight="1">
      <c r="B115" s="305"/>
      <c r="C115" s="283" t="s">
        <v>56</v>
      </c>
      <c r="D115" s="283"/>
      <c r="E115" s="283"/>
      <c r="F115" s="304" t="s">
        <v>1005</v>
      </c>
      <c r="G115" s="283"/>
      <c r="H115" s="283" t="s">
        <v>1050</v>
      </c>
      <c r="I115" s="283" t="s">
        <v>1051</v>
      </c>
      <c r="J115" s="283"/>
      <c r="K115" s="296"/>
    </row>
    <row r="116" ht="15" customHeight="1">
      <c r="B116" s="308"/>
      <c r="C116" s="314"/>
      <c r="D116" s="314"/>
      <c r="E116" s="314"/>
      <c r="F116" s="314"/>
      <c r="G116" s="314"/>
      <c r="H116" s="314"/>
      <c r="I116" s="314"/>
      <c r="J116" s="314"/>
      <c r="K116" s="310"/>
    </row>
    <row r="117" ht="18.75" customHeight="1">
      <c r="B117" s="315"/>
      <c r="C117" s="279"/>
      <c r="D117" s="279"/>
      <c r="E117" s="279"/>
      <c r="F117" s="316"/>
      <c r="G117" s="279"/>
      <c r="H117" s="279"/>
      <c r="I117" s="279"/>
      <c r="J117" s="279"/>
      <c r="K117" s="315"/>
    </row>
    <row r="118" ht="18.75" customHeight="1">
      <c r="B118" s="290"/>
      <c r="C118" s="290"/>
      <c r="D118" s="290"/>
      <c r="E118" s="290"/>
      <c r="F118" s="290"/>
      <c r="G118" s="290"/>
      <c r="H118" s="290"/>
      <c r="I118" s="290"/>
      <c r="J118" s="290"/>
      <c r="K118" s="290"/>
    </row>
    <row r="119" ht="7.5" customHeight="1">
      <c r="B119" s="317"/>
      <c r="C119" s="318"/>
      <c r="D119" s="318"/>
      <c r="E119" s="318"/>
      <c r="F119" s="318"/>
      <c r="G119" s="318"/>
      <c r="H119" s="318"/>
      <c r="I119" s="318"/>
      <c r="J119" s="318"/>
      <c r="K119" s="319"/>
    </row>
    <row r="120" ht="45" customHeight="1">
      <c r="B120" s="320"/>
      <c r="C120" s="273" t="s">
        <v>1052</v>
      </c>
      <c r="D120" s="273"/>
      <c r="E120" s="273"/>
      <c r="F120" s="273"/>
      <c r="G120" s="273"/>
      <c r="H120" s="273"/>
      <c r="I120" s="273"/>
      <c r="J120" s="273"/>
      <c r="K120" s="321"/>
    </row>
    <row r="121" ht="17.25" customHeight="1">
      <c r="B121" s="322"/>
      <c r="C121" s="297" t="s">
        <v>999</v>
      </c>
      <c r="D121" s="297"/>
      <c r="E121" s="297"/>
      <c r="F121" s="297" t="s">
        <v>1000</v>
      </c>
      <c r="G121" s="298"/>
      <c r="H121" s="297" t="s">
        <v>112</v>
      </c>
      <c r="I121" s="297" t="s">
        <v>56</v>
      </c>
      <c r="J121" s="297" t="s">
        <v>1001</v>
      </c>
      <c r="K121" s="323"/>
    </row>
    <row r="122" ht="17.25" customHeight="1">
      <c r="B122" s="322"/>
      <c r="C122" s="299" t="s">
        <v>1002</v>
      </c>
      <c r="D122" s="299"/>
      <c r="E122" s="299"/>
      <c r="F122" s="300" t="s">
        <v>1003</v>
      </c>
      <c r="G122" s="301"/>
      <c r="H122" s="299"/>
      <c r="I122" s="299"/>
      <c r="J122" s="299" t="s">
        <v>1004</v>
      </c>
      <c r="K122" s="323"/>
    </row>
    <row r="123" ht="5.25" customHeight="1">
      <c r="B123" s="324"/>
      <c r="C123" s="302"/>
      <c r="D123" s="302"/>
      <c r="E123" s="302"/>
      <c r="F123" s="302"/>
      <c r="G123" s="283"/>
      <c r="H123" s="302"/>
      <c r="I123" s="302"/>
      <c r="J123" s="302"/>
      <c r="K123" s="325"/>
    </row>
    <row r="124" ht="15" customHeight="1">
      <c r="B124" s="324"/>
      <c r="C124" s="283" t="s">
        <v>1008</v>
      </c>
      <c r="D124" s="302"/>
      <c r="E124" s="302"/>
      <c r="F124" s="304" t="s">
        <v>1005</v>
      </c>
      <c r="G124" s="283"/>
      <c r="H124" s="283" t="s">
        <v>1044</v>
      </c>
      <c r="I124" s="283" t="s">
        <v>1007</v>
      </c>
      <c r="J124" s="283">
        <v>120</v>
      </c>
      <c r="K124" s="326"/>
    </row>
    <row r="125" ht="15" customHeight="1">
      <c r="B125" s="324"/>
      <c r="C125" s="283" t="s">
        <v>1053</v>
      </c>
      <c r="D125" s="283"/>
      <c r="E125" s="283"/>
      <c r="F125" s="304" t="s">
        <v>1005</v>
      </c>
      <c r="G125" s="283"/>
      <c r="H125" s="283" t="s">
        <v>1054</v>
      </c>
      <c r="I125" s="283" t="s">
        <v>1007</v>
      </c>
      <c r="J125" s="283" t="s">
        <v>1055</v>
      </c>
      <c r="K125" s="326"/>
    </row>
    <row r="126" ht="15" customHeight="1">
      <c r="B126" s="324"/>
      <c r="C126" s="283" t="s">
        <v>954</v>
      </c>
      <c r="D126" s="283"/>
      <c r="E126" s="283"/>
      <c r="F126" s="304" t="s">
        <v>1005</v>
      </c>
      <c r="G126" s="283"/>
      <c r="H126" s="283" t="s">
        <v>1056</v>
      </c>
      <c r="I126" s="283" t="s">
        <v>1007</v>
      </c>
      <c r="J126" s="283" t="s">
        <v>1055</v>
      </c>
      <c r="K126" s="326"/>
    </row>
    <row r="127" ht="15" customHeight="1">
      <c r="B127" s="324"/>
      <c r="C127" s="283" t="s">
        <v>1016</v>
      </c>
      <c r="D127" s="283"/>
      <c r="E127" s="283"/>
      <c r="F127" s="304" t="s">
        <v>1011</v>
      </c>
      <c r="G127" s="283"/>
      <c r="H127" s="283" t="s">
        <v>1017</v>
      </c>
      <c r="I127" s="283" t="s">
        <v>1007</v>
      </c>
      <c r="J127" s="283">
        <v>15</v>
      </c>
      <c r="K127" s="326"/>
    </row>
    <row r="128" ht="15" customHeight="1">
      <c r="B128" s="324"/>
      <c r="C128" s="306" t="s">
        <v>1018</v>
      </c>
      <c r="D128" s="306"/>
      <c r="E128" s="306"/>
      <c r="F128" s="307" t="s">
        <v>1011</v>
      </c>
      <c r="G128" s="306"/>
      <c r="H128" s="306" t="s">
        <v>1019</v>
      </c>
      <c r="I128" s="306" t="s">
        <v>1007</v>
      </c>
      <c r="J128" s="306">
        <v>15</v>
      </c>
      <c r="K128" s="326"/>
    </row>
    <row r="129" ht="15" customHeight="1">
      <c r="B129" s="324"/>
      <c r="C129" s="306" t="s">
        <v>1020</v>
      </c>
      <c r="D129" s="306"/>
      <c r="E129" s="306"/>
      <c r="F129" s="307" t="s">
        <v>1011</v>
      </c>
      <c r="G129" s="306"/>
      <c r="H129" s="306" t="s">
        <v>1021</v>
      </c>
      <c r="I129" s="306" t="s">
        <v>1007</v>
      </c>
      <c r="J129" s="306">
        <v>20</v>
      </c>
      <c r="K129" s="326"/>
    </row>
    <row r="130" ht="15" customHeight="1">
      <c r="B130" s="324"/>
      <c r="C130" s="306" t="s">
        <v>1022</v>
      </c>
      <c r="D130" s="306"/>
      <c r="E130" s="306"/>
      <c r="F130" s="307" t="s">
        <v>1011</v>
      </c>
      <c r="G130" s="306"/>
      <c r="H130" s="306" t="s">
        <v>1023</v>
      </c>
      <c r="I130" s="306" t="s">
        <v>1007</v>
      </c>
      <c r="J130" s="306">
        <v>20</v>
      </c>
      <c r="K130" s="326"/>
    </row>
    <row r="131" ht="15" customHeight="1">
      <c r="B131" s="324"/>
      <c r="C131" s="283" t="s">
        <v>1010</v>
      </c>
      <c r="D131" s="283"/>
      <c r="E131" s="283"/>
      <c r="F131" s="304" t="s">
        <v>1011</v>
      </c>
      <c r="G131" s="283"/>
      <c r="H131" s="283" t="s">
        <v>1044</v>
      </c>
      <c r="I131" s="283" t="s">
        <v>1007</v>
      </c>
      <c r="J131" s="283">
        <v>50</v>
      </c>
      <c r="K131" s="326"/>
    </row>
    <row r="132" ht="15" customHeight="1">
      <c r="B132" s="324"/>
      <c r="C132" s="283" t="s">
        <v>1024</v>
      </c>
      <c r="D132" s="283"/>
      <c r="E132" s="283"/>
      <c r="F132" s="304" t="s">
        <v>1011</v>
      </c>
      <c r="G132" s="283"/>
      <c r="H132" s="283" t="s">
        <v>1044</v>
      </c>
      <c r="I132" s="283" t="s">
        <v>1007</v>
      </c>
      <c r="J132" s="283">
        <v>50</v>
      </c>
      <c r="K132" s="326"/>
    </row>
    <row r="133" ht="15" customHeight="1">
      <c r="B133" s="324"/>
      <c r="C133" s="283" t="s">
        <v>1030</v>
      </c>
      <c r="D133" s="283"/>
      <c r="E133" s="283"/>
      <c r="F133" s="304" t="s">
        <v>1011</v>
      </c>
      <c r="G133" s="283"/>
      <c r="H133" s="283" t="s">
        <v>1044</v>
      </c>
      <c r="I133" s="283" t="s">
        <v>1007</v>
      </c>
      <c r="J133" s="283">
        <v>50</v>
      </c>
      <c r="K133" s="326"/>
    </row>
    <row r="134" ht="15" customHeight="1">
      <c r="B134" s="324"/>
      <c r="C134" s="283" t="s">
        <v>1032</v>
      </c>
      <c r="D134" s="283"/>
      <c r="E134" s="283"/>
      <c r="F134" s="304" t="s">
        <v>1011</v>
      </c>
      <c r="G134" s="283"/>
      <c r="H134" s="283" t="s">
        <v>1044</v>
      </c>
      <c r="I134" s="283" t="s">
        <v>1007</v>
      </c>
      <c r="J134" s="283">
        <v>50</v>
      </c>
      <c r="K134" s="326"/>
    </row>
    <row r="135" ht="15" customHeight="1">
      <c r="B135" s="324"/>
      <c r="C135" s="283" t="s">
        <v>117</v>
      </c>
      <c r="D135" s="283"/>
      <c r="E135" s="283"/>
      <c r="F135" s="304" t="s">
        <v>1011</v>
      </c>
      <c r="G135" s="283"/>
      <c r="H135" s="283" t="s">
        <v>1057</v>
      </c>
      <c r="I135" s="283" t="s">
        <v>1007</v>
      </c>
      <c r="J135" s="283">
        <v>255</v>
      </c>
      <c r="K135" s="326"/>
    </row>
    <row r="136" ht="15" customHeight="1">
      <c r="B136" s="324"/>
      <c r="C136" s="283" t="s">
        <v>1034</v>
      </c>
      <c r="D136" s="283"/>
      <c r="E136" s="283"/>
      <c r="F136" s="304" t="s">
        <v>1005</v>
      </c>
      <c r="G136" s="283"/>
      <c r="H136" s="283" t="s">
        <v>1058</v>
      </c>
      <c r="I136" s="283" t="s">
        <v>1036</v>
      </c>
      <c r="J136" s="283"/>
      <c r="K136" s="326"/>
    </row>
    <row r="137" ht="15" customHeight="1">
      <c r="B137" s="324"/>
      <c r="C137" s="283" t="s">
        <v>1037</v>
      </c>
      <c r="D137" s="283"/>
      <c r="E137" s="283"/>
      <c r="F137" s="304" t="s">
        <v>1005</v>
      </c>
      <c r="G137" s="283"/>
      <c r="H137" s="283" t="s">
        <v>1059</v>
      </c>
      <c r="I137" s="283" t="s">
        <v>1039</v>
      </c>
      <c r="J137" s="283"/>
      <c r="K137" s="326"/>
    </row>
    <row r="138" ht="15" customHeight="1">
      <c r="B138" s="324"/>
      <c r="C138" s="283" t="s">
        <v>1040</v>
      </c>
      <c r="D138" s="283"/>
      <c r="E138" s="283"/>
      <c r="F138" s="304" t="s">
        <v>1005</v>
      </c>
      <c r="G138" s="283"/>
      <c r="H138" s="283" t="s">
        <v>1040</v>
      </c>
      <c r="I138" s="283" t="s">
        <v>1039</v>
      </c>
      <c r="J138" s="283"/>
      <c r="K138" s="326"/>
    </row>
    <row r="139" ht="15" customHeight="1">
      <c r="B139" s="324"/>
      <c r="C139" s="283" t="s">
        <v>37</v>
      </c>
      <c r="D139" s="283"/>
      <c r="E139" s="283"/>
      <c r="F139" s="304" t="s">
        <v>1005</v>
      </c>
      <c r="G139" s="283"/>
      <c r="H139" s="283" t="s">
        <v>1060</v>
      </c>
      <c r="I139" s="283" t="s">
        <v>1039</v>
      </c>
      <c r="J139" s="283"/>
      <c r="K139" s="326"/>
    </row>
    <row r="140" ht="15" customHeight="1">
      <c r="B140" s="324"/>
      <c r="C140" s="283" t="s">
        <v>1061</v>
      </c>
      <c r="D140" s="283"/>
      <c r="E140" s="283"/>
      <c r="F140" s="304" t="s">
        <v>1005</v>
      </c>
      <c r="G140" s="283"/>
      <c r="H140" s="283" t="s">
        <v>1062</v>
      </c>
      <c r="I140" s="283" t="s">
        <v>1039</v>
      </c>
      <c r="J140" s="283"/>
      <c r="K140" s="326"/>
    </row>
    <row r="141" ht="15" customHeight="1">
      <c r="B141" s="327"/>
      <c r="C141" s="328"/>
      <c r="D141" s="328"/>
      <c r="E141" s="328"/>
      <c r="F141" s="328"/>
      <c r="G141" s="328"/>
      <c r="H141" s="328"/>
      <c r="I141" s="328"/>
      <c r="J141" s="328"/>
      <c r="K141" s="329"/>
    </row>
    <row r="142" ht="18.75" customHeight="1">
      <c r="B142" s="279"/>
      <c r="C142" s="279"/>
      <c r="D142" s="279"/>
      <c r="E142" s="279"/>
      <c r="F142" s="316"/>
      <c r="G142" s="279"/>
      <c r="H142" s="279"/>
      <c r="I142" s="279"/>
      <c r="J142" s="279"/>
      <c r="K142" s="279"/>
    </row>
    <row r="143" ht="18.75" customHeight="1">
      <c r="B143" s="290"/>
      <c r="C143" s="290"/>
      <c r="D143" s="290"/>
      <c r="E143" s="290"/>
      <c r="F143" s="290"/>
      <c r="G143" s="290"/>
      <c r="H143" s="290"/>
      <c r="I143" s="290"/>
      <c r="J143" s="290"/>
      <c r="K143" s="290"/>
    </row>
    <row r="144" ht="7.5" customHeight="1">
      <c r="B144" s="291"/>
      <c r="C144" s="292"/>
      <c r="D144" s="292"/>
      <c r="E144" s="292"/>
      <c r="F144" s="292"/>
      <c r="G144" s="292"/>
      <c r="H144" s="292"/>
      <c r="I144" s="292"/>
      <c r="J144" s="292"/>
      <c r="K144" s="293"/>
    </row>
    <row r="145" ht="45" customHeight="1">
      <c r="B145" s="294"/>
      <c r="C145" s="295" t="s">
        <v>1063</v>
      </c>
      <c r="D145" s="295"/>
      <c r="E145" s="295"/>
      <c r="F145" s="295"/>
      <c r="G145" s="295"/>
      <c r="H145" s="295"/>
      <c r="I145" s="295"/>
      <c r="J145" s="295"/>
      <c r="K145" s="296"/>
    </row>
    <row r="146" ht="17.25" customHeight="1">
      <c r="B146" s="294"/>
      <c r="C146" s="297" t="s">
        <v>999</v>
      </c>
      <c r="D146" s="297"/>
      <c r="E146" s="297"/>
      <c r="F146" s="297" t="s">
        <v>1000</v>
      </c>
      <c r="G146" s="298"/>
      <c r="H146" s="297" t="s">
        <v>112</v>
      </c>
      <c r="I146" s="297" t="s">
        <v>56</v>
      </c>
      <c r="J146" s="297" t="s">
        <v>1001</v>
      </c>
      <c r="K146" s="296"/>
    </row>
    <row r="147" ht="17.25" customHeight="1">
      <c r="B147" s="294"/>
      <c r="C147" s="299" t="s">
        <v>1002</v>
      </c>
      <c r="D147" s="299"/>
      <c r="E147" s="299"/>
      <c r="F147" s="300" t="s">
        <v>1003</v>
      </c>
      <c r="G147" s="301"/>
      <c r="H147" s="299"/>
      <c r="I147" s="299"/>
      <c r="J147" s="299" t="s">
        <v>1004</v>
      </c>
      <c r="K147" s="296"/>
    </row>
    <row r="148" ht="5.25" customHeight="1">
      <c r="B148" s="305"/>
      <c r="C148" s="302"/>
      <c r="D148" s="302"/>
      <c r="E148" s="302"/>
      <c r="F148" s="302"/>
      <c r="G148" s="303"/>
      <c r="H148" s="302"/>
      <c r="I148" s="302"/>
      <c r="J148" s="302"/>
      <c r="K148" s="326"/>
    </row>
    <row r="149" ht="15" customHeight="1">
      <c r="B149" s="305"/>
      <c r="C149" s="330" t="s">
        <v>1008</v>
      </c>
      <c r="D149" s="283"/>
      <c r="E149" s="283"/>
      <c r="F149" s="331" t="s">
        <v>1005</v>
      </c>
      <c r="G149" s="283"/>
      <c r="H149" s="330" t="s">
        <v>1044</v>
      </c>
      <c r="I149" s="330" t="s">
        <v>1007</v>
      </c>
      <c r="J149" s="330">
        <v>120</v>
      </c>
      <c r="K149" s="326"/>
    </row>
    <row r="150" ht="15" customHeight="1">
      <c r="B150" s="305"/>
      <c r="C150" s="330" t="s">
        <v>1053</v>
      </c>
      <c r="D150" s="283"/>
      <c r="E150" s="283"/>
      <c r="F150" s="331" t="s">
        <v>1005</v>
      </c>
      <c r="G150" s="283"/>
      <c r="H150" s="330" t="s">
        <v>1064</v>
      </c>
      <c r="I150" s="330" t="s">
        <v>1007</v>
      </c>
      <c r="J150" s="330" t="s">
        <v>1055</v>
      </c>
      <c r="K150" s="326"/>
    </row>
    <row r="151" ht="15" customHeight="1">
      <c r="B151" s="305"/>
      <c r="C151" s="330" t="s">
        <v>954</v>
      </c>
      <c r="D151" s="283"/>
      <c r="E151" s="283"/>
      <c r="F151" s="331" t="s">
        <v>1005</v>
      </c>
      <c r="G151" s="283"/>
      <c r="H151" s="330" t="s">
        <v>1065</v>
      </c>
      <c r="I151" s="330" t="s">
        <v>1007</v>
      </c>
      <c r="J151" s="330" t="s">
        <v>1055</v>
      </c>
      <c r="K151" s="326"/>
    </row>
    <row r="152" ht="15" customHeight="1">
      <c r="B152" s="305"/>
      <c r="C152" s="330" t="s">
        <v>1010</v>
      </c>
      <c r="D152" s="283"/>
      <c r="E152" s="283"/>
      <c r="F152" s="331" t="s">
        <v>1011</v>
      </c>
      <c r="G152" s="283"/>
      <c r="H152" s="330" t="s">
        <v>1044</v>
      </c>
      <c r="I152" s="330" t="s">
        <v>1007</v>
      </c>
      <c r="J152" s="330">
        <v>50</v>
      </c>
      <c r="K152" s="326"/>
    </row>
    <row r="153" ht="15" customHeight="1">
      <c r="B153" s="305"/>
      <c r="C153" s="330" t="s">
        <v>1013</v>
      </c>
      <c r="D153" s="283"/>
      <c r="E153" s="283"/>
      <c r="F153" s="331" t="s">
        <v>1005</v>
      </c>
      <c r="G153" s="283"/>
      <c r="H153" s="330" t="s">
        <v>1044</v>
      </c>
      <c r="I153" s="330" t="s">
        <v>1015</v>
      </c>
      <c r="J153" s="330"/>
      <c r="K153" s="326"/>
    </row>
    <row r="154" ht="15" customHeight="1">
      <c r="B154" s="305"/>
      <c r="C154" s="330" t="s">
        <v>1024</v>
      </c>
      <c r="D154" s="283"/>
      <c r="E154" s="283"/>
      <c r="F154" s="331" t="s">
        <v>1011</v>
      </c>
      <c r="G154" s="283"/>
      <c r="H154" s="330" t="s">
        <v>1044</v>
      </c>
      <c r="I154" s="330" t="s">
        <v>1007</v>
      </c>
      <c r="J154" s="330">
        <v>50</v>
      </c>
      <c r="K154" s="326"/>
    </row>
    <row r="155" ht="15" customHeight="1">
      <c r="B155" s="305"/>
      <c r="C155" s="330" t="s">
        <v>1032</v>
      </c>
      <c r="D155" s="283"/>
      <c r="E155" s="283"/>
      <c r="F155" s="331" t="s">
        <v>1011</v>
      </c>
      <c r="G155" s="283"/>
      <c r="H155" s="330" t="s">
        <v>1044</v>
      </c>
      <c r="I155" s="330" t="s">
        <v>1007</v>
      </c>
      <c r="J155" s="330">
        <v>50</v>
      </c>
      <c r="K155" s="326"/>
    </row>
    <row r="156" ht="15" customHeight="1">
      <c r="B156" s="305"/>
      <c r="C156" s="330" t="s">
        <v>1030</v>
      </c>
      <c r="D156" s="283"/>
      <c r="E156" s="283"/>
      <c r="F156" s="331" t="s">
        <v>1011</v>
      </c>
      <c r="G156" s="283"/>
      <c r="H156" s="330" t="s">
        <v>1044</v>
      </c>
      <c r="I156" s="330" t="s">
        <v>1007</v>
      </c>
      <c r="J156" s="330">
        <v>50</v>
      </c>
      <c r="K156" s="326"/>
    </row>
    <row r="157" ht="15" customHeight="1">
      <c r="B157" s="305"/>
      <c r="C157" s="330" t="s">
        <v>94</v>
      </c>
      <c r="D157" s="283"/>
      <c r="E157" s="283"/>
      <c r="F157" s="331" t="s">
        <v>1005</v>
      </c>
      <c r="G157" s="283"/>
      <c r="H157" s="330" t="s">
        <v>1066</v>
      </c>
      <c r="I157" s="330" t="s">
        <v>1007</v>
      </c>
      <c r="J157" s="330" t="s">
        <v>1067</v>
      </c>
      <c r="K157" s="326"/>
    </row>
    <row r="158" ht="15" customHeight="1">
      <c r="B158" s="305"/>
      <c r="C158" s="330" t="s">
        <v>1068</v>
      </c>
      <c r="D158" s="283"/>
      <c r="E158" s="283"/>
      <c r="F158" s="331" t="s">
        <v>1005</v>
      </c>
      <c r="G158" s="283"/>
      <c r="H158" s="330" t="s">
        <v>1069</v>
      </c>
      <c r="I158" s="330" t="s">
        <v>1039</v>
      </c>
      <c r="J158" s="330"/>
      <c r="K158" s="326"/>
    </row>
    <row r="159" ht="15" customHeight="1">
      <c r="B159" s="332"/>
      <c r="C159" s="314"/>
      <c r="D159" s="314"/>
      <c r="E159" s="314"/>
      <c r="F159" s="314"/>
      <c r="G159" s="314"/>
      <c r="H159" s="314"/>
      <c r="I159" s="314"/>
      <c r="J159" s="314"/>
      <c r="K159" s="333"/>
    </row>
    <row r="160" ht="18.75" customHeight="1">
      <c r="B160" s="279"/>
      <c r="C160" s="283"/>
      <c r="D160" s="283"/>
      <c r="E160" s="283"/>
      <c r="F160" s="304"/>
      <c r="G160" s="283"/>
      <c r="H160" s="283"/>
      <c r="I160" s="283"/>
      <c r="J160" s="283"/>
      <c r="K160" s="279"/>
    </row>
    <row r="161" ht="18.75" customHeight="1">
      <c r="B161" s="290"/>
      <c r="C161" s="290"/>
      <c r="D161" s="290"/>
      <c r="E161" s="290"/>
      <c r="F161" s="290"/>
      <c r="G161" s="290"/>
      <c r="H161" s="290"/>
      <c r="I161" s="290"/>
      <c r="J161" s="290"/>
      <c r="K161" s="290"/>
    </row>
    <row r="162" ht="7.5" customHeight="1">
      <c r="B162" s="269"/>
      <c r="C162" s="270"/>
      <c r="D162" s="270"/>
      <c r="E162" s="270"/>
      <c r="F162" s="270"/>
      <c r="G162" s="270"/>
      <c r="H162" s="270"/>
      <c r="I162" s="270"/>
      <c r="J162" s="270"/>
      <c r="K162" s="271"/>
    </row>
    <row r="163" ht="45" customHeight="1">
      <c r="B163" s="272"/>
      <c r="C163" s="273" t="s">
        <v>1070</v>
      </c>
      <c r="D163" s="273"/>
      <c r="E163" s="273"/>
      <c r="F163" s="273"/>
      <c r="G163" s="273"/>
      <c r="H163" s="273"/>
      <c r="I163" s="273"/>
      <c r="J163" s="273"/>
      <c r="K163" s="274"/>
    </row>
    <row r="164" ht="17.25" customHeight="1">
      <c r="B164" s="272"/>
      <c r="C164" s="297" t="s">
        <v>999</v>
      </c>
      <c r="D164" s="297"/>
      <c r="E164" s="297"/>
      <c r="F164" s="297" t="s">
        <v>1000</v>
      </c>
      <c r="G164" s="334"/>
      <c r="H164" s="335" t="s">
        <v>112</v>
      </c>
      <c r="I164" s="335" t="s">
        <v>56</v>
      </c>
      <c r="J164" s="297" t="s">
        <v>1001</v>
      </c>
      <c r="K164" s="274"/>
    </row>
    <row r="165" ht="17.25" customHeight="1">
      <c r="B165" s="275"/>
      <c r="C165" s="299" t="s">
        <v>1002</v>
      </c>
      <c r="D165" s="299"/>
      <c r="E165" s="299"/>
      <c r="F165" s="300" t="s">
        <v>1003</v>
      </c>
      <c r="G165" s="336"/>
      <c r="H165" s="337"/>
      <c r="I165" s="337"/>
      <c r="J165" s="299" t="s">
        <v>1004</v>
      </c>
      <c r="K165" s="277"/>
    </row>
    <row r="166" ht="5.25" customHeight="1">
      <c r="B166" s="305"/>
      <c r="C166" s="302"/>
      <c r="D166" s="302"/>
      <c r="E166" s="302"/>
      <c r="F166" s="302"/>
      <c r="G166" s="303"/>
      <c r="H166" s="302"/>
      <c r="I166" s="302"/>
      <c r="J166" s="302"/>
      <c r="K166" s="326"/>
    </row>
    <row r="167" ht="15" customHeight="1">
      <c r="B167" s="305"/>
      <c r="C167" s="283" t="s">
        <v>1008</v>
      </c>
      <c r="D167" s="283"/>
      <c r="E167" s="283"/>
      <c r="F167" s="304" t="s">
        <v>1005</v>
      </c>
      <c r="G167" s="283"/>
      <c r="H167" s="283" t="s">
        <v>1044</v>
      </c>
      <c r="I167" s="283" t="s">
        <v>1007</v>
      </c>
      <c r="J167" s="283">
        <v>120</v>
      </c>
      <c r="K167" s="326"/>
    </row>
    <row r="168" ht="15" customHeight="1">
      <c r="B168" s="305"/>
      <c r="C168" s="283" t="s">
        <v>1053</v>
      </c>
      <c r="D168" s="283"/>
      <c r="E168" s="283"/>
      <c r="F168" s="304" t="s">
        <v>1005</v>
      </c>
      <c r="G168" s="283"/>
      <c r="H168" s="283" t="s">
        <v>1054</v>
      </c>
      <c r="I168" s="283" t="s">
        <v>1007</v>
      </c>
      <c r="J168" s="283" t="s">
        <v>1055</v>
      </c>
      <c r="K168" s="326"/>
    </row>
    <row r="169" ht="15" customHeight="1">
      <c r="B169" s="305"/>
      <c r="C169" s="283" t="s">
        <v>954</v>
      </c>
      <c r="D169" s="283"/>
      <c r="E169" s="283"/>
      <c r="F169" s="304" t="s">
        <v>1005</v>
      </c>
      <c r="G169" s="283"/>
      <c r="H169" s="283" t="s">
        <v>1071</v>
      </c>
      <c r="I169" s="283" t="s">
        <v>1007</v>
      </c>
      <c r="J169" s="283" t="s">
        <v>1055</v>
      </c>
      <c r="K169" s="326"/>
    </row>
    <row r="170" ht="15" customHeight="1">
      <c r="B170" s="305"/>
      <c r="C170" s="283" t="s">
        <v>1010</v>
      </c>
      <c r="D170" s="283"/>
      <c r="E170" s="283"/>
      <c r="F170" s="304" t="s">
        <v>1011</v>
      </c>
      <c r="G170" s="283"/>
      <c r="H170" s="283" t="s">
        <v>1071</v>
      </c>
      <c r="I170" s="283" t="s">
        <v>1007</v>
      </c>
      <c r="J170" s="283">
        <v>50</v>
      </c>
      <c r="K170" s="326"/>
    </row>
    <row r="171" ht="15" customHeight="1">
      <c r="B171" s="305"/>
      <c r="C171" s="283" t="s">
        <v>1013</v>
      </c>
      <c r="D171" s="283"/>
      <c r="E171" s="283"/>
      <c r="F171" s="304" t="s">
        <v>1005</v>
      </c>
      <c r="G171" s="283"/>
      <c r="H171" s="283" t="s">
        <v>1071</v>
      </c>
      <c r="I171" s="283" t="s">
        <v>1015</v>
      </c>
      <c r="J171" s="283"/>
      <c r="K171" s="326"/>
    </row>
    <row r="172" ht="15" customHeight="1">
      <c r="B172" s="305"/>
      <c r="C172" s="283" t="s">
        <v>1024</v>
      </c>
      <c r="D172" s="283"/>
      <c r="E172" s="283"/>
      <c r="F172" s="304" t="s">
        <v>1011</v>
      </c>
      <c r="G172" s="283"/>
      <c r="H172" s="283" t="s">
        <v>1071</v>
      </c>
      <c r="I172" s="283" t="s">
        <v>1007</v>
      </c>
      <c r="J172" s="283">
        <v>50</v>
      </c>
      <c r="K172" s="326"/>
    </row>
    <row r="173" ht="15" customHeight="1">
      <c r="B173" s="305"/>
      <c r="C173" s="283" t="s">
        <v>1032</v>
      </c>
      <c r="D173" s="283"/>
      <c r="E173" s="283"/>
      <c r="F173" s="304" t="s">
        <v>1011</v>
      </c>
      <c r="G173" s="283"/>
      <c r="H173" s="283" t="s">
        <v>1071</v>
      </c>
      <c r="I173" s="283" t="s">
        <v>1007</v>
      </c>
      <c r="J173" s="283">
        <v>50</v>
      </c>
      <c r="K173" s="326"/>
    </row>
    <row r="174" ht="15" customHeight="1">
      <c r="B174" s="305"/>
      <c r="C174" s="283" t="s">
        <v>1030</v>
      </c>
      <c r="D174" s="283"/>
      <c r="E174" s="283"/>
      <c r="F174" s="304" t="s">
        <v>1011</v>
      </c>
      <c r="G174" s="283"/>
      <c r="H174" s="283" t="s">
        <v>1071</v>
      </c>
      <c r="I174" s="283" t="s">
        <v>1007</v>
      </c>
      <c r="J174" s="283">
        <v>50</v>
      </c>
      <c r="K174" s="326"/>
    </row>
    <row r="175" ht="15" customHeight="1">
      <c r="B175" s="305"/>
      <c r="C175" s="283" t="s">
        <v>111</v>
      </c>
      <c r="D175" s="283"/>
      <c r="E175" s="283"/>
      <c r="F175" s="304" t="s">
        <v>1005</v>
      </c>
      <c r="G175" s="283"/>
      <c r="H175" s="283" t="s">
        <v>1072</v>
      </c>
      <c r="I175" s="283" t="s">
        <v>1073</v>
      </c>
      <c r="J175" s="283"/>
      <c r="K175" s="326"/>
    </row>
    <row r="176" ht="15" customHeight="1">
      <c r="B176" s="305"/>
      <c r="C176" s="283" t="s">
        <v>56</v>
      </c>
      <c r="D176" s="283"/>
      <c r="E176" s="283"/>
      <c r="F176" s="304" t="s">
        <v>1005</v>
      </c>
      <c r="G176" s="283"/>
      <c r="H176" s="283" t="s">
        <v>1074</v>
      </c>
      <c r="I176" s="283" t="s">
        <v>1075</v>
      </c>
      <c r="J176" s="283">
        <v>1</v>
      </c>
      <c r="K176" s="326"/>
    </row>
    <row r="177" ht="15" customHeight="1">
      <c r="B177" s="305"/>
      <c r="C177" s="283" t="s">
        <v>52</v>
      </c>
      <c r="D177" s="283"/>
      <c r="E177" s="283"/>
      <c r="F177" s="304" t="s">
        <v>1005</v>
      </c>
      <c r="G177" s="283"/>
      <c r="H177" s="283" t="s">
        <v>1076</v>
      </c>
      <c r="I177" s="283" t="s">
        <v>1007</v>
      </c>
      <c r="J177" s="283">
        <v>20</v>
      </c>
      <c r="K177" s="326"/>
    </row>
    <row r="178" ht="15" customHeight="1">
      <c r="B178" s="305"/>
      <c r="C178" s="283" t="s">
        <v>112</v>
      </c>
      <c r="D178" s="283"/>
      <c r="E178" s="283"/>
      <c r="F178" s="304" t="s">
        <v>1005</v>
      </c>
      <c r="G178" s="283"/>
      <c r="H178" s="283" t="s">
        <v>1077</v>
      </c>
      <c r="I178" s="283" t="s">
        <v>1007</v>
      </c>
      <c r="J178" s="283">
        <v>255</v>
      </c>
      <c r="K178" s="326"/>
    </row>
    <row r="179" ht="15" customHeight="1">
      <c r="B179" s="305"/>
      <c r="C179" s="283" t="s">
        <v>113</v>
      </c>
      <c r="D179" s="283"/>
      <c r="E179" s="283"/>
      <c r="F179" s="304" t="s">
        <v>1005</v>
      </c>
      <c r="G179" s="283"/>
      <c r="H179" s="283" t="s">
        <v>970</v>
      </c>
      <c r="I179" s="283" t="s">
        <v>1007</v>
      </c>
      <c r="J179" s="283">
        <v>10</v>
      </c>
      <c r="K179" s="326"/>
    </row>
    <row r="180" ht="15" customHeight="1">
      <c r="B180" s="305"/>
      <c r="C180" s="283" t="s">
        <v>114</v>
      </c>
      <c r="D180" s="283"/>
      <c r="E180" s="283"/>
      <c r="F180" s="304" t="s">
        <v>1005</v>
      </c>
      <c r="G180" s="283"/>
      <c r="H180" s="283" t="s">
        <v>1078</v>
      </c>
      <c r="I180" s="283" t="s">
        <v>1039</v>
      </c>
      <c r="J180" s="283"/>
      <c r="K180" s="326"/>
    </row>
    <row r="181" ht="15" customHeight="1">
      <c r="B181" s="305"/>
      <c r="C181" s="283" t="s">
        <v>1079</v>
      </c>
      <c r="D181" s="283"/>
      <c r="E181" s="283"/>
      <c r="F181" s="304" t="s">
        <v>1005</v>
      </c>
      <c r="G181" s="283"/>
      <c r="H181" s="283" t="s">
        <v>1080</v>
      </c>
      <c r="I181" s="283" t="s">
        <v>1039</v>
      </c>
      <c r="J181" s="283"/>
      <c r="K181" s="326"/>
    </row>
    <row r="182" ht="15" customHeight="1">
      <c r="B182" s="305"/>
      <c r="C182" s="283" t="s">
        <v>1068</v>
      </c>
      <c r="D182" s="283"/>
      <c r="E182" s="283"/>
      <c r="F182" s="304" t="s">
        <v>1005</v>
      </c>
      <c r="G182" s="283"/>
      <c r="H182" s="283" t="s">
        <v>1081</v>
      </c>
      <c r="I182" s="283" t="s">
        <v>1039</v>
      </c>
      <c r="J182" s="283"/>
      <c r="K182" s="326"/>
    </row>
    <row r="183" ht="15" customHeight="1">
      <c r="B183" s="305"/>
      <c r="C183" s="283" t="s">
        <v>116</v>
      </c>
      <c r="D183" s="283"/>
      <c r="E183" s="283"/>
      <c r="F183" s="304" t="s">
        <v>1011</v>
      </c>
      <c r="G183" s="283"/>
      <c r="H183" s="283" t="s">
        <v>1082</v>
      </c>
      <c r="I183" s="283" t="s">
        <v>1007</v>
      </c>
      <c r="J183" s="283">
        <v>50</v>
      </c>
      <c r="K183" s="326"/>
    </row>
    <row r="184" ht="15" customHeight="1">
      <c r="B184" s="305"/>
      <c r="C184" s="283" t="s">
        <v>1083</v>
      </c>
      <c r="D184" s="283"/>
      <c r="E184" s="283"/>
      <c r="F184" s="304" t="s">
        <v>1011</v>
      </c>
      <c r="G184" s="283"/>
      <c r="H184" s="283" t="s">
        <v>1084</v>
      </c>
      <c r="I184" s="283" t="s">
        <v>1085</v>
      </c>
      <c r="J184" s="283"/>
      <c r="K184" s="326"/>
    </row>
    <row r="185" ht="15" customHeight="1">
      <c r="B185" s="305"/>
      <c r="C185" s="283" t="s">
        <v>1086</v>
      </c>
      <c r="D185" s="283"/>
      <c r="E185" s="283"/>
      <c r="F185" s="304" t="s">
        <v>1011</v>
      </c>
      <c r="G185" s="283"/>
      <c r="H185" s="283" t="s">
        <v>1087</v>
      </c>
      <c r="I185" s="283" t="s">
        <v>1085</v>
      </c>
      <c r="J185" s="283"/>
      <c r="K185" s="326"/>
    </row>
    <row r="186" ht="15" customHeight="1">
      <c r="B186" s="305"/>
      <c r="C186" s="283" t="s">
        <v>1088</v>
      </c>
      <c r="D186" s="283"/>
      <c r="E186" s="283"/>
      <c r="F186" s="304" t="s">
        <v>1011</v>
      </c>
      <c r="G186" s="283"/>
      <c r="H186" s="283" t="s">
        <v>1089</v>
      </c>
      <c r="I186" s="283" t="s">
        <v>1085</v>
      </c>
      <c r="J186" s="283"/>
      <c r="K186" s="326"/>
    </row>
    <row r="187" ht="15" customHeight="1">
      <c r="B187" s="305"/>
      <c r="C187" s="338" t="s">
        <v>1090</v>
      </c>
      <c r="D187" s="283"/>
      <c r="E187" s="283"/>
      <c r="F187" s="304" t="s">
        <v>1011</v>
      </c>
      <c r="G187" s="283"/>
      <c r="H187" s="283" t="s">
        <v>1091</v>
      </c>
      <c r="I187" s="283" t="s">
        <v>1092</v>
      </c>
      <c r="J187" s="339" t="s">
        <v>1093</v>
      </c>
      <c r="K187" s="326"/>
    </row>
    <row r="188" ht="15" customHeight="1">
      <c r="B188" s="305"/>
      <c r="C188" s="289" t="s">
        <v>41</v>
      </c>
      <c r="D188" s="283"/>
      <c r="E188" s="283"/>
      <c r="F188" s="304" t="s">
        <v>1005</v>
      </c>
      <c r="G188" s="283"/>
      <c r="H188" s="279" t="s">
        <v>1094</v>
      </c>
      <c r="I188" s="283" t="s">
        <v>1095</v>
      </c>
      <c r="J188" s="283"/>
      <c r="K188" s="326"/>
    </row>
    <row r="189" ht="15" customHeight="1">
      <c r="B189" s="305"/>
      <c r="C189" s="289" t="s">
        <v>1096</v>
      </c>
      <c r="D189" s="283"/>
      <c r="E189" s="283"/>
      <c r="F189" s="304" t="s">
        <v>1005</v>
      </c>
      <c r="G189" s="283"/>
      <c r="H189" s="283" t="s">
        <v>1097</v>
      </c>
      <c r="I189" s="283" t="s">
        <v>1039</v>
      </c>
      <c r="J189" s="283"/>
      <c r="K189" s="326"/>
    </row>
    <row r="190" ht="15" customHeight="1">
      <c r="B190" s="305"/>
      <c r="C190" s="289" t="s">
        <v>1098</v>
      </c>
      <c r="D190" s="283"/>
      <c r="E190" s="283"/>
      <c r="F190" s="304" t="s">
        <v>1005</v>
      </c>
      <c r="G190" s="283"/>
      <c r="H190" s="283" t="s">
        <v>1099</v>
      </c>
      <c r="I190" s="283" t="s">
        <v>1039</v>
      </c>
      <c r="J190" s="283"/>
      <c r="K190" s="326"/>
    </row>
    <row r="191" ht="15" customHeight="1">
      <c r="B191" s="305"/>
      <c r="C191" s="289" t="s">
        <v>1100</v>
      </c>
      <c r="D191" s="283"/>
      <c r="E191" s="283"/>
      <c r="F191" s="304" t="s">
        <v>1011</v>
      </c>
      <c r="G191" s="283"/>
      <c r="H191" s="283" t="s">
        <v>1101</v>
      </c>
      <c r="I191" s="283" t="s">
        <v>1039</v>
      </c>
      <c r="J191" s="283"/>
      <c r="K191" s="326"/>
    </row>
    <row r="192" ht="15" customHeight="1">
      <c r="B192" s="332"/>
      <c r="C192" s="340"/>
      <c r="D192" s="314"/>
      <c r="E192" s="314"/>
      <c r="F192" s="314"/>
      <c r="G192" s="314"/>
      <c r="H192" s="314"/>
      <c r="I192" s="314"/>
      <c r="J192" s="314"/>
      <c r="K192" s="333"/>
    </row>
    <row r="193" ht="18.75" customHeight="1">
      <c r="B193" s="279"/>
      <c r="C193" s="283"/>
      <c r="D193" s="283"/>
      <c r="E193" s="283"/>
      <c r="F193" s="304"/>
      <c r="G193" s="283"/>
      <c r="H193" s="283"/>
      <c r="I193" s="283"/>
      <c r="J193" s="283"/>
      <c r="K193" s="279"/>
    </row>
    <row r="194" ht="18.75" customHeight="1">
      <c r="B194" s="279"/>
      <c r="C194" s="283"/>
      <c r="D194" s="283"/>
      <c r="E194" s="283"/>
      <c r="F194" s="304"/>
      <c r="G194" s="283"/>
      <c r="H194" s="283"/>
      <c r="I194" s="283"/>
      <c r="J194" s="283"/>
      <c r="K194" s="279"/>
    </row>
    <row r="195" ht="18.75" customHeight="1">
      <c r="B195" s="290"/>
      <c r="C195" s="290"/>
      <c r="D195" s="290"/>
      <c r="E195" s="290"/>
      <c r="F195" s="290"/>
      <c r="G195" s="290"/>
      <c r="H195" s="290"/>
      <c r="I195" s="290"/>
      <c r="J195" s="290"/>
      <c r="K195" s="290"/>
    </row>
    <row r="196" ht="13.5">
      <c r="B196" s="269"/>
      <c r="C196" s="270"/>
      <c r="D196" s="270"/>
      <c r="E196" s="270"/>
      <c r="F196" s="270"/>
      <c r="G196" s="270"/>
      <c r="H196" s="270"/>
      <c r="I196" s="270"/>
      <c r="J196" s="270"/>
      <c r="K196" s="271"/>
    </row>
    <row r="197" ht="21">
      <c r="B197" s="272"/>
      <c r="C197" s="273" t="s">
        <v>1102</v>
      </c>
      <c r="D197" s="273"/>
      <c r="E197" s="273"/>
      <c r="F197" s="273"/>
      <c r="G197" s="273"/>
      <c r="H197" s="273"/>
      <c r="I197" s="273"/>
      <c r="J197" s="273"/>
      <c r="K197" s="274"/>
    </row>
    <row r="198" ht="25.5" customHeight="1">
      <c r="B198" s="272"/>
      <c r="C198" s="341" t="s">
        <v>1103</v>
      </c>
      <c r="D198" s="341"/>
      <c r="E198" s="341"/>
      <c r="F198" s="341" t="s">
        <v>1104</v>
      </c>
      <c r="G198" s="342"/>
      <c r="H198" s="341" t="s">
        <v>1105</v>
      </c>
      <c r="I198" s="341"/>
      <c r="J198" s="341"/>
      <c r="K198" s="274"/>
    </row>
    <row r="199" ht="5.25" customHeight="1">
      <c r="B199" s="305"/>
      <c r="C199" s="302"/>
      <c r="D199" s="302"/>
      <c r="E199" s="302"/>
      <c r="F199" s="302"/>
      <c r="G199" s="283"/>
      <c r="H199" s="302"/>
      <c r="I199" s="302"/>
      <c r="J199" s="302"/>
      <c r="K199" s="326"/>
    </row>
    <row r="200" ht="15" customHeight="1">
      <c r="B200" s="305"/>
      <c r="C200" s="283" t="s">
        <v>1095</v>
      </c>
      <c r="D200" s="283"/>
      <c r="E200" s="283"/>
      <c r="F200" s="304" t="s">
        <v>42</v>
      </c>
      <c r="G200" s="283"/>
      <c r="H200" s="283" t="s">
        <v>1106</v>
      </c>
      <c r="I200" s="283"/>
      <c r="J200" s="283"/>
      <c r="K200" s="326"/>
    </row>
    <row r="201" ht="15" customHeight="1">
      <c r="B201" s="305"/>
      <c r="C201" s="311"/>
      <c r="D201" s="283"/>
      <c r="E201" s="283"/>
      <c r="F201" s="304" t="s">
        <v>43</v>
      </c>
      <c r="G201" s="283"/>
      <c r="H201" s="283" t="s">
        <v>1107</v>
      </c>
      <c r="I201" s="283"/>
      <c r="J201" s="283"/>
      <c r="K201" s="326"/>
    </row>
    <row r="202" ht="15" customHeight="1">
      <c r="B202" s="305"/>
      <c r="C202" s="311"/>
      <c r="D202" s="283"/>
      <c r="E202" s="283"/>
      <c r="F202" s="304" t="s">
        <v>46</v>
      </c>
      <c r="G202" s="283"/>
      <c r="H202" s="283" t="s">
        <v>1108</v>
      </c>
      <c r="I202" s="283"/>
      <c r="J202" s="283"/>
      <c r="K202" s="326"/>
    </row>
    <row r="203" ht="15" customHeight="1">
      <c r="B203" s="305"/>
      <c r="C203" s="283"/>
      <c r="D203" s="283"/>
      <c r="E203" s="283"/>
      <c r="F203" s="304" t="s">
        <v>44</v>
      </c>
      <c r="G203" s="283"/>
      <c r="H203" s="283" t="s">
        <v>1109</v>
      </c>
      <c r="I203" s="283"/>
      <c r="J203" s="283"/>
      <c r="K203" s="326"/>
    </row>
    <row r="204" ht="15" customHeight="1">
      <c r="B204" s="305"/>
      <c r="C204" s="283"/>
      <c r="D204" s="283"/>
      <c r="E204" s="283"/>
      <c r="F204" s="304" t="s">
        <v>45</v>
      </c>
      <c r="G204" s="283"/>
      <c r="H204" s="283" t="s">
        <v>1110</v>
      </c>
      <c r="I204" s="283"/>
      <c r="J204" s="283"/>
      <c r="K204" s="326"/>
    </row>
    <row r="205" ht="15" customHeight="1">
      <c r="B205" s="305"/>
      <c r="C205" s="283"/>
      <c r="D205" s="283"/>
      <c r="E205" s="283"/>
      <c r="F205" s="304"/>
      <c r="G205" s="283"/>
      <c r="H205" s="283"/>
      <c r="I205" s="283"/>
      <c r="J205" s="283"/>
      <c r="K205" s="326"/>
    </row>
    <row r="206" ht="15" customHeight="1">
      <c r="B206" s="305"/>
      <c r="C206" s="283" t="s">
        <v>1051</v>
      </c>
      <c r="D206" s="283"/>
      <c r="E206" s="283"/>
      <c r="F206" s="304" t="s">
        <v>78</v>
      </c>
      <c r="G206" s="283"/>
      <c r="H206" s="283" t="s">
        <v>1111</v>
      </c>
      <c r="I206" s="283"/>
      <c r="J206" s="283"/>
      <c r="K206" s="326"/>
    </row>
    <row r="207" ht="15" customHeight="1">
      <c r="B207" s="305"/>
      <c r="C207" s="311"/>
      <c r="D207" s="283"/>
      <c r="E207" s="283"/>
      <c r="F207" s="304" t="s">
        <v>951</v>
      </c>
      <c r="G207" s="283"/>
      <c r="H207" s="283" t="s">
        <v>952</v>
      </c>
      <c r="I207" s="283"/>
      <c r="J207" s="283"/>
      <c r="K207" s="326"/>
    </row>
    <row r="208" ht="15" customHeight="1">
      <c r="B208" s="305"/>
      <c r="C208" s="283"/>
      <c r="D208" s="283"/>
      <c r="E208" s="283"/>
      <c r="F208" s="304" t="s">
        <v>949</v>
      </c>
      <c r="G208" s="283"/>
      <c r="H208" s="283" t="s">
        <v>1112</v>
      </c>
      <c r="I208" s="283"/>
      <c r="J208" s="283"/>
      <c r="K208" s="326"/>
    </row>
    <row r="209" ht="15" customHeight="1">
      <c r="B209" s="343"/>
      <c r="C209" s="311"/>
      <c r="D209" s="311"/>
      <c r="E209" s="311"/>
      <c r="F209" s="304" t="s">
        <v>953</v>
      </c>
      <c r="G209" s="289"/>
      <c r="H209" s="330" t="s">
        <v>936</v>
      </c>
      <c r="I209" s="330"/>
      <c r="J209" s="330"/>
      <c r="K209" s="344"/>
    </row>
    <row r="210" ht="15" customHeight="1">
      <c r="B210" s="343"/>
      <c r="C210" s="311"/>
      <c r="D210" s="311"/>
      <c r="E210" s="311"/>
      <c r="F210" s="304" t="s">
        <v>555</v>
      </c>
      <c r="G210" s="289"/>
      <c r="H210" s="330" t="s">
        <v>1113</v>
      </c>
      <c r="I210" s="330"/>
      <c r="J210" s="330"/>
      <c r="K210" s="344"/>
    </row>
    <row r="211" ht="15" customHeight="1">
      <c r="B211" s="343"/>
      <c r="C211" s="311"/>
      <c r="D211" s="311"/>
      <c r="E211" s="311"/>
      <c r="F211" s="345"/>
      <c r="G211" s="289"/>
      <c r="H211" s="346"/>
      <c r="I211" s="346"/>
      <c r="J211" s="346"/>
      <c r="K211" s="344"/>
    </row>
    <row r="212" ht="15" customHeight="1">
      <c r="B212" s="343"/>
      <c r="C212" s="283" t="s">
        <v>1075</v>
      </c>
      <c r="D212" s="311"/>
      <c r="E212" s="311"/>
      <c r="F212" s="304">
        <v>1</v>
      </c>
      <c r="G212" s="289"/>
      <c r="H212" s="330" t="s">
        <v>1114</v>
      </c>
      <c r="I212" s="330"/>
      <c r="J212" s="330"/>
      <c r="K212" s="344"/>
    </row>
    <row r="213" ht="15" customHeight="1">
      <c r="B213" s="343"/>
      <c r="C213" s="311"/>
      <c r="D213" s="311"/>
      <c r="E213" s="311"/>
      <c r="F213" s="304">
        <v>2</v>
      </c>
      <c r="G213" s="289"/>
      <c r="H213" s="330" t="s">
        <v>1115</v>
      </c>
      <c r="I213" s="330"/>
      <c r="J213" s="330"/>
      <c r="K213" s="344"/>
    </row>
    <row r="214" ht="15" customHeight="1">
      <c r="B214" s="343"/>
      <c r="C214" s="311"/>
      <c r="D214" s="311"/>
      <c r="E214" s="311"/>
      <c r="F214" s="304">
        <v>3</v>
      </c>
      <c r="G214" s="289"/>
      <c r="H214" s="330" t="s">
        <v>1116</v>
      </c>
      <c r="I214" s="330"/>
      <c r="J214" s="330"/>
      <c r="K214" s="344"/>
    </row>
    <row r="215" ht="15" customHeight="1">
      <c r="B215" s="343"/>
      <c r="C215" s="311"/>
      <c r="D215" s="311"/>
      <c r="E215" s="311"/>
      <c r="F215" s="304">
        <v>4</v>
      </c>
      <c r="G215" s="289"/>
      <c r="H215" s="330" t="s">
        <v>1117</v>
      </c>
      <c r="I215" s="330"/>
      <c r="J215" s="330"/>
      <c r="K215" s="344"/>
    </row>
    <row r="216" ht="12.75" customHeight="1">
      <c r="B216" s="347"/>
      <c r="C216" s="348"/>
      <c r="D216" s="348"/>
      <c r="E216" s="348"/>
      <c r="F216" s="348"/>
      <c r="G216" s="348"/>
      <c r="H216" s="348"/>
      <c r="I216" s="348"/>
      <c r="J216" s="348"/>
      <c r="K216" s="349"/>
    </row>
  </sheetData>
  <sheetProtection autoFilter="0" deleteColumns="0" deleteRows="0" formatCells="0" formatColumns="0" formatRows="0" insertColumns="0" insertHyperlinks="0" insertRows="0" pivotTables="0" sort="0"/>
  <mergeCells count="77">
    <mergeCell ref="H208:J208"/>
    <mergeCell ref="H203:J203"/>
    <mergeCell ref="H201:J201"/>
    <mergeCell ref="H212:J212"/>
    <mergeCell ref="H214:J214"/>
    <mergeCell ref="H215:J215"/>
    <mergeCell ref="H213:J213"/>
    <mergeCell ref="H210:J210"/>
    <mergeCell ref="H209:J209"/>
    <mergeCell ref="H207:J207"/>
    <mergeCell ref="H198:J198"/>
    <mergeCell ref="C163:J163"/>
    <mergeCell ref="C120:J120"/>
    <mergeCell ref="C145:J145"/>
    <mergeCell ref="C197:J197"/>
    <mergeCell ref="H206:J206"/>
    <mergeCell ref="H204:J204"/>
    <mergeCell ref="H202:J202"/>
    <mergeCell ref="H200:J200"/>
    <mergeCell ref="D60:J60"/>
    <mergeCell ref="D63:J63"/>
    <mergeCell ref="D64:J64"/>
    <mergeCell ref="D66:J66"/>
    <mergeCell ref="D65:J65"/>
    <mergeCell ref="C100:J100"/>
    <mergeCell ref="D61:J61"/>
    <mergeCell ref="D67:J67"/>
    <mergeCell ref="D68:J68"/>
    <mergeCell ref="C73:J73"/>
    <mergeCell ref="C52:J52"/>
    <mergeCell ref="C53:J53"/>
    <mergeCell ref="C55:J55"/>
    <mergeCell ref="D56:J56"/>
    <mergeCell ref="D57:J57"/>
    <mergeCell ref="D58:J58"/>
    <mergeCell ref="D59:J59"/>
    <mergeCell ref="C50:J50"/>
    <mergeCell ref="G38:J38"/>
    <mergeCell ref="G39:J39"/>
    <mergeCell ref="G40:J40"/>
    <mergeCell ref="G41:J41"/>
    <mergeCell ref="G42:J42"/>
    <mergeCell ref="G43:J43"/>
    <mergeCell ref="D45:J45"/>
    <mergeCell ref="E46:J46"/>
    <mergeCell ref="E47:J47"/>
    <mergeCell ref="D33:J33"/>
    <mergeCell ref="G34:J34"/>
    <mergeCell ref="G35:J35"/>
    <mergeCell ref="D49:J49"/>
    <mergeCell ref="E48:J48"/>
    <mergeCell ref="G36:J36"/>
    <mergeCell ref="G37:J37"/>
    <mergeCell ref="C23:J23"/>
    <mergeCell ref="D25:J25"/>
    <mergeCell ref="D26:J26"/>
    <mergeCell ref="D28:J28"/>
    <mergeCell ref="D29:J29"/>
    <mergeCell ref="D31:J31"/>
    <mergeCell ref="C24:J24"/>
    <mergeCell ref="D32:J32"/>
    <mergeCell ref="F18:J18"/>
    <mergeCell ref="F21:J21"/>
    <mergeCell ref="D11:J11"/>
    <mergeCell ref="F19:J19"/>
    <mergeCell ref="F20:J20"/>
    <mergeCell ref="D14:J14"/>
    <mergeCell ref="D15:J15"/>
    <mergeCell ref="F16:J16"/>
    <mergeCell ref="F17:J17"/>
    <mergeCell ref="C9:J9"/>
    <mergeCell ref="D10:J10"/>
    <mergeCell ref="D13:J13"/>
    <mergeCell ref="C3:J3"/>
    <mergeCell ref="C4:J4"/>
    <mergeCell ref="C6:J6"/>
    <mergeCell ref="C7:J7"/>
  </mergeCells>
  <pageMargins left="0.5902778" right="0.5902778" top="0.5902778" bottom="0.5902778" header="0" footer="0"/>
  <pageSetup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Milan Hájek</dc:creator>
  <cp:lastModifiedBy>Milan Hájek</cp:lastModifiedBy>
  <dcterms:created xsi:type="dcterms:W3CDTF">2018-10-22T21:27:10Z</dcterms:created>
  <dcterms:modified xsi:type="dcterms:W3CDTF">2018-10-22T21:27:21Z</dcterms:modified>
</cp:coreProperties>
</file>