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40" windowWidth="27495" windowHeight="12210" activeTab="0"/>
  </bookViews>
  <sheets>
    <sheet name="Rekapitulace stavby" sheetId="1" r:id="rId1"/>
    <sheet name="2017-46-A-1-SP - Soupis p..." sheetId="2" r:id="rId2"/>
    <sheet name="2017-46-A-2-SP - Soupis p..." sheetId="3" r:id="rId3"/>
    <sheet name="Pokyny pro vyplnění" sheetId="4" r:id="rId4"/>
  </sheets>
  <definedNames>
    <definedName name="_xlnm._FilterDatabase" localSheetId="1" hidden="1">'2017-46-A-1-SP - Soupis p...'!$C$94:$K$373</definedName>
    <definedName name="_xlnm._FilterDatabase" localSheetId="2" hidden="1">'2017-46-A-2-SP - Soupis p...'!$C$94:$K$326</definedName>
    <definedName name="_xlnm.Print_Area" localSheetId="1">'2017-46-A-1-SP - Soupis p...'!$C$4:$J$38,'2017-46-A-1-SP - Soupis p...'!$C$44:$J$74,'2017-46-A-1-SP - Soupis p...'!$C$80:$K$373</definedName>
    <definedName name="_xlnm.Print_Area" localSheetId="2">'2017-46-A-2-SP - Soupis p...'!$C$4:$J$38,'2017-46-A-2-SP - Soupis p...'!$C$44:$J$74,'2017-46-A-2-SP - Soupis p...'!$C$80:$K$326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'2017-46-A-1-SP - Soupis p...'!$94:$94</definedName>
    <definedName name="_xlnm.Print_Titles" localSheetId="2">'2017-46-A-2-SP - Soupis p...'!$94:$94</definedName>
  </definedNames>
  <calcPr calcId="145621"/>
</workbook>
</file>

<file path=xl/sharedStrings.xml><?xml version="1.0" encoding="utf-8"?>
<sst xmlns="http://schemas.openxmlformats.org/spreadsheetml/2006/main" count="6074" uniqueCount="826">
  <si>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</si>
  <si>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</si>
  <si>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</si>
  <si>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</si>
  <si>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</si>
  <si>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</si>
  <si>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</si>
  <si>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{631e0e5a-d9e5-4d9b-82af-d98be8839a0e}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</si>
  <si>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</si>
  <si>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</si>
  <si>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</si>
  <si>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</si>
  <si>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</si>
  <si>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</si>
  <si>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</si>
  <si>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</si>
  <si>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2017-46-A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</si>
  <si>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</si>
  <si>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</si>
  <si>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oplocení areálu MŠ v ul. Pionýrů, Sokolov - VARIANTA A</t>
  </si>
  <si>
    <t>KSO:</t>
  </si>
  <si>
    <t/>
  </si>
  <si>
    <t>CC-CZ:</t>
  </si>
  <si>
    <t>Místo:</t>
  </si>
  <si>
    <t>areál MŠ v ul. Pionýrů, Sokolov, Karlovarský kraj</t>
  </si>
  <si>
    <t>Datum:</t>
  </si>
  <si>
    <t>22. 12. 2017</t>
  </si>
  <si>
    <t>Zadavatel:</t>
  </si>
  <si>
    <t>IČ:</t>
  </si>
  <si>
    <t>00259586</t>
  </si>
  <si>
    <t>Město Sokolov</t>
  </si>
  <si>
    <t>DIČ:</t>
  </si>
  <si>
    <t>Uchazeč:</t>
  </si>
  <si>
    <t>Vyplň údaj</t>
  </si>
  <si>
    <t>Projektant:</t>
  </si>
  <si>
    <t>87334321</t>
  </si>
  <si>
    <t>Ing. Martin Haueisen</t>
  </si>
  <si>
    <t>True</t>
  </si>
  <si>
    <t>Poznámka:</t>
  </si>
  <si>
    <t>Vedlejší a ostatní náklady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
- Uvedení stavbou dotčených ploch a staveništní dopravou dotčených komunikací do původního nebo projektového stavu.  Péče o nepředané objekty a konstrukce stavby, jejich ošetřování. Likvidace přebytečného stavebního materiálu odpovídajícím způsobem.
- Zajištění bezpečnosti při provádění stavby ve smyslu bezpečnosti práce a ochrany životního prostředí.
- Nutný rozsah stavebního pojištění budoucího díla na předmětné stavbě a pojištění odpovědnosti za škodu způsobenou dodavatelem třetí osobě. Zajištění bankovních garancí.
- Všechny další nutné náklady k řádnému a úplnému zhotovení předmětu díla zřejmé ze zadávací dokumentace nebo místních podmínek.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</si>
  <si>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</si>
  <si>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</si>
  <si>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</si>
  <si>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</si>
  <si>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</si>
  <si>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</si>
  <si>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</si>
  <si>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</si>
  <si>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</si>
  <si>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</si>
  <si>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</si>
  <si>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</si>
  <si>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</si>
  <si>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</si>
  <si>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</si>
  <si>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</si>
  <si>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</si>
  <si>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</si>
  <si>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</si>
  <si>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</si>
  <si>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</si>
  <si>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</si>
  <si>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</si>
  <si>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</si>
  <si>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</si>
  <si>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</si>
  <si>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</si>
  <si>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</si>
  <si>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</si>
  <si>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</si>
  <si>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</si>
  <si>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</si>
  <si>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</si>
  <si>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</si>
  <si>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</si>
  <si>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</si>
  <si>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</si>
  <si>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</si>
  <si>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2017-46-A-1</t>
  </si>
  <si>
    <t>Oplocení - I. etapa</t>
  </si>
  <si>
    <t>STA</t>
  </si>
  <si>
    <t>1</t>
  </si>
  <si>
    <t>{a9a24d75-b923-4a12-98b7-d4f4455bcfd2}</t>
  </si>
  <si>
    <t>2</t>
  </si>
  <si>
    <t>/</t>
  </si>
  <si>
    <t>2017-46-A-1-SP</t>
  </si>
  <si>
    <t>Soupis prací - Oplocení - I. etapa</t>
  </si>
  <si>
    <t>Soupis</t>
  </si>
  <si>
    <t>{847eaea0-3332-4417-9150-be8358ea692b}</t>
  </si>
  <si>
    <t>2017-46-A-2</t>
  </si>
  <si>
    <t>Oplocení - II. etapa</t>
  </si>
  <si>
    <t>{3fb58639-76d6-4734-aecd-4529b1386f4c}</t>
  </si>
  <si>
    <t>2017-46-A-2-SP</t>
  </si>
  <si>
    <t>Soupis prací - Oplocení - II. etapa</t>
  </si>
  <si>
    <t>{904dd6bb-11da-4a83-a13f-aa25ba493efc}</t>
  </si>
  <si>
    <t>1) Krycí list soupisu</t>
  </si>
  <si>
    <t>2) Rekapitulace</t>
  </si>
  <si>
    <t>3) Soupis prací</t>
  </si>
  <si>
    <t>Zpět na list:</t>
  </si>
  <si>
    <t>Rekapitulace stavby</t>
  </si>
  <si>
    <t>F1</t>
  </si>
  <si>
    <t>rýha</t>
  </si>
  <si>
    <t>m3</t>
  </si>
  <si>
    <t>49,911</t>
  </si>
  <si>
    <t>F10</t>
  </si>
  <si>
    <t>kácení</t>
  </si>
  <si>
    <t>m2</t>
  </si>
  <si>
    <t>38</t>
  </si>
  <si>
    <t>KRYCÍ LIST SOUPISU</t>
  </si>
  <si>
    <t>F11</t>
  </si>
  <si>
    <t>bourání dlažba</t>
  </si>
  <si>
    <t>5</t>
  </si>
  <si>
    <t>F12</t>
  </si>
  <si>
    <t>řezání</t>
  </si>
  <si>
    <t>m</t>
  </si>
  <si>
    <t>11</t>
  </si>
  <si>
    <t>F13</t>
  </si>
  <si>
    <t>bourání asfalt</t>
  </si>
  <si>
    <t>6,5</t>
  </si>
  <si>
    <t>F3</t>
  </si>
  <si>
    <t>brána</t>
  </si>
  <si>
    <t>kus</t>
  </si>
  <si>
    <t>Objekt:</t>
  </si>
  <si>
    <t>F4</t>
  </si>
  <si>
    <t>sloupek</t>
  </si>
  <si>
    <t>98</t>
  </si>
  <si>
    <t>2017-46-A-1 - Oplocení - I. etapa</t>
  </si>
  <si>
    <t>F6</t>
  </si>
  <si>
    <t>desky</t>
  </si>
  <si>
    <t>Soupis:</t>
  </si>
  <si>
    <t>F7</t>
  </si>
  <si>
    <t>pletivo bourání</t>
  </si>
  <si>
    <t>200,9</t>
  </si>
  <si>
    <t>2017-46-A-1-SP - Soupis prací - Oplocení - I. etapa</t>
  </si>
  <si>
    <t>F8</t>
  </si>
  <si>
    <t>ornice</t>
  </si>
  <si>
    <t>20,09</t>
  </si>
  <si>
    <t>F9</t>
  </si>
  <si>
    <t>7</t>
  </si>
  <si>
    <t>F2</t>
  </si>
  <si>
    <t>vrátka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</si>
  <si>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</si>
  <si>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</si>
  <si>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</si>
  <si>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</si>
  <si>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</si>
  <si>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</si>
  <si>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</si>
  <si>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</si>
  <si>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</si>
  <si>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</si>
  <si>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</si>
  <si>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</si>
  <si>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</si>
  <si>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</si>
  <si>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</si>
  <si>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</si>
  <si>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</si>
  <si>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</si>
  <si>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</si>
  <si>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</si>
  <si>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</si>
  <si>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</si>
  <si>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</si>
  <si>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</si>
  <si>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</si>
  <si>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</si>
  <si>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</si>
  <si>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</si>
  <si>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</si>
  <si>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</si>
  <si>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</si>
  <si>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</si>
  <si>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</si>
  <si>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</si>
  <si>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</si>
  <si>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</si>
  <si>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</si>
  <si>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132201101</t>
  </si>
  <si>
    <t>Hloubení zapažených i nezapažených rýh šířky do 600 mm s urovnáním dna do předepsaného profilu a spádu v hornině tř. 3 do 100 m3</t>
  </si>
  <si>
    <t>CS ÚRS 2018 01</t>
  </si>
  <si>
    <t>4</t>
  </si>
  <si>
    <t>-29820129</t>
  </si>
  <si>
    <t>VV</t>
  </si>
  <si>
    <t>Struktura výpočtu: plocha (změřeno v digitální verzi PD funcí na měření ploch) * šířka rýhy</t>
  </si>
  <si>
    <t>166,37*0,3</t>
  </si>
  <si>
    <t>Součet</t>
  </si>
  <si>
    <t>132201109</t>
  </si>
  <si>
    <t>Hloubení zapažených i nezapažených rýh šířky do 600 mm s urovnáním dna do předepsaného profilu a spádu v hornině tř. 3 Příplatek k cenám za lepivost horniny tř. 3</t>
  </si>
  <si>
    <t>1887154563</t>
  </si>
  <si>
    <t>3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</si>
  <si>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</si>
  <si>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</si>
  <si>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691888719</t>
  </si>
  <si>
    <t>171201201</t>
  </si>
  <si>
    <t>Uložení sypaniny na skládky</t>
  </si>
  <si>
    <t>1297166559</t>
  </si>
  <si>
    <t>171201211</t>
  </si>
  <si>
    <t>Poplatek za uložení stavebního odpadu na skládce (skládkovné) zeminy a kameniva zatříděného do Katalogu odpadů pod kódem 170 504</t>
  </si>
  <si>
    <t>t</t>
  </si>
  <si>
    <t>485147265</t>
  </si>
  <si>
    <t>F1*1,8</t>
  </si>
  <si>
    <t>Zemní práce - přípravné a přidružené práce</t>
  </si>
  <si>
    <t>6</t>
  </si>
  <si>
    <t>111201101</t>
  </si>
  <si>
    <t>Odstranění křovin a stromů s odstraněním kořenů průměru kmene do 100 mm do sklonu terénu 1 : 5, při celkové ploše do 1 000 m2</t>
  </si>
  <si>
    <t>966977842</t>
  </si>
  <si>
    <t>Struktura výpočtu: změřeno v digitální verzi PD funcí na měření ploch</t>
  </si>
  <si>
    <t>8+4+16+10</t>
  </si>
  <si>
    <t>112101101</t>
  </si>
  <si>
    <t>Odstranění stromů s odřezáním kmene a s odvětvením listnatých, průměru kmene přes 100 do 300 mm</t>
  </si>
  <si>
    <t>-197934138</t>
  </si>
  <si>
    <t>Struktura výpočtu: počet kusů</t>
  </si>
  <si>
    <t>8</t>
  </si>
  <si>
    <t>112201101</t>
  </si>
  <si>
    <t>Odstranění pařezů s jejich vykopáním, vytrháním nebo odstřelením, s přesekáním kořenů průměru přes 100 do 300 mm</t>
  </si>
  <si>
    <t>-1420587298</t>
  </si>
  <si>
    <t>9</t>
  </si>
  <si>
    <t>162301401</t>
  </si>
  <si>
    <t>Vodorovné přemístění větví, kmenů nebo pařezů s naložením, složením a dopravou do 5000 m větví stromů listnatých, průměru kmene přes 100 do 300 mm</t>
  </si>
  <si>
    <t>-1849701084</t>
  </si>
  <si>
    <t>10</t>
  </si>
  <si>
    <t>162301411</t>
  </si>
  <si>
    <t>Vodorovné přemístění větví, kmenů nebo pařezů s naložením, složením a dopravou do 5000 m kmenů stromů listnatých, průměru přes 100 do 300 mm</t>
  </si>
  <si>
    <t>1280181004</t>
  </si>
  <si>
    <t>162301421</t>
  </si>
  <si>
    <t>Vodorovné přemístění větví, kmenů nebo pařezů s naložením, složením a dopravou do 5000 m pařezů kmenů, průměru přes 100 do 300 mm</t>
  </si>
  <si>
    <t>1942780242</t>
  </si>
  <si>
    <t>12</t>
  </si>
  <si>
    <t>162301501</t>
  </si>
  <si>
    <t>Vodorovné přemístění smýcených křovin do průměru kmene 100 mm na vzdálenost do 5 000 m</t>
  </si>
  <si>
    <t>-1426022412</t>
  </si>
  <si>
    <t>13</t>
  </si>
  <si>
    <t>919811121-R</t>
  </si>
  <si>
    <t>Střih keřů ručně přes 1 do 2 m</t>
  </si>
  <si>
    <t>-1766190169</t>
  </si>
  <si>
    <t>Struktura výpočtu: délka</t>
  </si>
  <si>
    <t>25</t>
  </si>
  <si>
    <t>18</t>
  </si>
  <si>
    <t>Zemní práce - povrchové úpravy terénu</t>
  </si>
  <si>
    <t>14</t>
  </si>
  <si>
    <t>121101101</t>
  </si>
  <si>
    <t>Sejmutí ornice nebo lesní půdy s vodorovným přemístěním na hromady v místě upotřebení nebo na dočasné či trvalé skládky se složením, na vzdálenost do 50 m</t>
  </si>
  <si>
    <t>-1131319460</t>
  </si>
  <si>
    <t>Struktura výpočtu: délka * šířka * tl. ornice</t>
  </si>
  <si>
    <t>F7*1,0*0,1</t>
  </si>
  <si>
    <t>181301101</t>
  </si>
  <si>
    <t>Rozprostření a urovnání ornice v rovině nebo ve svahu sklonu do 1:5 při souvislé ploše do 500 m2, tl. vrstvy do 100 mm</t>
  </si>
  <si>
    <t>-1319309795</t>
  </si>
  <si>
    <t>F8/0,1</t>
  </si>
  <si>
    <t>16</t>
  </si>
  <si>
    <t>181411131</t>
  </si>
  <si>
    <t>Založení trávníku na půdě předem připravené plochy do 1000 m2 výsevem včetně utažení parkového v rovině nebo na svahu do 1:5</t>
  </si>
  <si>
    <t>805791531</t>
  </si>
  <si>
    <t>17</t>
  </si>
  <si>
    <t>M</t>
  </si>
  <si>
    <t>005724700</t>
  </si>
  <si>
    <t>osivo směs travní univerzál</t>
  </si>
  <si>
    <t>kg</t>
  </si>
  <si>
    <t>-1004641741</t>
  </si>
  <si>
    <t>200,9*0,015 'Přepočtené koeficientem množství</t>
  </si>
  <si>
    <t>185804312</t>
  </si>
  <si>
    <t>Zalití rostlin vodou plochy záhonů jednotlivě přes 20 m2</t>
  </si>
  <si>
    <t>-1920851109</t>
  </si>
  <si>
    <t>P</t>
  </si>
  <si>
    <t>Poznámka k položce:
položka je uvažována vč. dodávky vody</t>
  </si>
  <si>
    <t>Struktura výpočtu: plocha x množství * počet opakování / 1000</t>
  </si>
  <si>
    <t>(F8/0,1)*5*10/1000 "trávník"</t>
  </si>
  <si>
    <t>Zakládání</t>
  </si>
  <si>
    <t>19</t>
  </si>
  <si>
    <t>274313611</t>
  </si>
  <si>
    <t>Základy z betonu prostého pasy betonu kamenem neprokládaného tř. C 16/20</t>
  </si>
  <si>
    <t>-792380306</t>
  </si>
  <si>
    <t>Struktura výpočtu: plocha (změřeno v digitální verzi PD funcí na měření ploch) * tl. základového pasu</t>
  </si>
  <si>
    <t>122,33*0,3</t>
  </si>
  <si>
    <t>20</t>
  </si>
  <si>
    <t>274361821</t>
  </si>
  <si>
    <t>Výztuž základů pasů z betonářské oceli 10 505 (R) nebo BSt 500</t>
  </si>
  <si>
    <t>1466810811</t>
  </si>
  <si>
    <t>Struktura výpočtu: délka * počet * hmotnost bm</t>
  </si>
  <si>
    <t>0,7*520*0,00022 "výztuž podezdívky, 1 kus na jednu tvárnici"</t>
  </si>
  <si>
    <t>2,2*12*0,00158 "výztuž sloupků, 2 kusy na sloupe 200x400 a 4 kusy na skupek 400x400"</t>
  </si>
  <si>
    <t>279113132</t>
  </si>
  <si>
    <t>Základové zdi z tvárnic ztraceného bednění včetně výplně z betonu bez zvláštních nároků na vliv prostředí třídy C 16/20, tloušťky zdiva přes 150 do 200 mm</t>
  </si>
  <si>
    <t>-1312640180</t>
  </si>
  <si>
    <t>Struktura výpočtu: změřeno v digitální verzi PD funkcí na měření ploch</t>
  </si>
  <si>
    <t>41,1</t>
  </si>
  <si>
    <t>Svislé a kompletní konstrukce</t>
  </si>
  <si>
    <t>22</t>
  </si>
  <si>
    <t>338171111</t>
  </si>
  <si>
    <t>Osazování sloupků a vzpěr plotových ocelových trubkových nebo profilovaných výšky do 2,00 m se zalitím cementovou maltou do vynechaných otvorů</t>
  </si>
  <si>
    <t>-727026421</t>
  </si>
  <si>
    <t>23</t>
  </si>
  <si>
    <t>553423950-R</t>
  </si>
  <si>
    <t>sloupek plotový Zn+PVC v barvě hnědé, dl 1700 mm, 60x60x1,8 mm, vč. PVC čepičky a spojovacího materiálu</t>
  </si>
  <si>
    <t>-2127128825</t>
  </si>
  <si>
    <t>24</t>
  </si>
  <si>
    <t>348101120</t>
  </si>
  <si>
    <t>Montáž vrat a vrátek k oplocení na sloupky zděné nebo betonové, plochy jednotlivě přes 2 do 4 m2</t>
  </si>
  <si>
    <t>-1924271777</t>
  </si>
  <si>
    <t>553423210-R</t>
  </si>
  <si>
    <t>branka vchodová kovová dvoukřídlá Zn+PVC v barvě hnědé pro rozměr otvoru 2000x1500 mm, výplň dřevoplastové plotovky 1500x100x15mm, vč. spojovacího materiálu</t>
  </si>
  <si>
    <t>-1402814294</t>
  </si>
  <si>
    <t>Poznámka k položce:
barvu plotovek stanoví investor před objednáním</t>
  </si>
  <si>
    <t>26</t>
  </si>
  <si>
    <t>348101130</t>
  </si>
  <si>
    <t>Montáž vrat a vrátek k oplocení na sloupky zděné nebo betonové, plochy jednotlivě přes 4 do 6 m2</t>
  </si>
  <si>
    <t>1501916370</t>
  </si>
  <si>
    <t>27</t>
  </si>
  <si>
    <t>553423410-R</t>
  </si>
  <si>
    <t>brána kovová dvoukřídlová Zn+PVC v barvě hnědé pro rozměr otvoru 1500x4000 mm, výplň dřevoplastové plotovky 1500x100x15mm, vč. zámku s FABkou a kováním, vč. spojovacího materiálu</t>
  </si>
  <si>
    <t>146937050</t>
  </si>
  <si>
    <t>28</t>
  </si>
  <si>
    <t>348181110</t>
  </si>
  <si>
    <t>Osazení oplocení z dílců dřevěných na předem osazené sloupky</t>
  </si>
  <si>
    <t>1058552381</t>
  </si>
  <si>
    <t>48,2+38,7+27,6+55,3+27,7+2,6*1,25</t>
  </si>
  <si>
    <t>29</t>
  </si>
  <si>
    <t>553423510-R</t>
  </si>
  <si>
    <t>plotové pole plaňkové PP1 o základním rozměru 2000x1000mm, resp. dle rozvinutého pohledu, výplň dřevoplastové plotovky 1000x100x15mm, vodorovné příčníky 30x50x1,8mm Zn+PVC v barvě hnědé, vč. spojovacího materiálu</t>
  </si>
  <si>
    <t>1306859228</t>
  </si>
  <si>
    <t>Struktura výpočtu: změřeno v digitální verzi PD funkcí na měření délek</t>
  </si>
  <si>
    <t>48,2+38,7+27,6+55,3+27,7</t>
  </si>
  <si>
    <t>30</t>
  </si>
  <si>
    <t>553423510-R2</t>
  </si>
  <si>
    <t>plotové pole plaňkové PP1 o základním rozměru 2000x1250mm, resp. dle rozvinutého pohledu, výplň dřevoplastové plotovky 1250x100x15mm, vodorovné příčníky 30x50x1,8mm Zn+PVC v barvě hnědé, vč. spojovacího materiálu</t>
  </si>
  <si>
    <t>2117897206</t>
  </si>
  <si>
    <t>2,6</t>
  </si>
  <si>
    <t>31</t>
  </si>
  <si>
    <t>348272213-R</t>
  </si>
  <si>
    <t>Plotová zeď tl 195 mm z betonových tvarovek oboustranně štípaných přírodních prolévaných betonem C16/20, vč. materiálu, výztuže, práce a dopravy</t>
  </si>
  <si>
    <t>-791744724</t>
  </si>
  <si>
    <t>Poznámka k položce:
Položka je vč. materiálu. Doporučený výrobek BEST - NATURA I-VII, barva přírodní. Uvedený výrobek je pouze refernční o min. standardu.</t>
  </si>
  <si>
    <t>79,0</t>
  </si>
  <si>
    <t>32</t>
  </si>
  <si>
    <t>348272513</t>
  </si>
  <si>
    <t>Ploty z tvárnic betonových plotová stříška lepená mrazuvzdorným lepidlem z tvarovek hladkých nebo štípaných, sedlového tvaru přírodních, tloušťka zdiva 195 mm</t>
  </si>
  <si>
    <t>-389051688</t>
  </si>
  <si>
    <t>Poznámka k položce:
Položka je vč. materiálu. Doporučený výrobek BEST - ZÁKRYTOVÁ DESKA I 500/300/60mm, barva přírodní. Uvedený výrobek je pouze refernční o min. standardu.</t>
  </si>
  <si>
    <t>86,8+22,4+5,4+55,3+27,6</t>
  </si>
  <si>
    <t>33</t>
  </si>
  <si>
    <t>348273221</t>
  </si>
  <si>
    <t>Ploty z tvárnic betonových plotový sloupek na maltu cementovou včetně spárování současně při zdění, výplně z betonu C 16/20 a výztuže se štípaným povrchem, rozměru 400 x 400 mm z tvarovek štípaných ze 3 stran (195 x 190 x 400 mm) přírodních</t>
  </si>
  <si>
    <t>-825481323</t>
  </si>
  <si>
    <t>1,6+1,6</t>
  </si>
  <si>
    <t>34</t>
  </si>
  <si>
    <t>348273241</t>
  </si>
  <si>
    <t>Ploty z tvárnic betonových plotový sloupek na maltu cementovou včetně spárování současně při zdění, výplně z betonu C 16/20 a výztuže se štípaným povrchem, rozměru 400 x 200 mm z tvarovek štípaných ze 4 stran (195 x 190 x 400 mm) přírodních</t>
  </si>
  <si>
    <t>-408384086</t>
  </si>
  <si>
    <t>35</t>
  </si>
  <si>
    <t>348273511</t>
  </si>
  <si>
    <t>Ploty z tvárnic betonových sloupová hlavice lepená mrazuvzdorným lepidlem, včetně spárování z tvarovek hladkých nebo štípaných, sedlového tvaru, rozměru sloupku 400 x 400 mm přírodních</t>
  </si>
  <si>
    <t>-255298042</t>
  </si>
  <si>
    <t>Poznámka k položce:
Položka je vč. materiálu. Doporučený výrobek BEST - ZÁKRYTOVÁ DESKA V 500/500/60-70mm, barva přírodní. Uvedený výrobek je pouze refernční o min. standardu.</t>
  </si>
  <si>
    <t>36</t>
  </si>
  <si>
    <t>348273531</t>
  </si>
  <si>
    <t>Ploty z tvárnic betonových sloupová hlavice lepená mrazuvzdorným lepidlem, včetně spárování z tvarovek hladkých nebo štípaných, sedlového tvaru, rozměru sloupku 400 x 200 mm přírodních</t>
  </si>
  <si>
    <t>-2131298956</t>
  </si>
  <si>
    <t>37</t>
  </si>
  <si>
    <t>348273907</t>
  </si>
  <si>
    <t>Ploty z tvárnic betonových kovové doplňky k plotovému zdivu vkládané do ložných spár současně při zdění držák plotových polí koncový, pro sloupek jakékoliv délky</t>
  </si>
  <si>
    <t>1443379047</t>
  </si>
  <si>
    <t>Poznámka k položce:
Položka je vč. materiálu</t>
  </si>
  <si>
    <t>348273911</t>
  </si>
  <si>
    <t>Ploty z tvárnic betonových kovové doplňky k plotovému zdivu vkládané do ložných spár současně při zdění ostatní vratový pant</t>
  </si>
  <si>
    <t>-221456307</t>
  </si>
  <si>
    <t>39</t>
  </si>
  <si>
    <t>348273912</t>
  </si>
  <si>
    <t>Ploty z tvárnic betonových kovové doplňky k plotovému zdivu vkládané do ložných spár současně při zdění ostatní pant na vrátka</t>
  </si>
  <si>
    <t>-485053696</t>
  </si>
  <si>
    <t>Komunikace pozemní</t>
  </si>
  <si>
    <t>40</t>
  </si>
  <si>
    <t>564831111</t>
  </si>
  <si>
    <t>Podklad ze štěrkodrti ŠD s rozprostřením a zhutněním, po zhutnění tl. 100 mm</t>
  </si>
  <si>
    <t>-1276434859</t>
  </si>
  <si>
    <t>Struktura výpočtu: délka výkopu * šířka výkopu</t>
  </si>
  <si>
    <t>205,1*0,3</t>
  </si>
  <si>
    <t>Mezisoučet</t>
  </si>
  <si>
    <t>41</t>
  </si>
  <si>
    <t>566901133</t>
  </si>
  <si>
    <t>Vyspravení podkladu po překopech inženýrských sítí plochy do 15 m2 s rozprostřením a zhutněním štěrkodrtí tl. 200 mm</t>
  </si>
  <si>
    <t>-222234575</t>
  </si>
  <si>
    <t>42</t>
  </si>
  <si>
    <t>572340112</t>
  </si>
  <si>
    <t>Vyspravení krytu komunikací po překopech inženýrských sítí plochy do 15 m2 asfaltovým betonem ACO (AB), po zhutnění tl. přes 50 do 70 mm</t>
  </si>
  <si>
    <t>1784544750</t>
  </si>
  <si>
    <t>43</t>
  </si>
  <si>
    <t>596211110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</si>
  <si>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</si>
  <si>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-266224484</t>
  </si>
  <si>
    <t>Poznámka k položce:
bude použita dlažba rozebraná v rámci stavby</t>
  </si>
  <si>
    <t>Ostatní konstrukce a práce, bourání</t>
  </si>
  <si>
    <t>44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</si>
  <si>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</si>
  <si>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</si>
  <si>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975510388</t>
  </si>
  <si>
    <t>45</t>
  </si>
  <si>
    <t>IP 1001</t>
  </si>
  <si>
    <t>Prostup základovým pasem v místě kabelových IS osazením dělené chráničky v délce 1,3m. Položka je vč. zemních prací, materiálu a dopravy.</t>
  </si>
  <si>
    <t>-1940051040</t>
  </si>
  <si>
    <t>46</t>
  </si>
  <si>
    <t>IP 1002</t>
  </si>
  <si>
    <t>Prostup základovým pasem v místě křížení s trubním vedením IS vybudováním výklenku v základu vyplněném pískem. Položka je vč. zemních prací, materiálu a dopravy.</t>
  </si>
  <si>
    <t>-1562889834</t>
  </si>
  <si>
    <t>47</t>
  </si>
  <si>
    <t>IP 3010</t>
  </si>
  <si>
    <t>Montáž podhrabových desek, vč. zemních prací ručním nářadím, vč. montáže držáků podhrabových desek na sloupky, vč. spojovacího materiálu, vč. hrubého urovnání terénu</t>
  </si>
  <si>
    <t>-414158012</t>
  </si>
  <si>
    <t>48</t>
  </si>
  <si>
    <t>IP 3011</t>
  </si>
  <si>
    <t>Podhrabová deska betonová, hladká, 2450/300/50mm vč. držáků podhrabových desek 30cm, materiál Zn</t>
  </si>
  <si>
    <t>298344451</t>
  </si>
  <si>
    <t>49</t>
  </si>
  <si>
    <t>IP 3082</t>
  </si>
  <si>
    <t>Hydroizolační asfaltový nátěr dvouvrstvý, vč. materiálu, práce a dopravy</t>
  </si>
  <si>
    <t>1479316974</t>
  </si>
  <si>
    <t>Struktura výpočtu: délka * šířka</t>
  </si>
  <si>
    <t>199,1*0,2</t>
  </si>
  <si>
    <t>39,82*1,1 'Přepočtené koeficientem množství</t>
  </si>
  <si>
    <t>96</t>
  </si>
  <si>
    <t>Bourání konstrukcí</t>
  </si>
  <si>
    <t>50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</si>
  <si>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</si>
  <si>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</si>
  <si>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-880364665</t>
  </si>
  <si>
    <t>Poznámka k položce:
dlažba bude zpětně použita v rámci stavby</t>
  </si>
  <si>
    <t>5 "chodník u výměníku"</t>
  </si>
  <si>
    <t>51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</si>
  <si>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</si>
  <si>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</si>
  <si>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706167879</t>
  </si>
  <si>
    <t>52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</si>
  <si>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</si>
  <si>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</si>
  <si>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-26704300</t>
  </si>
  <si>
    <t>53</t>
  </si>
  <si>
    <t>113202111</t>
  </si>
  <si>
    <t>Vytrhání obrub s vybouráním lože, s přemístěním hmot na skládku na vzdálenost do 3 m nebo s naložením na dopravní prostředek z krajníků nebo obrubníků stojatých</t>
  </si>
  <si>
    <t>-549325699</t>
  </si>
  <si>
    <t>54</t>
  </si>
  <si>
    <t>919731122</t>
  </si>
  <si>
    <t>Zarovnání styčné plochy podkladu nebo krytu podél vybourané části komunikace nebo zpevněné plochy živičné tl. přes 50 do 100 mm</t>
  </si>
  <si>
    <t>-198052937</t>
  </si>
  <si>
    <t>55</t>
  </si>
  <si>
    <t>919735112</t>
  </si>
  <si>
    <t>Řezání stávajícího živičného krytu nebo podkladu hloubky přes 50 do 100 mm</t>
  </si>
  <si>
    <t>375406087</t>
  </si>
  <si>
    <t>Struktura výpočtu: změřeno v digitální verzi PD funcí na měření délek</t>
  </si>
  <si>
    <t>56</t>
  </si>
  <si>
    <t>961044111</t>
  </si>
  <si>
    <t>Bourání základů z betonu prostého</t>
  </si>
  <si>
    <t>-1112650260</t>
  </si>
  <si>
    <t>Poznámka k položce:
Položka je vč. případného zásypu jam po vybouraných sloupcích, hutnění a dovozu materiálu do zásypu.</t>
  </si>
  <si>
    <t>Struktura výpočtu: předpokládaná výška * šířka * délka</t>
  </si>
  <si>
    <t>0,8*0,6*0,6+0,8*0,6*0,6</t>
  </si>
  <si>
    <t>57</t>
  </si>
  <si>
    <t>962032240</t>
  </si>
  <si>
    <t>Bourání zdiva nadzákladového z cihel nebo tvárnic z cihel pálených nebo vápenopískových, na maltu cementovou, objemu do 1 m3</t>
  </si>
  <si>
    <t>-463148612</t>
  </si>
  <si>
    <t>Struktura výpočtu: výška * šířka * délka</t>
  </si>
  <si>
    <t>1,7*0,5*0,5+1,7*0,5*0,5</t>
  </si>
  <si>
    <t>58</t>
  </si>
  <si>
    <t>966071711</t>
  </si>
  <si>
    <t>Bourání plotových sloupků a vzpěr ocelových trubkových nebo profilovaných výšky do 2,50 m zabetonovaných</t>
  </si>
  <si>
    <t>-1784337586</t>
  </si>
  <si>
    <t>Poznámka k položce:
Položka je vč. odvozu železa do sběrného dvora. Výkupní cena za šrot náleží investorovi.</t>
  </si>
  <si>
    <t>70</t>
  </si>
  <si>
    <t>59</t>
  </si>
  <si>
    <t>966071822</t>
  </si>
  <si>
    <t>Rozebrání oplocení z pletiva drátěného se čtvercovými oky, výšky přes 1,6 do 2,0 m</t>
  </si>
  <si>
    <t>806140490</t>
  </si>
  <si>
    <t>104,3+87,5+9,1</t>
  </si>
  <si>
    <t>60</t>
  </si>
  <si>
    <t>966073810</t>
  </si>
  <si>
    <t>Rozebrání vrat a vrátek k oplocení plochy jednotlivě do 2 m2</t>
  </si>
  <si>
    <t>518589916</t>
  </si>
  <si>
    <t>61</t>
  </si>
  <si>
    <t>966073812</t>
  </si>
  <si>
    <t>Rozebrání vrat a vrátek k oplocení plochy jednotlivě přes 6 do 10 m2</t>
  </si>
  <si>
    <t>1449672239</t>
  </si>
  <si>
    <t>62</t>
  </si>
  <si>
    <t>IP 1950</t>
  </si>
  <si>
    <t>Demontáž a zpětné osazení sušáku na prádlo. Položka je vč. demontáže, zemních prací, zpětného osazení, materiálu, práce a dopravy.</t>
  </si>
  <si>
    <t>1488694964</t>
  </si>
  <si>
    <t>997</t>
  </si>
  <si>
    <t>Přesun sutě</t>
  </si>
  <si>
    <t>63</t>
  </si>
  <si>
    <t>997221551</t>
  </si>
  <si>
    <t>Vodorovná doprava suti bez naložení, ale se složením a s hrubým urovnáním ze sypkých materiálů, na vzdálenost do 1 km</t>
  </si>
  <si>
    <t>-667530367</t>
  </si>
  <si>
    <t>64</t>
  </si>
  <si>
    <t>997221559</t>
  </si>
  <si>
    <t>Vodorovná doprava suti bez naložení, ale se složením a s hrubým urovnáním Příplatek k ceně za každý další i započatý 1 km přes 1 km</t>
  </si>
  <si>
    <t>1448572510</t>
  </si>
  <si>
    <t>54,183*5 'Přepočtené koeficientem množství</t>
  </si>
  <si>
    <t>65</t>
  </si>
  <si>
    <t>997013803</t>
  </si>
  <si>
    <t>Poplatek za uložení stavebního odpadu na skládce (skládkovné) cihelného zatříděného do Katalogu odpadů pod kódem 170 102</t>
  </si>
  <si>
    <t>1647791990</t>
  </si>
  <si>
    <t>66</t>
  </si>
  <si>
    <t>997221815</t>
  </si>
  <si>
    <t>Poplatek za uložení stavebního odpadu na skládce (skládkovné) z prostého betonu zatříděného do Katalogu odpadů pod kódem 170 101</t>
  </si>
  <si>
    <t>1644566784</t>
  </si>
  <si>
    <t>67</t>
  </si>
  <si>
    <t>997221845</t>
  </si>
  <si>
    <t>Poplatek za uložení stavebního odpadu na skládce (skládkovné) asfaltového bez obsahu dehtu zatříděného do Katalogu odpadů pod kódem 170 302</t>
  </si>
  <si>
    <t>-356321302</t>
  </si>
  <si>
    <t>68</t>
  </si>
  <si>
    <t>997221855</t>
  </si>
  <si>
    <t>-1170893151</t>
  </si>
  <si>
    <t>998</t>
  </si>
  <si>
    <t>Přesun hmot</t>
  </si>
  <si>
    <t>69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</si>
  <si>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</si>
  <si>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</si>
  <si>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-1110549007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</si>
  <si>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</si>
  <si>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</si>
  <si>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</si>
  <si>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</si>
  <si>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</si>
  <si>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</si>
  <si>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</si>
  <si>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</si>
  <si>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-2010735581</t>
  </si>
  <si>
    <t>Poznámka k položce:
vytyčení hranic pozemků, vytyčení staveniště a stavebního objektu, určení průběhu nadzemního nebo podzemního stávajícího i plánovaného vedení, určení vytyčovací sítě, ...</t>
  </si>
  <si>
    <t>71</t>
  </si>
  <si>
    <t>012303000</t>
  </si>
  <si>
    <t>Geodetické práce po výstavbě</t>
  </si>
  <si>
    <t>-1816459228</t>
  </si>
  <si>
    <t>Poznámka k položce:
zaměření skutečného provedení stavby, včetně komunikací a inženýrských sítí, kontrolní měření provedeného objektu, měření posunu a změn polohy novostavby v daném časovém intervalu, geometrický plán ...</t>
  </si>
  <si>
    <t>72</t>
  </si>
  <si>
    <t>013254000</t>
  </si>
  <si>
    <t>Dokumentace skutečného provedení stavby</t>
  </si>
  <si>
    <t>-493640281</t>
  </si>
  <si>
    <t>17,49</t>
  </si>
  <si>
    <t>branka</t>
  </si>
  <si>
    <t>F5</t>
  </si>
  <si>
    <t>7,77</t>
  </si>
  <si>
    <t>2017-46-A-2 - Oplocení - II. etapa</t>
  </si>
  <si>
    <t>2017-46-A-2-SP - Soupis prací - Oplocení - II. etapa</t>
  </si>
  <si>
    <t>336735224</t>
  </si>
  <si>
    <t>Poznámka k položce:
Tato položka a s ní související jsou uvažovány jako rezerva v případě, že by bylo zjištěno, že se pod stávající podezdívkou nenachází základový pas, který by bylo možno využít. FAKTUROVÁNO BUDE DLE SKUTEČNĚ PROVEDENÝCH PRACÍ ODSOUHLASENÝCH INVESTOREM.</t>
  </si>
  <si>
    <t>58,3*0,3</t>
  </si>
  <si>
    <t>672944717</t>
  </si>
  <si>
    <t>527760738</t>
  </si>
  <si>
    <t>-1939552748</t>
  </si>
  <si>
    <t>-1606311613</t>
  </si>
  <si>
    <t>112101102</t>
  </si>
  <si>
    <t>Odstranění stromů s odřezáním kmene a s odvětvením listnatých, průměru kmene přes 300 do 500 mm</t>
  </si>
  <si>
    <t>-270513500</t>
  </si>
  <si>
    <t>112201102</t>
  </si>
  <si>
    <t>Odstranění pařezů s jejich vykopáním, vytrháním nebo odstřelením, s přesekáním kořenů průměru přes 300 do 500 mm</t>
  </si>
  <si>
    <t>-66853811</t>
  </si>
  <si>
    <t>162301402</t>
  </si>
  <si>
    <t>Vodorovné přemístění větví, kmenů nebo pařezů s naložením, složením a dopravou do 5000 m větví stromů listnatých, průměru kmene přes 300 do 500 mm</t>
  </si>
  <si>
    <t>-1445687073</t>
  </si>
  <si>
    <t>162301412</t>
  </si>
  <si>
    <t>Vodorovné přemístění větví, kmenů nebo pařezů s naložením, složením a dopravou do 5000 m kmenů stromů listnatých, průměru přes 300 do 500 mm</t>
  </si>
  <si>
    <t>365471041</t>
  </si>
  <si>
    <t>162301422</t>
  </si>
  <si>
    <t>Vodorovné přemístění větví, kmenů nebo pařezů s naložením, složením a dopravou do 5000 m pařezů kmenů, průměru přes 300 do 500 mm</t>
  </si>
  <si>
    <t>1436722792</t>
  </si>
  <si>
    <t>-1546982676</t>
  </si>
  <si>
    <t>35+5</t>
  </si>
  <si>
    <t>436945687</t>
  </si>
  <si>
    <t>(39,7+38)*1,0*0,1</t>
  </si>
  <si>
    <t>1540739477</t>
  </si>
  <si>
    <t>F6/0,1</t>
  </si>
  <si>
    <t>323128932</t>
  </si>
  <si>
    <t>-771428309</t>
  </si>
  <si>
    <t>77,7*0,015 'Přepočtené koeficientem množství</t>
  </si>
  <si>
    <t>464943745</t>
  </si>
  <si>
    <t>(F6/0,1)*5*10/1000 "trávník"</t>
  </si>
  <si>
    <t>-54088934</t>
  </si>
  <si>
    <t>49,86*0,3</t>
  </si>
  <si>
    <t>-154911024</t>
  </si>
  <si>
    <t>0,7*200*0,00022 "výztuž podezdívky, 1 kus na jednu tvárnici"</t>
  </si>
  <si>
    <t>-1648261778</t>
  </si>
  <si>
    <t>16,6</t>
  </si>
  <si>
    <t>467186548</t>
  </si>
  <si>
    <t>-1253721965</t>
  </si>
  <si>
    <t>348101110</t>
  </si>
  <si>
    <t>Montáž vrat a vrátek k oplocení na sloupky zděné nebo betonové, plochy jednotlivě do 2 m2</t>
  </si>
  <si>
    <t>1460964224</t>
  </si>
  <si>
    <t>branka vchodová kovová Zn+PVC v barvě hnědé pro rozměr otvoru 1000x1500 mm, výplň dřevoplastové plotovky 1500x100x15mm, vč. spojovacího materiálu</t>
  </si>
  <si>
    <t>-227974176</t>
  </si>
  <si>
    <t>205277413</t>
  </si>
  <si>
    <t>-2005872813</t>
  </si>
  <si>
    <t>1438535149</t>
  </si>
  <si>
    <t>41,9+24+11,1</t>
  </si>
  <si>
    <t>849627480</t>
  </si>
  <si>
    <t>-1100813264</t>
  </si>
  <si>
    <t>30,6</t>
  </si>
  <si>
    <t>1271640802</t>
  </si>
  <si>
    <t>42+9,5+13,8+11,2</t>
  </si>
  <si>
    <t>866748910</t>
  </si>
  <si>
    <t>1269515958</t>
  </si>
  <si>
    <t>382688465</t>
  </si>
  <si>
    <t>-1914398337</t>
  </si>
  <si>
    <t>-1612357635</t>
  </si>
  <si>
    <t>749564404</t>
  </si>
  <si>
    <t>719902002</t>
  </si>
  <si>
    <t>348273915</t>
  </si>
  <si>
    <t>Ploty z tvárnic betonových kovové doplňky k plotovému zdivu vkládané do ložných spár současně při zdění ostatní doraz zámku</t>
  </si>
  <si>
    <t>1481826191</t>
  </si>
  <si>
    <t>-1056978045</t>
  </si>
  <si>
    <t>83,1*0,3</t>
  </si>
  <si>
    <t>-1602159816</t>
  </si>
  <si>
    <t>Výměna HUP dle požadavků správce IS. Položka je uvažována vč. nové skříně HUP, pomocného materiálu, práce a dopravy.</t>
  </si>
  <si>
    <t>-1365888204</t>
  </si>
  <si>
    <t>-1229157040</t>
  </si>
  <si>
    <t>83,1*0,2</t>
  </si>
  <si>
    <t>16,62*1,1 'Přepočtené koeficientem množství</t>
  </si>
  <si>
    <t>-43915535</t>
  </si>
  <si>
    <t>-1765782345</t>
  </si>
  <si>
    <t>Poznámka k položce:
Tato položka a s ní související jsou uvažovány jako rezerva v případě, že by bylo zjištěno, že se pod stávající podezdívkou nachází základový pas, který by nebylo možno využít pro vyzbudování podezdívky. FAKTUROVÁNO BUDE DLE SKUTEČNĚ PROVEDENÝCH PRACÍ ODSOUHLASENÝCH INVESTOREM.</t>
  </si>
  <si>
    <t>0,8*0,4*(42+26+11,7)</t>
  </si>
  <si>
    <t>962032241</t>
  </si>
  <si>
    <t>Bourání zdiva nadzákladového z cihel nebo tvárnic z cihel pálených nebo vápenopískových, na maltu cementovou, objemu přes 1 m3</t>
  </si>
  <si>
    <t>-676380116</t>
  </si>
  <si>
    <t>Poznámka k položce:
po dohodě s investorem budou nerozbité cihly uskladněny u investora ve skladu</t>
  </si>
  <si>
    <t>0,6*0,3*(42+26+11,7)+(7*1,7)*0,5*0,5</t>
  </si>
  <si>
    <t>966003818</t>
  </si>
  <si>
    <t>Rozebrání dřevěného oplocení se sloupky osové vzdálenosti do 4,00 m, výšky do 2,50 m, osazených do hloubky 1,00 m s příčníky a ocelovými sloupky z prken a latí</t>
  </si>
  <si>
    <t>-415555579</t>
  </si>
  <si>
    <t>Poznámka k položce:
Položka je vč. odvozu dřevených planěk do sběrného dvora. Výkupní cena za šrot náleží investorovi.</t>
  </si>
  <si>
    <t>Struktura výpočtu: délka (změřeno v digitální verzi PD funkcí na měření délek) * výška</t>
  </si>
  <si>
    <t>(42+26+11,7)*1,0</t>
  </si>
  <si>
    <t>966071721</t>
  </si>
  <si>
    <t>Bourání plotových sloupků a vzpěr ocelových trubkových nebo profilovaných výšky do 2,50 m odřezáním</t>
  </si>
  <si>
    <t>-868099249</t>
  </si>
  <si>
    <t>-315759958</t>
  </si>
  <si>
    <t>Poznámka k položce:
Položka je vč. odvozu železa a dřevených planěk do sběrného dvora. Výkupní cena za šrot náleží investorovi.</t>
  </si>
  <si>
    <t>-819766624</t>
  </si>
  <si>
    <t>1300542703</t>
  </si>
  <si>
    <t>-449418822</t>
  </si>
  <si>
    <t>92,859*5 'Přepočtené koeficientem množství</t>
  </si>
  <si>
    <t>1493910741</t>
  </si>
  <si>
    <t>1443507535</t>
  </si>
  <si>
    <t>-627120664</t>
  </si>
  <si>
    <t>696936788</t>
  </si>
  <si>
    <t>913685916</t>
  </si>
  <si>
    <t>1065211636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</si>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</sst>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1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57" t="s">
        <v>16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0"/>
      <c r="AQ5" s="32"/>
      <c r="BE5" s="355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59" t="s">
        <v>19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0"/>
      <c r="AQ6" s="32"/>
      <c r="BE6" s="356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56"/>
      <c r="BS7" s="25" t="s">
        <v>8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56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56"/>
      <c r="BS9" s="25" t="s">
        <v>8</v>
      </c>
    </row>
    <row r="10" spans="2:71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29</v>
      </c>
      <c r="AO10" s="30"/>
      <c r="AP10" s="30"/>
      <c r="AQ10" s="32"/>
      <c r="BE10" s="356"/>
      <c r="BS10" s="25" t="s">
        <v>8</v>
      </c>
    </row>
    <row r="11" spans="2:71" ht="18.4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31</v>
      </c>
      <c r="AL11" s="30"/>
      <c r="AM11" s="30"/>
      <c r="AN11" s="36" t="s">
        <v>21</v>
      </c>
      <c r="AO11" s="30"/>
      <c r="AP11" s="30"/>
      <c r="AQ11" s="32"/>
      <c r="BE11" s="356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56"/>
      <c r="BS12" s="25" t="s">
        <v>8</v>
      </c>
    </row>
    <row r="13" spans="2:71" ht="14.45" customHeight="1">
      <c r="B13" s="29"/>
      <c r="C13" s="30"/>
      <c r="D13" s="38" t="s">
        <v>32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33</v>
      </c>
      <c r="AO13" s="30"/>
      <c r="AP13" s="30"/>
      <c r="AQ13" s="32"/>
      <c r="BE13" s="356"/>
      <c r="BS13" s="25" t="s">
        <v>8</v>
      </c>
    </row>
    <row r="14" spans="2:71" ht="13.5">
      <c r="B14" s="29"/>
      <c r="C14" s="30"/>
      <c r="D14" s="30"/>
      <c r="E14" s="360" t="s">
        <v>33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8" t="s">
        <v>31</v>
      </c>
      <c r="AL14" s="30"/>
      <c r="AM14" s="30"/>
      <c r="AN14" s="40" t="s">
        <v>33</v>
      </c>
      <c r="AO14" s="30"/>
      <c r="AP14" s="30"/>
      <c r="AQ14" s="32"/>
      <c r="BE14" s="356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56"/>
      <c r="BS15" s="25" t="s">
        <v>6</v>
      </c>
    </row>
    <row r="16" spans="2:71" ht="14.45" customHeight="1">
      <c r="B16" s="29"/>
      <c r="C16" s="30"/>
      <c r="D16" s="38" t="s">
        <v>34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35</v>
      </c>
      <c r="AO16" s="30"/>
      <c r="AP16" s="30"/>
      <c r="AQ16" s="32"/>
      <c r="BE16" s="356"/>
      <c r="BS16" s="25" t="s">
        <v>6</v>
      </c>
    </row>
    <row r="17" spans="2:71" ht="18.4" customHeight="1">
      <c r="B17" s="29"/>
      <c r="C17" s="30"/>
      <c r="D17" s="30"/>
      <c r="E17" s="36" t="s">
        <v>36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31</v>
      </c>
      <c r="AL17" s="30"/>
      <c r="AM17" s="30"/>
      <c r="AN17" s="36" t="s">
        <v>21</v>
      </c>
      <c r="AO17" s="30"/>
      <c r="AP17" s="30"/>
      <c r="AQ17" s="32"/>
      <c r="BE17" s="356"/>
      <c r="BS17" s="25" t="s">
        <v>37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56"/>
      <c r="BS18" s="25" t="s">
        <v>8</v>
      </c>
    </row>
    <row r="19" spans="2:71" ht="14.45" customHeight="1">
      <c r="B19" s="29"/>
      <c r="C19" s="30"/>
      <c r="D19" s="38" t="s">
        <v>38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56"/>
      <c r="BS19" s="25" t="s">
        <v>8</v>
      </c>
    </row>
    <row r="20" spans="2:71" ht="409.5" customHeight="1">
      <c r="B20" s="29"/>
      <c r="C20" s="30"/>
      <c r="D20" s="30"/>
      <c r="E20" s="362" t="s">
        <v>39</v>
      </c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0"/>
      <c r="AP20" s="30"/>
      <c r="AQ20" s="32"/>
      <c r="BE20" s="356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56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56"/>
    </row>
    <row r="23" spans="2:57" s="1" customFormat="1" ht="25.9" customHeight="1">
      <c r="B23" s="42"/>
      <c r="C23" s="43"/>
      <c r="D23" s="44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63">
        <f>ROUND(AG51,2)</f>
        <v>0</v>
      </c>
      <c r="AL23" s="364"/>
      <c r="AM23" s="364"/>
      <c r="AN23" s="364"/>
      <c r="AO23" s="364"/>
      <c r="AP23" s="43"/>
      <c r="AQ23" s="46"/>
      <c r="BE23" s="356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6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65" t="s">
        <v>41</v>
      </c>
      <c r="M25" s="365"/>
      <c r="N25" s="365"/>
      <c r="O25" s="365"/>
      <c r="P25" s="43"/>
      <c r="Q25" s="43"/>
      <c r="R25" s="43"/>
      <c r="S25" s="43"/>
      <c r="T25" s="43"/>
      <c r="U25" s="43"/>
      <c r="V25" s="43"/>
      <c r="W25" s="365" t="s">
        <v>42</v>
      </c>
      <c r="X25" s="365"/>
      <c r="Y25" s="365"/>
      <c r="Z25" s="365"/>
      <c r="AA25" s="365"/>
      <c r="AB25" s="365"/>
      <c r="AC25" s="365"/>
      <c r="AD25" s="365"/>
      <c r="AE25" s="365"/>
      <c r="AF25" s="43"/>
      <c r="AG25" s="43"/>
      <c r="AH25" s="43"/>
      <c r="AI25" s="43"/>
      <c r="AJ25" s="43"/>
      <c r="AK25" s="365" t="s">
        <v>43</v>
      </c>
      <c r="AL25" s="365"/>
      <c r="AM25" s="365"/>
      <c r="AN25" s="365"/>
      <c r="AO25" s="365"/>
      <c r="AP25" s="43"/>
      <c r="AQ25" s="46"/>
      <c r="BE25" s="356"/>
    </row>
    <row r="26" spans="2:57" s="2" customFormat="1" ht="14.45" customHeight="1">
      <c r="B26" s="48"/>
      <c r="C26" s="49"/>
      <c r="D26" s="50" t="s">
        <v>44</v>
      </c>
      <c r="E26" s="49"/>
      <c r="F26" s="50" t="s">
        <v>45</v>
      </c>
      <c r="G26" s="49"/>
      <c r="H26" s="49"/>
      <c r="I26" s="49"/>
      <c r="J26" s="49"/>
      <c r="K26" s="49"/>
      <c r="L26" s="366">
        <v>0.21</v>
      </c>
      <c r="M26" s="367"/>
      <c r="N26" s="367"/>
      <c r="O26" s="367"/>
      <c r="P26" s="49"/>
      <c r="Q26" s="49"/>
      <c r="R26" s="49"/>
      <c r="S26" s="49"/>
      <c r="T26" s="49"/>
      <c r="U26" s="49"/>
      <c r="V26" s="49"/>
      <c r="W26" s="368">
        <f>ROUND(AZ51,2)</f>
        <v>0</v>
      </c>
      <c r="X26" s="367"/>
      <c r="Y26" s="367"/>
      <c r="Z26" s="367"/>
      <c r="AA26" s="367"/>
      <c r="AB26" s="367"/>
      <c r="AC26" s="367"/>
      <c r="AD26" s="367"/>
      <c r="AE26" s="367"/>
      <c r="AF26" s="49"/>
      <c r="AG26" s="49"/>
      <c r="AH26" s="49"/>
      <c r="AI26" s="49"/>
      <c r="AJ26" s="49"/>
      <c r="AK26" s="368">
        <f>ROUND(AV51,2)</f>
        <v>0</v>
      </c>
      <c r="AL26" s="367"/>
      <c r="AM26" s="367"/>
      <c r="AN26" s="367"/>
      <c r="AO26" s="367"/>
      <c r="AP26" s="49"/>
      <c r="AQ26" s="51"/>
      <c r="BE26" s="356"/>
    </row>
    <row r="27" spans="2:57" s="2" customFormat="1" ht="14.45" customHeight="1">
      <c r="B27" s="48"/>
      <c r="C27" s="49"/>
      <c r="D27" s="49"/>
      <c r="E27" s="49"/>
      <c r="F27" s="50" t="s">
        <v>46</v>
      </c>
      <c r="G27" s="49"/>
      <c r="H27" s="49"/>
      <c r="I27" s="49"/>
      <c r="J27" s="49"/>
      <c r="K27" s="49"/>
      <c r="L27" s="366">
        <v>0.15</v>
      </c>
      <c r="M27" s="367"/>
      <c r="N27" s="367"/>
      <c r="O27" s="367"/>
      <c r="P27" s="49"/>
      <c r="Q27" s="49"/>
      <c r="R27" s="49"/>
      <c r="S27" s="49"/>
      <c r="T27" s="49"/>
      <c r="U27" s="49"/>
      <c r="V27" s="49"/>
      <c r="W27" s="368">
        <f>ROUND(BA51,2)</f>
        <v>0</v>
      </c>
      <c r="X27" s="367"/>
      <c r="Y27" s="367"/>
      <c r="Z27" s="367"/>
      <c r="AA27" s="367"/>
      <c r="AB27" s="367"/>
      <c r="AC27" s="367"/>
      <c r="AD27" s="367"/>
      <c r="AE27" s="367"/>
      <c r="AF27" s="49"/>
      <c r="AG27" s="49"/>
      <c r="AH27" s="49"/>
      <c r="AI27" s="49"/>
      <c r="AJ27" s="49"/>
      <c r="AK27" s="368">
        <f>ROUND(AW51,2)</f>
        <v>0</v>
      </c>
      <c r="AL27" s="367"/>
      <c r="AM27" s="367"/>
      <c r="AN27" s="367"/>
      <c r="AO27" s="367"/>
      <c r="AP27" s="49"/>
      <c r="AQ27" s="51"/>
      <c r="BE27" s="356"/>
    </row>
    <row r="28" spans="2:57" s="2" customFormat="1" ht="14.45" customHeight="1" hidden="1">
      <c r="B28" s="48"/>
      <c r="C28" s="49"/>
      <c r="D28" s="49"/>
      <c r="E28" s="49"/>
      <c r="F28" s="50" t="s">
        <v>47</v>
      </c>
      <c r="G28" s="49"/>
      <c r="H28" s="49"/>
      <c r="I28" s="49"/>
      <c r="J28" s="49"/>
      <c r="K28" s="49"/>
      <c r="L28" s="366">
        <v>0.21</v>
      </c>
      <c r="M28" s="367"/>
      <c r="N28" s="367"/>
      <c r="O28" s="367"/>
      <c r="P28" s="49"/>
      <c r="Q28" s="49"/>
      <c r="R28" s="49"/>
      <c r="S28" s="49"/>
      <c r="T28" s="49"/>
      <c r="U28" s="49"/>
      <c r="V28" s="49"/>
      <c r="W28" s="368">
        <f>ROUND(BB51,2)</f>
        <v>0</v>
      </c>
      <c r="X28" s="367"/>
      <c r="Y28" s="367"/>
      <c r="Z28" s="367"/>
      <c r="AA28" s="367"/>
      <c r="AB28" s="367"/>
      <c r="AC28" s="367"/>
      <c r="AD28" s="367"/>
      <c r="AE28" s="367"/>
      <c r="AF28" s="49"/>
      <c r="AG28" s="49"/>
      <c r="AH28" s="49"/>
      <c r="AI28" s="49"/>
      <c r="AJ28" s="49"/>
      <c r="AK28" s="368">
        <v>0</v>
      </c>
      <c r="AL28" s="367"/>
      <c r="AM28" s="367"/>
      <c r="AN28" s="367"/>
      <c r="AO28" s="367"/>
      <c r="AP28" s="49"/>
      <c r="AQ28" s="51"/>
      <c r="BE28" s="356"/>
    </row>
    <row r="29" spans="2:57" s="2" customFormat="1" ht="14.45" customHeight="1" hidden="1">
      <c r="B29" s="48"/>
      <c r="C29" s="49"/>
      <c r="D29" s="49"/>
      <c r="E29" s="49"/>
      <c r="F29" s="50" t="s">
        <v>48</v>
      </c>
      <c r="G29" s="49"/>
      <c r="H29" s="49"/>
      <c r="I29" s="49"/>
      <c r="J29" s="49"/>
      <c r="K29" s="49"/>
      <c r="L29" s="366">
        <v>0.15</v>
      </c>
      <c r="M29" s="367"/>
      <c r="N29" s="367"/>
      <c r="O29" s="367"/>
      <c r="P29" s="49"/>
      <c r="Q29" s="49"/>
      <c r="R29" s="49"/>
      <c r="S29" s="49"/>
      <c r="T29" s="49"/>
      <c r="U29" s="49"/>
      <c r="V29" s="49"/>
      <c r="W29" s="368">
        <f>ROUND(BC51,2)</f>
        <v>0</v>
      </c>
      <c r="X29" s="367"/>
      <c r="Y29" s="367"/>
      <c r="Z29" s="367"/>
      <c r="AA29" s="367"/>
      <c r="AB29" s="367"/>
      <c r="AC29" s="367"/>
      <c r="AD29" s="367"/>
      <c r="AE29" s="367"/>
      <c r="AF29" s="49"/>
      <c r="AG29" s="49"/>
      <c r="AH29" s="49"/>
      <c r="AI29" s="49"/>
      <c r="AJ29" s="49"/>
      <c r="AK29" s="368">
        <v>0</v>
      </c>
      <c r="AL29" s="367"/>
      <c r="AM29" s="367"/>
      <c r="AN29" s="367"/>
      <c r="AO29" s="367"/>
      <c r="AP29" s="49"/>
      <c r="AQ29" s="51"/>
      <c r="BE29" s="356"/>
    </row>
    <row r="30" spans="2:57" s="2" customFormat="1" ht="14.45" customHeight="1" hidden="1">
      <c r="B30" s="48"/>
      <c r="C30" s="49"/>
      <c r="D30" s="49"/>
      <c r="E30" s="49"/>
      <c r="F30" s="50" t="s">
        <v>49</v>
      </c>
      <c r="G30" s="49"/>
      <c r="H30" s="49"/>
      <c r="I30" s="49"/>
      <c r="J30" s="49"/>
      <c r="K30" s="49"/>
      <c r="L30" s="366">
        <v>0</v>
      </c>
      <c r="M30" s="367"/>
      <c r="N30" s="367"/>
      <c r="O30" s="367"/>
      <c r="P30" s="49"/>
      <c r="Q30" s="49"/>
      <c r="R30" s="49"/>
      <c r="S30" s="49"/>
      <c r="T30" s="49"/>
      <c r="U30" s="49"/>
      <c r="V30" s="49"/>
      <c r="W30" s="368">
        <f>ROUND(BD51,2)</f>
        <v>0</v>
      </c>
      <c r="X30" s="367"/>
      <c r="Y30" s="367"/>
      <c r="Z30" s="367"/>
      <c r="AA30" s="367"/>
      <c r="AB30" s="367"/>
      <c r="AC30" s="367"/>
      <c r="AD30" s="367"/>
      <c r="AE30" s="367"/>
      <c r="AF30" s="49"/>
      <c r="AG30" s="49"/>
      <c r="AH30" s="49"/>
      <c r="AI30" s="49"/>
      <c r="AJ30" s="49"/>
      <c r="AK30" s="368">
        <v>0</v>
      </c>
      <c r="AL30" s="367"/>
      <c r="AM30" s="367"/>
      <c r="AN30" s="367"/>
      <c r="AO30" s="367"/>
      <c r="AP30" s="49"/>
      <c r="AQ30" s="51"/>
      <c r="BE30" s="356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6"/>
    </row>
    <row r="32" spans="2:57" s="1" customFormat="1" ht="25.9" customHeight="1">
      <c r="B32" s="42"/>
      <c r="C32" s="52"/>
      <c r="D32" s="53" t="s">
        <v>50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51</v>
      </c>
      <c r="U32" s="54"/>
      <c r="V32" s="54"/>
      <c r="W32" s="54"/>
      <c r="X32" s="369" t="s">
        <v>52</v>
      </c>
      <c r="Y32" s="370"/>
      <c r="Z32" s="370"/>
      <c r="AA32" s="370"/>
      <c r="AB32" s="370"/>
      <c r="AC32" s="54"/>
      <c r="AD32" s="54"/>
      <c r="AE32" s="54"/>
      <c r="AF32" s="54"/>
      <c r="AG32" s="54"/>
      <c r="AH32" s="54"/>
      <c r="AI32" s="54"/>
      <c r="AJ32" s="54"/>
      <c r="AK32" s="371">
        <f>SUM(AK23:AK30)</f>
        <v>0</v>
      </c>
      <c r="AL32" s="370"/>
      <c r="AM32" s="370"/>
      <c r="AN32" s="370"/>
      <c r="AO32" s="372"/>
      <c r="AP32" s="52"/>
      <c r="AQ32" s="56"/>
      <c r="BE32" s="356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53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2017-46-A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3" t="str">
        <f>K6</f>
        <v>Oprava oplocení areálu MŠ v ul. Pionýrů, Sokolov - VARIANTA A</v>
      </c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areál MŠ v ul. Pionýrů, Sokolov, Karlovarský kraj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75" t="str">
        <f>IF(AN8="","",AN8)</f>
        <v>22. 12. 2017</v>
      </c>
      <c r="AN44" s="375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Město Sokolov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34</v>
      </c>
      <c r="AJ46" s="64"/>
      <c r="AK46" s="64"/>
      <c r="AL46" s="64"/>
      <c r="AM46" s="376" t="str">
        <f>IF(E17="","",E17)</f>
        <v>Ing. Martin Haueisen</v>
      </c>
      <c r="AN46" s="376"/>
      <c r="AO46" s="376"/>
      <c r="AP46" s="376"/>
      <c r="AQ46" s="64"/>
      <c r="AR46" s="62"/>
      <c r="AS46" s="377" t="s">
        <v>54</v>
      </c>
      <c r="AT46" s="378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32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79"/>
      <c r="AT47" s="380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1"/>
      <c r="AT48" s="382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3" t="s">
        <v>55</v>
      </c>
      <c r="D49" s="384"/>
      <c r="E49" s="384"/>
      <c r="F49" s="384"/>
      <c r="G49" s="384"/>
      <c r="H49" s="80"/>
      <c r="I49" s="385" t="s">
        <v>56</v>
      </c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6" t="s">
        <v>57</v>
      </c>
      <c r="AH49" s="384"/>
      <c r="AI49" s="384"/>
      <c r="AJ49" s="384"/>
      <c r="AK49" s="384"/>
      <c r="AL49" s="384"/>
      <c r="AM49" s="384"/>
      <c r="AN49" s="385" t="s">
        <v>58</v>
      </c>
      <c r="AO49" s="384"/>
      <c r="AP49" s="384"/>
      <c r="AQ49" s="81" t="s">
        <v>59</v>
      </c>
      <c r="AR49" s="62"/>
      <c r="AS49" s="82" t="s">
        <v>60</v>
      </c>
      <c r="AT49" s="83" t="s">
        <v>61</v>
      </c>
      <c r="AU49" s="83" t="s">
        <v>62</v>
      </c>
      <c r="AV49" s="83" t="s">
        <v>63</v>
      </c>
      <c r="AW49" s="83" t="s">
        <v>64</v>
      </c>
      <c r="AX49" s="83" t="s">
        <v>65</v>
      </c>
      <c r="AY49" s="83" t="s">
        <v>66</v>
      </c>
      <c r="AZ49" s="83" t="s">
        <v>67</v>
      </c>
      <c r="BA49" s="83" t="s">
        <v>68</v>
      </c>
      <c r="BB49" s="83" t="s">
        <v>69</v>
      </c>
      <c r="BC49" s="83" t="s">
        <v>70</v>
      </c>
      <c r="BD49" s="84" t="s">
        <v>71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72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94">
        <f>ROUND(AG52+AG54,2)</f>
        <v>0</v>
      </c>
      <c r="AH51" s="394"/>
      <c r="AI51" s="394"/>
      <c r="AJ51" s="394"/>
      <c r="AK51" s="394"/>
      <c r="AL51" s="394"/>
      <c r="AM51" s="394"/>
      <c r="AN51" s="395">
        <f>SUM(AG51,AT51)</f>
        <v>0</v>
      </c>
      <c r="AO51" s="395"/>
      <c r="AP51" s="395"/>
      <c r="AQ51" s="90" t="s">
        <v>21</v>
      </c>
      <c r="AR51" s="72"/>
      <c r="AS51" s="91">
        <f>ROUND(AS52+AS54,2)</f>
        <v>0</v>
      </c>
      <c r="AT51" s="92">
        <f>ROUND(SUM(AV51:AW51),2)</f>
        <v>0</v>
      </c>
      <c r="AU51" s="93">
        <f>ROUND(AU52+AU54,5)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ROUND(AZ52+AZ54,2)</f>
        <v>0</v>
      </c>
      <c r="BA51" s="92">
        <f>ROUND(BA52+BA54,2)</f>
        <v>0</v>
      </c>
      <c r="BB51" s="92">
        <f>ROUND(BB52+BB54,2)</f>
        <v>0</v>
      </c>
      <c r="BC51" s="92">
        <f>ROUND(BC52+BC54,2)</f>
        <v>0</v>
      </c>
      <c r="BD51" s="94">
        <f>ROUND(BD52+BD54,2)</f>
        <v>0</v>
      </c>
      <c r="BS51" s="95" t="s">
        <v>73</v>
      </c>
      <c r="BT51" s="95" t="s">
        <v>74</v>
      </c>
      <c r="BU51" s="96" t="s">
        <v>75</v>
      </c>
      <c r="BV51" s="95" t="s">
        <v>76</v>
      </c>
      <c r="BW51" s="95" t="s">
        <v>7</v>
      </c>
      <c r="BX51" s="95" t="s">
        <v>77</v>
      </c>
      <c r="CL51" s="95" t="s">
        <v>21</v>
      </c>
    </row>
    <row r="52" spans="2:91" s="5" customFormat="1" ht="31.5" customHeight="1">
      <c r="B52" s="97"/>
      <c r="C52" s="98"/>
      <c r="D52" s="390" t="s">
        <v>78</v>
      </c>
      <c r="E52" s="390"/>
      <c r="F52" s="390"/>
      <c r="G52" s="390"/>
      <c r="H52" s="390"/>
      <c r="I52" s="99"/>
      <c r="J52" s="390" t="s">
        <v>79</v>
      </c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89">
        <f>ROUND(AG53,2)</f>
        <v>0</v>
      </c>
      <c r="AH52" s="388"/>
      <c r="AI52" s="388"/>
      <c r="AJ52" s="388"/>
      <c r="AK52" s="388"/>
      <c r="AL52" s="388"/>
      <c r="AM52" s="388"/>
      <c r="AN52" s="387">
        <f>SUM(AG52,AT52)</f>
        <v>0</v>
      </c>
      <c r="AO52" s="388"/>
      <c r="AP52" s="388"/>
      <c r="AQ52" s="100" t="s">
        <v>80</v>
      </c>
      <c r="AR52" s="101"/>
      <c r="AS52" s="102">
        <f>ROUND(AS53,2)</f>
        <v>0</v>
      </c>
      <c r="AT52" s="103">
        <f>ROUND(SUM(AV52:AW52),2)</f>
        <v>0</v>
      </c>
      <c r="AU52" s="104">
        <f>ROUND(AU53,5)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ROUND(AZ53,2)</f>
        <v>0</v>
      </c>
      <c r="BA52" s="103">
        <f>ROUND(BA53,2)</f>
        <v>0</v>
      </c>
      <c r="BB52" s="103">
        <f>ROUND(BB53,2)</f>
        <v>0</v>
      </c>
      <c r="BC52" s="103">
        <f>ROUND(BC53,2)</f>
        <v>0</v>
      </c>
      <c r="BD52" s="105">
        <f>ROUND(BD53,2)</f>
        <v>0</v>
      </c>
      <c r="BS52" s="106" t="s">
        <v>73</v>
      </c>
      <c r="BT52" s="106" t="s">
        <v>81</v>
      </c>
      <c r="BU52" s="106" t="s">
        <v>75</v>
      </c>
      <c r="BV52" s="106" t="s">
        <v>76</v>
      </c>
      <c r="BW52" s="106" t="s">
        <v>82</v>
      </c>
      <c r="BX52" s="106" t="s">
        <v>7</v>
      </c>
      <c r="CL52" s="106" t="s">
        <v>21</v>
      </c>
      <c r="CM52" s="106" t="s">
        <v>83</v>
      </c>
    </row>
    <row r="53" spans="1:90" s="6" customFormat="1" ht="28.5" customHeight="1">
      <c r="A53" s="107" t="s">
        <v>84</v>
      </c>
      <c r="B53" s="108"/>
      <c r="C53" s="109"/>
      <c r="D53" s="109"/>
      <c r="E53" s="393" t="s">
        <v>85</v>
      </c>
      <c r="F53" s="393"/>
      <c r="G53" s="393"/>
      <c r="H53" s="393"/>
      <c r="I53" s="393"/>
      <c r="J53" s="109"/>
      <c r="K53" s="393" t="s">
        <v>86</v>
      </c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1">
        <f>'2017-46-A-1-SP - Soupis p...'!J29</f>
        <v>0</v>
      </c>
      <c r="AH53" s="392"/>
      <c r="AI53" s="392"/>
      <c r="AJ53" s="392"/>
      <c r="AK53" s="392"/>
      <c r="AL53" s="392"/>
      <c r="AM53" s="392"/>
      <c r="AN53" s="391">
        <f>SUM(AG53,AT53)</f>
        <v>0</v>
      </c>
      <c r="AO53" s="392"/>
      <c r="AP53" s="392"/>
      <c r="AQ53" s="110" t="s">
        <v>87</v>
      </c>
      <c r="AR53" s="111"/>
      <c r="AS53" s="112">
        <v>0</v>
      </c>
      <c r="AT53" s="113">
        <f>ROUND(SUM(AV53:AW53),2)</f>
        <v>0</v>
      </c>
      <c r="AU53" s="114">
        <f>'2017-46-A-1-SP - Soupis p...'!P95</f>
        <v>0</v>
      </c>
      <c r="AV53" s="113">
        <f>'2017-46-A-1-SP - Soupis p...'!J32</f>
        <v>0</v>
      </c>
      <c r="AW53" s="113">
        <f>'2017-46-A-1-SP - Soupis p...'!J33</f>
        <v>0</v>
      </c>
      <c r="AX53" s="113">
        <f>'2017-46-A-1-SP - Soupis p...'!J34</f>
        <v>0</v>
      </c>
      <c r="AY53" s="113">
        <f>'2017-46-A-1-SP - Soupis p...'!J35</f>
        <v>0</v>
      </c>
      <c r="AZ53" s="113">
        <f>'2017-46-A-1-SP - Soupis p...'!F32</f>
        <v>0</v>
      </c>
      <c r="BA53" s="113">
        <f>'2017-46-A-1-SP - Soupis p...'!F33</f>
        <v>0</v>
      </c>
      <c r="BB53" s="113">
        <f>'2017-46-A-1-SP - Soupis p...'!F34</f>
        <v>0</v>
      </c>
      <c r="BC53" s="113">
        <f>'2017-46-A-1-SP - Soupis p...'!F35</f>
        <v>0</v>
      </c>
      <c r="BD53" s="115">
        <f>'2017-46-A-1-SP - Soupis p...'!F36</f>
        <v>0</v>
      </c>
      <c r="BT53" s="116" t="s">
        <v>83</v>
      </c>
      <c r="BV53" s="116" t="s">
        <v>76</v>
      </c>
      <c r="BW53" s="116" t="s">
        <v>88</v>
      </c>
      <c r="BX53" s="116" t="s">
        <v>82</v>
      </c>
      <c r="CL53" s="116" t="s">
        <v>21</v>
      </c>
    </row>
    <row r="54" spans="2:91" s="5" customFormat="1" ht="31.5" customHeight="1">
      <c r="B54" s="97"/>
      <c r="C54" s="98"/>
      <c r="D54" s="390" t="s">
        <v>89</v>
      </c>
      <c r="E54" s="390"/>
      <c r="F54" s="390"/>
      <c r="G54" s="390"/>
      <c r="H54" s="390"/>
      <c r="I54" s="99"/>
      <c r="J54" s="390" t="s">
        <v>90</v>
      </c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89">
        <f>ROUND(AG55,2)</f>
        <v>0</v>
      </c>
      <c r="AH54" s="388"/>
      <c r="AI54" s="388"/>
      <c r="AJ54" s="388"/>
      <c r="AK54" s="388"/>
      <c r="AL54" s="388"/>
      <c r="AM54" s="388"/>
      <c r="AN54" s="387">
        <f>SUM(AG54,AT54)</f>
        <v>0</v>
      </c>
      <c r="AO54" s="388"/>
      <c r="AP54" s="388"/>
      <c r="AQ54" s="100" t="s">
        <v>80</v>
      </c>
      <c r="AR54" s="101"/>
      <c r="AS54" s="102">
        <f>ROUND(AS55,2)</f>
        <v>0</v>
      </c>
      <c r="AT54" s="103">
        <f>ROUND(SUM(AV54:AW54),2)</f>
        <v>0</v>
      </c>
      <c r="AU54" s="104">
        <f>ROUND(AU55,5)</f>
        <v>0</v>
      </c>
      <c r="AV54" s="103">
        <f>ROUND(AZ54*L26,2)</f>
        <v>0</v>
      </c>
      <c r="AW54" s="103">
        <f>ROUND(BA54*L27,2)</f>
        <v>0</v>
      </c>
      <c r="AX54" s="103">
        <f>ROUND(BB54*L26,2)</f>
        <v>0</v>
      </c>
      <c r="AY54" s="103">
        <f>ROUND(BC54*L27,2)</f>
        <v>0</v>
      </c>
      <c r="AZ54" s="103">
        <f>ROUND(AZ55,2)</f>
        <v>0</v>
      </c>
      <c r="BA54" s="103">
        <f>ROUND(BA55,2)</f>
        <v>0</v>
      </c>
      <c r="BB54" s="103">
        <f>ROUND(BB55,2)</f>
        <v>0</v>
      </c>
      <c r="BC54" s="103">
        <f>ROUND(BC55,2)</f>
        <v>0</v>
      </c>
      <c r="BD54" s="105">
        <f>ROUND(BD55,2)</f>
        <v>0</v>
      </c>
      <c r="BS54" s="106" t="s">
        <v>73</v>
      </c>
      <c r="BT54" s="106" t="s">
        <v>81</v>
      </c>
      <c r="BU54" s="106" t="s">
        <v>75</v>
      </c>
      <c r="BV54" s="106" t="s">
        <v>76</v>
      </c>
      <c r="BW54" s="106" t="s">
        <v>91</v>
      </c>
      <c r="BX54" s="106" t="s">
        <v>7</v>
      </c>
      <c r="CL54" s="106" t="s">
        <v>21</v>
      </c>
      <c r="CM54" s="106" t="s">
        <v>83</v>
      </c>
    </row>
    <row r="55" spans="1:90" s="6" customFormat="1" ht="28.5" customHeight="1">
      <c r="A55" s="107" t="s">
        <v>84</v>
      </c>
      <c r="B55" s="108"/>
      <c r="C55" s="109"/>
      <c r="D55" s="109"/>
      <c r="E55" s="393" t="s">
        <v>92</v>
      </c>
      <c r="F55" s="393"/>
      <c r="G55" s="393"/>
      <c r="H55" s="393"/>
      <c r="I55" s="393"/>
      <c r="J55" s="109"/>
      <c r="K55" s="393" t="s">
        <v>93</v>
      </c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1">
        <f>'2017-46-A-2-SP - Soupis p...'!J29</f>
        <v>0</v>
      </c>
      <c r="AH55" s="392"/>
      <c r="AI55" s="392"/>
      <c r="AJ55" s="392"/>
      <c r="AK55" s="392"/>
      <c r="AL55" s="392"/>
      <c r="AM55" s="392"/>
      <c r="AN55" s="391">
        <f>SUM(AG55,AT55)</f>
        <v>0</v>
      </c>
      <c r="AO55" s="392"/>
      <c r="AP55" s="392"/>
      <c r="AQ55" s="110" t="s">
        <v>87</v>
      </c>
      <c r="AR55" s="111"/>
      <c r="AS55" s="117">
        <v>0</v>
      </c>
      <c r="AT55" s="118">
        <f>ROUND(SUM(AV55:AW55),2)</f>
        <v>0</v>
      </c>
      <c r="AU55" s="119">
        <f>'2017-46-A-2-SP - Soupis p...'!P95</f>
        <v>0</v>
      </c>
      <c r="AV55" s="118">
        <f>'2017-46-A-2-SP - Soupis p...'!J32</f>
        <v>0</v>
      </c>
      <c r="AW55" s="118">
        <f>'2017-46-A-2-SP - Soupis p...'!J33</f>
        <v>0</v>
      </c>
      <c r="AX55" s="118">
        <f>'2017-46-A-2-SP - Soupis p...'!J34</f>
        <v>0</v>
      </c>
      <c r="AY55" s="118">
        <f>'2017-46-A-2-SP - Soupis p...'!J35</f>
        <v>0</v>
      </c>
      <c r="AZ55" s="118">
        <f>'2017-46-A-2-SP - Soupis p...'!F32</f>
        <v>0</v>
      </c>
      <c r="BA55" s="118">
        <f>'2017-46-A-2-SP - Soupis p...'!F33</f>
        <v>0</v>
      </c>
      <c r="BB55" s="118">
        <f>'2017-46-A-2-SP - Soupis p...'!F34</f>
        <v>0</v>
      </c>
      <c r="BC55" s="118">
        <f>'2017-46-A-2-SP - Soupis p...'!F35</f>
        <v>0</v>
      </c>
      <c r="BD55" s="120">
        <f>'2017-46-A-2-SP - Soupis p...'!F36</f>
        <v>0</v>
      </c>
      <c r="BT55" s="116" t="s">
        <v>83</v>
      </c>
      <c r="BV55" s="116" t="s">
        <v>76</v>
      </c>
      <c r="BW55" s="116" t="s">
        <v>94</v>
      </c>
      <c r="BX55" s="116" t="s">
        <v>91</v>
      </c>
      <c r="CL55" s="116" t="s">
        <v>21</v>
      </c>
    </row>
    <row r="56" spans="2:44" s="1" customFormat="1" ht="30" customHeight="1">
      <c r="B56" s="4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2"/>
    </row>
    <row r="57" spans="2:44" s="1" customFormat="1" ht="6.9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62"/>
    </row>
  </sheetData>
  <sheetProtection algorithmName="SHA-512" hashValue="3brmyZc6iI6279oSKyF2GEGXAavgpAjocEnTkkqmLV4xSkqeURyw0mHGzp/EP0K1pz4W96jXP/8XZSSeoT2aoQ==" saltValue="ed/d3aTVhYbZ+32culmjTJti0GrAtLp6ji9tLjKU6n/ByetKv5nPgWnaIQ7tsSAID64TukBftLw2/SQkvZ12fQ==" spinCount="100000" sheet="1" objects="1" scenarios="1" formatColumns="0" formatRows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2017-46-A-1-SP - Soupis p...'!C2" display="/"/>
    <hyperlink ref="A55" location="'2017-46-A-2-SP - Soupis p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7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95</v>
      </c>
      <c r="G1" s="405" t="s">
        <v>96</v>
      </c>
      <c r="H1" s="405"/>
      <c r="I1" s="125"/>
      <c r="J1" s="124" t="s">
        <v>97</v>
      </c>
      <c r="K1" s="123" t="s">
        <v>98</v>
      </c>
      <c r="L1" s="124" t="s">
        <v>99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5" t="s">
        <v>88</v>
      </c>
      <c r="AZ2" s="126" t="s">
        <v>100</v>
      </c>
      <c r="BA2" s="126" t="s">
        <v>101</v>
      </c>
      <c r="BB2" s="126" t="s">
        <v>102</v>
      </c>
      <c r="BC2" s="126" t="s">
        <v>103</v>
      </c>
      <c r="BD2" s="126" t="s">
        <v>83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83</v>
      </c>
      <c r="AZ3" s="126" t="s">
        <v>104</v>
      </c>
      <c r="BA3" s="126" t="s">
        <v>105</v>
      </c>
      <c r="BB3" s="126" t="s">
        <v>106</v>
      </c>
      <c r="BC3" s="126" t="s">
        <v>107</v>
      </c>
      <c r="BD3" s="126" t="s">
        <v>83</v>
      </c>
    </row>
    <row r="4" spans="2:56" ht="36.95" customHeight="1">
      <c r="B4" s="29"/>
      <c r="C4" s="30"/>
      <c r="D4" s="31" t="s">
        <v>108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  <c r="AZ4" s="126" t="s">
        <v>109</v>
      </c>
      <c r="BA4" s="126" t="s">
        <v>110</v>
      </c>
      <c r="BB4" s="126" t="s">
        <v>106</v>
      </c>
      <c r="BC4" s="126" t="s">
        <v>111</v>
      </c>
      <c r="BD4" s="126" t="s">
        <v>83</v>
      </c>
    </row>
    <row r="5" spans="2:56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  <c r="AZ5" s="126" t="s">
        <v>112</v>
      </c>
      <c r="BA5" s="126" t="s">
        <v>113</v>
      </c>
      <c r="BB5" s="126" t="s">
        <v>114</v>
      </c>
      <c r="BC5" s="126" t="s">
        <v>115</v>
      </c>
      <c r="BD5" s="126" t="s">
        <v>83</v>
      </c>
    </row>
    <row r="6" spans="2:56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  <c r="AZ6" s="126" t="s">
        <v>116</v>
      </c>
      <c r="BA6" s="126" t="s">
        <v>117</v>
      </c>
      <c r="BB6" s="126" t="s">
        <v>106</v>
      </c>
      <c r="BC6" s="126" t="s">
        <v>118</v>
      </c>
      <c r="BD6" s="126" t="s">
        <v>83</v>
      </c>
    </row>
    <row r="7" spans="2:56" ht="16.5" customHeight="1">
      <c r="B7" s="29"/>
      <c r="C7" s="30"/>
      <c r="D7" s="30"/>
      <c r="E7" s="397" t="str">
        <f>'Rekapitulace stavby'!K6</f>
        <v>Oprava oplocení areálu MŠ v ul. Pionýrů, Sokolov - VARIANTA A</v>
      </c>
      <c r="F7" s="398"/>
      <c r="G7" s="398"/>
      <c r="H7" s="398"/>
      <c r="I7" s="128"/>
      <c r="J7" s="30"/>
      <c r="K7" s="32"/>
      <c r="AZ7" s="126" t="s">
        <v>119</v>
      </c>
      <c r="BA7" s="126" t="s">
        <v>120</v>
      </c>
      <c r="BB7" s="126" t="s">
        <v>121</v>
      </c>
      <c r="BC7" s="126" t="s">
        <v>81</v>
      </c>
      <c r="BD7" s="126" t="s">
        <v>83</v>
      </c>
    </row>
    <row r="8" spans="2:56" ht="13.5">
      <c r="B8" s="29"/>
      <c r="C8" s="30"/>
      <c r="D8" s="38" t="s">
        <v>122</v>
      </c>
      <c r="E8" s="30"/>
      <c r="F8" s="30"/>
      <c r="G8" s="30"/>
      <c r="H8" s="30"/>
      <c r="I8" s="128"/>
      <c r="J8" s="30"/>
      <c r="K8" s="32"/>
      <c r="AZ8" s="126" t="s">
        <v>123</v>
      </c>
      <c r="BA8" s="126" t="s">
        <v>124</v>
      </c>
      <c r="BB8" s="126" t="s">
        <v>121</v>
      </c>
      <c r="BC8" s="126" t="s">
        <v>125</v>
      </c>
      <c r="BD8" s="126" t="s">
        <v>83</v>
      </c>
    </row>
    <row r="9" spans="2:56" s="1" customFormat="1" ht="16.5" customHeight="1">
      <c r="B9" s="42"/>
      <c r="C9" s="43"/>
      <c r="D9" s="43"/>
      <c r="E9" s="397" t="s">
        <v>126</v>
      </c>
      <c r="F9" s="399"/>
      <c r="G9" s="399"/>
      <c r="H9" s="399"/>
      <c r="I9" s="129"/>
      <c r="J9" s="43"/>
      <c r="K9" s="46"/>
      <c r="AZ9" s="126" t="s">
        <v>127</v>
      </c>
      <c r="BA9" s="126" t="s">
        <v>128</v>
      </c>
      <c r="BB9" s="126" t="s">
        <v>121</v>
      </c>
      <c r="BC9" s="126" t="s">
        <v>81</v>
      </c>
      <c r="BD9" s="126" t="s">
        <v>83</v>
      </c>
    </row>
    <row r="10" spans="2:56" s="1" customFormat="1" ht="13.5">
      <c r="B10" s="42"/>
      <c r="C10" s="43"/>
      <c r="D10" s="38" t="s">
        <v>129</v>
      </c>
      <c r="E10" s="43"/>
      <c r="F10" s="43"/>
      <c r="G10" s="43"/>
      <c r="H10" s="43"/>
      <c r="I10" s="129"/>
      <c r="J10" s="43"/>
      <c r="K10" s="46"/>
      <c r="AZ10" s="126" t="s">
        <v>130</v>
      </c>
      <c r="BA10" s="126" t="s">
        <v>131</v>
      </c>
      <c r="BB10" s="126" t="s">
        <v>114</v>
      </c>
      <c r="BC10" s="126" t="s">
        <v>132</v>
      </c>
      <c r="BD10" s="126" t="s">
        <v>83</v>
      </c>
    </row>
    <row r="11" spans="2:56" s="1" customFormat="1" ht="36.95" customHeight="1">
      <c r="B11" s="42"/>
      <c r="C11" s="43"/>
      <c r="D11" s="43"/>
      <c r="E11" s="400" t="s">
        <v>133</v>
      </c>
      <c r="F11" s="399"/>
      <c r="G11" s="399"/>
      <c r="H11" s="399"/>
      <c r="I11" s="129"/>
      <c r="J11" s="43"/>
      <c r="K11" s="46"/>
      <c r="AZ11" s="126" t="s">
        <v>134</v>
      </c>
      <c r="BA11" s="126" t="s">
        <v>135</v>
      </c>
      <c r="BB11" s="126" t="s">
        <v>106</v>
      </c>
      <c r="BC11" s="126" t="s">
        <v>136</v>
      </c>
      <c r="BD11" s="126" t="s">
        <v>83</v>
      </c>
    </row>
    <row r="12" spans="2:56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  <c r="AZ12" s="126" t="s">
        <v>137</v>
      </c>
      <c r="BA12" s="126" t="s">
        <v>105</v>
      </c>
      <c r="BB12" s="126" t="s">
        <v>121</v>
      </c>
      <c r="BC12" s="126" t="s">
        <v>138</v>
      </c>
      <c r="BD12" s="126" t="s">
        <v>83</v>
      </c>
    </row>
    <row r="13" spans="2:56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  <c r="AZ13" s="126" t="s">
        <v>139</v>
      </c>
      <c r="BA13" s="126" t="s">
        <v>140</v>
      </c>
      <c r="BB13" s="126" t="s">
        <v>121</v>
      </c>
      <c r="BC13" s="126" t="s">
        <v>81</v>
      </c>
      <c r="BD13" s="126" t="s">
        <v>83</v>
      </c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22. 12. 2017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30" t="s">
        <v>31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32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34</v>
      </c>
      <c r="E22" s="43"/>
      <c r="F22" s="43"/>
      <c r="G22" s="43"/>
      <c r="H22" s="43"/>
      <c r="I22" s="130" t="s">
        <v>28</v>
      </c>
      <c r="J22" s="36" t="s">
        <v>35</v>
      </c>
      <c r="K22" s="46"/>
    </row>
    <row r="23" spans="2:11" s="1" customFormat="1" ht="18" customHeight="1">
      <c r="B23" s="42"/>
      <c r="C23" s="43"/>
      <c r="D23" s="43"/>
      <c r="E23" s="36" t="s">
        <v>36</v>
      </c>
      <c r="F23" s="43"/>
      <c r="G23" s="43"/>
      <c r="H23" s="43"/>
      <c r="I23" s="130" t="s">
        <v>31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29"/>
      <c r="J25" s="43"/>
      <c r="K25" s="46"/>
    </row>
    <row r="26" spans="2:11" s="7" customFormat="1" ht="16.5" customHeight="1">
      <c r="B26" s="132"/>
      <c r="C26" s="133"/>
      <c r="D26" s="133"/>
      <c r="E26" s="362" t="s">
        <v>21</v>
      </c>
      <c r="F26" s="362"/>
      <c r="G26" s="362"/>
      <c r="H26" s="362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40</v>
      </c>
      <c r="E29" s="43"/>
      <c r="F29" s="43"/>
      <c r="G29" s="43"/>
      <c r="H29" s="43"/>
      <c r="I29" s="129"/>
      <c r="J29" s="139">
        <f>ROUND(J95,2)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42</v>
      </c>
      <c r="G31" s="43"/>
      <c r="H31" s="43"/>
      <c r="I31" s="140" t="s">
        <v>41</v>
      </c>
      <c r="J31" s="47" t="s">
        <v>43</v>
      </c>
      <c r="K31" s="46"/>
    </row>
    <row r="32" spans="2:11" s="1" customFormat="1" ht="14.45" customHeight="1">
      <c r="B32" s="42"/>
      <c r="C32" s="43"/>
      <c r="D32" s="50" t="s">
        <v>44</v>
      </c>
      <c r="E32" s="50" t="s">
        <v>45</v>
      </c>
      <c r="F32" s="141">
        <f>ROUND(SUM(BE95:BE373),2)</f>
        <v>0</v>
      </c>
      <c r="G32" s="43"/>
      <c r="H32" s="43"/>
      <c r="I32" s="142">
        <v>0.21</v>
      </c>
      <c r="J32" s="141">
        <f>ROUND(ROUND((SUM(BE95:BE373)),2)*I32,2)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46</v>
      </c>
      <c r="F33" s="141">
        <f>ROUND(SUM(BF95:BF373),2)</f>
        <v>0</v>
      </c>
      <c r="G33" s="43"/>
      <c r="H33" s="43"/>
      <c r="I33" s="142">
        <v>0.15</v>
      </c>
      <c r="J33" s="141">
        <f>ROUND(ROUND((SUM(BF95:BF373)),2)*I33,2)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47</v>
      </c>
      <c r="F34" s="141">
        <f>ROUND(SUM(BG95:BG373),2)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48</v>
      </c>
      <c r="F35" s="141">
        <f>ROUND(SUM(BH95:BH373),2)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49</v>
      </c>
      <c r="F36" s="141">
        <f>ROUND(SUM(BI95:BI373),2)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50</v>
      </c>
      <c r="E38" s="80"/>
      <c r="F38" s="80"/>
      <c r="G38" s="145" t="s">
        <v>51</v>
      </c>
      <c r="H38" s="146" t="s">
        <v>52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141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16.5" customHeight="1">
      <c r="B47" s="42"/>
      <c r="C47" s="43"/>
      <c r="D47" s="43"/>
      <c r="E47" s="397" t="str">
        <f>E7</f>
        <v>Oprava oplocení areálu MŠ v ul. Pionýrů, Sokolov - VARIANTA A</v>
      </c>
      <c r="F47" s="398"/>
      <c r="G47" s="398"/>
      <c r="H47" s="398"/>
      <c r="I47" s="129"/>
      <c r="J47" s="43"/>
      <c r="K47" s="46"/>
    </row>
    <row r="48" spans="2:11" ht="13.5">
      <c r="B48" s="29"/>
      <c r="C48" s="38" t="s">
        <v>122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16.5" customHeight="1">
      <c r="B49" s="42"/>
      <c r="C49" s="43"/>
      <c r="D49" s="43"/>
      <c r="E49" s="397" t="s">
        <v>126</v>
      </c>
      <c r="F49" s="399"/>
      <c r="G49" s="399"/>
      <c r="H49" s="399"/>
      <c r="I49" s="129"/>
      <c r="J49" s="43"/>
      <c r="K49" s="46"/>
    </row>
    <row r="50" spans="2:11" s="1" customFormat="1" ht="14.45" customHeight="1">
      <c r="B50" s="42"/>
      <c r="C50" s="38" t="s">
        <v>129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17.25" customHeight="1">
      <c r="B51" s="42"/>
      <c r="C51" s="43"/>
      <c r="D51" s="43"/>
      <c r="E51" s="400" t="str">
        <f>E11</f>
        <v>2017-46-A-1-SP - Soupis prací - Oplocení - I. etapa</v>
      </c>
      <c r="F51" s="399"/>
      <c r="G51" s="399"/>
      <c r="H51" s="399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areál MŠ v ul. Pionýrů, Sokolov, Karlovarský kraj</v>
      </c>
      <c r="G53" s="43"/>
      <c r="H53" s="43"/>
      <c r="I53" s="130" t="s">
        <v>25</v>
      </c>
      <c r="J53" s="131" t="str">
        <f>IF(J14="","",J14)</f>
        <v>22. 12. 2017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Sokolov</v>
      </c>
      <c r="G55" s="43"/>
      <c r="H55" s="43"/>
      <c r="I55" s="130" t="s">
        <v>34</v>
      </c>
      <c r="J55" s="362" t="str">
        <f>E23</f>
        <v>Ing. Martin Haueisen</v>
      </c>
      <c r="K55" s="46"/>
    </row>
    <row r="56" spans="2:11" s="1" customFormat="1" ht="14.45" customHeight="1">
      <c r="B56" s="42"/>
      <c r="C56" s="38" t="s">
        <v>32</v>
      </c>
      <c r="D56" s="43"/>
      <c r="E56" s="43"/>
      <c r="F56" s="36" t="str">
        <f>IF(E20="","",E20)</f>
        <v/>
      </c>
      <c r="G56" s="43"/>
      <c r="H56" s="43"/>
      <c r="I56" s="129"/>
      <c r="J56" s="401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142</v>
      </c>
      <c r="D58" s="143"/>
      <c r="E58" s="143"/>
      <c r="F58" s="143"/>
      <c r="G58" s="143"/>
      <c r="H58" s="143"/>
      <c r="I58" s="156"/>
      <c r="J58" s="157" t="s">
        <v>143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144</v>
      </c>
      <c r="D60" s="43"/>
      <c r="E60" s="43"/>
      <c r="F60" s="43"/>
      <c r="G60" s="43"/>
      <c r="H60" s="43"/>
      <c r="I60" s="129"/>
      <c r="J60" s="139">
        <f>J95</f>
        <v>0</v>
      </c>
      <c r="K60" s="46"/>
      <c r="AU60" s="25" t="s">
        <v>145</v>
      </c>
    </row>
    <row r="61" spans="2:11" s="8" customFormat="1" ht="24.95" customHeight="1">
      <c r="B61" s="160"/>
      <c r="C61" s="161"/>
      <c r="D61" s="162" t="s">
        <v>146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11" s="9" customFormat="1" ht="19.9" customHeight="1">
      <c r="B62" s="167"/>
      <c r="C62" s="168"/>
      <c r="D62" s="169" t="s">
        <v>147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11" s="9" customFormat="1" ht="14.85" customHeight="1">
      <c r="B63" s="167"/>
      <c r="C63" s="168"/>
      <c r="D63" s="169" t="s">
        <v>148</v>
      </c>
      <c r="E63" s="170"/>
      <c r="F63" s="170"/>
      <c r="G63" s="170"/>
      <c r="H63" s="170"/>
      <c r="I63" s="171"/>
      <c r="J63" s="172">
        <f>J114</f>
        <v>0</v>
      </c>
      <c r="K63" s="173"/>
    </row>
    <row r="64" spans="2:11" s="9" customFormat="1" ht="14.85" customHeight="1">
      <c r="B64" s="167"/>
      <c r="C64" s="168"/>
      <c r="D64" s="169" t="s">
        <v>149</v>
      </c>
      <c r="E64" s="170"/>
      <c r="F64" s="170"/>
      <c r="G64" s="170"/>
      <c r="H64" s="170"/>
      <c r="I64" s="171"/>
      <c r="J64" s="172">
        <f>J142</f>
        <v>0</v>
      </c>
      <c r="K64" s="173"/>
    </row>
    <row r="65" spans="2:11" s="9" customFormat="1" ht="19.9" customHeight="1">
      <c r="B65" s="167"/>
      <c r="C65" s="168"/>
      <c r="D65" s="169" t="s">
        <v>150</v>
      </c>
      <c r="E65" s="170"/>
      <c r="F65" s="170"/>
      <c r="G65" s="170"/>
      <c r="H65" s="170"/>
      <c r="I65" s="171"/>
      <c r="J65" s="172">
        <f>J162</f>
        <v>0</v>
      </c>
      <c r="K65" s="173"/>
    </row>
    <row r="66" spans="2:11" s="9" customFormat="1" ht="19.9" customHeight="1">
      <c r="B66" s="167"/>
      <c r="C66" s="168"/>
      <c r="D66" s="169" t="s">
        <v>151</v>
      </c>
      <c r="E66" s="170"/>
      <c r="F66" s="170"/>
      <c r="G66" s="170"/>
      <c r="H66" s="170"/>
      <c r="I66" s="171"/>
      <c r="J66" s="172">
        <f>J176</f>
        <v>0</v>
      </c>
      <c r="K66" s="173"/>
    </row>
    <row r="67" spans="2:11" s="9" customFormat="1" ht="19.9" customHeight="1">
      <c r="B67" s="167"/>
      <c r="C67" s="168"/>
      <c r="D67" s="169" t="s">
        <v>152</v>
      </c>
      <c r="E67" s="170"/>
      <c r="F67" s="170"/>
      <c r="G67" s="170"/>
      <c r="H67" s="170"/>
      <c r="I67" s="171"/>
      <c r="J67" s="172">
        <f>J259</f>
        <v>0</v>
      </c>
      <c r="K67" s="173"/>
    </row>
    <row r="68" spans="2:11" s="9" customFormat="1" ht="19.9" customHeight="1">
      <c r="B68" s="167"/>
      <c r="C68" s="168"/>
      <c r="D68" s="169" t="s">
        <v>153</v>
      </c>
      <c r="E68" s="170"/>
      <c r="F68" s="170"/>
      <c r="G68" s="170"/>
      <c r="H68" s="170"/>
      <c r="I68" s="171"/>
      <c r="J68" s="172">
        <f>J277</f>
        <v>0</v>
      </c>
      <c r="K68" s="173"/>
    </row>
    <row r="69" spans="2:11" s="9" customFormat="1" ht="14.85" customHeight="1">
      <c r="B69" s="167"/>
      <c r="C69" s="168"/>
      <c r="D69" s="169" t="s">
        <v>154</v>
      </c>
      <c r="E69" s="170"/>
      <c r="F69" s="170"/>
      <c r="G69" s="170"/>
      <c r="H69" s="170"/>
      <c r="I69" s="171"/>
      <c r="J69" s="172">
        <f>J301</f>
        <v>0</v>
      </c>
      <c r="K69" s="173"/>
    </row>
    <row r="70" spans="2:11" s="9" customFormat="1" ht="19.9" customHeight="1">
      <c r="B70" s="167"/>
      <c r="C70" s="168"/>
      <c r="D70" s="169" t="s">
        <v>155</v>
      </c>
      <c r="E70" s="170"/>
      <c r="F70" s="170"/>
      <c r="G70" s="170"/>
      <c r="H70" s="170"/>
      <c r="I70" s="171"/>
      <c r="J70" s="172">
        <f>J357</f>
        <v>0</v>
      </c>
      <c r="K70" s="173"/>
    </row>
    <row r="71" spans="2:11" s="9" customFormat="1" ht="19.9" customHeight="1">
      <c r="B71" s="167"/>
      <c r="C71" s="168"/>
      <c r="D71" s="169" t="s">
        <v>156</v>
      </c>
      <c r="E71" s="170"/>
      <c r="F71" s="170"/>
      <c r="G71" s="170"/>
      <c r="H71" s="170"/>
      <c r="I71" s="171"/>
      <c r="J71" s="172">
        <f>J365</f>
        <v>0</v>
      </c>
      <c r="K71" s="173"/>
    </row>
    <row r="72" spans="2:11" s="8" customFormat="1" ht="24.95" customHeight="1">
      <c r="B72" s="160"/>
      <c r="C72" s="161"/>
      <c r="D72" s="162" t="s">
        <v>157</v>
      </c>
      <c r="E72" s="163"/>
      <c r="F72" s="163"/>
      <c r="G72" s="163"/>
      <c r="H72" s="163"/>
      <c r="I72" s="164"/>
      <c r="J72" s="165">
        <f>J367</f>
        <v>0</v>
      </c>
      <c r="K72" s="166"/>
    </row>
    <row r="73" spans="2:11" s="9" customFormat="1" ht="19.9" customHeight="1">
      <c r="B73" s="167"/>
      <c r="C73" s="168"/>
      <c r="D73" s="169" t="s">
        <v>158</v>
      </c>
      <c r="E73" s="170"/>
      <c r="F73" s="170"/>
      <c r="G73" s="170"/>
      <c r="H73" s="170"/>
      <c r="I73" s="171"/>
      <c r="J73" s="172">
        <f>J368</f>
        <v>0</v>
      </c>
      <c r="K73" s="173"/>
    </row>
    <row r="74" spans="2:11" s="1" customFormat="1" ht="21.75" customHeight="1">
      <c r="B74" s="42"/>
      <c r="C74" s="43"/>
      <c r="D74" s="43"/>
      <c r="E74" s="43"/>
      <c r="F74" s="43"/>
      <c r="G74" s="43"/>
      <c r="H74" s="43"/>
      <c r="I74" s="129"/>
      <c r="J74" s="43"/>
      <c r="K74" s="46"/>
    </row>
    <row r="75" spans="2:11" s="1" customFormat="1" ht="6.95" customHeight="1">
      <c r="B75" s="57"/>
      <c r="C75" s="58"/>
      <c r="D75" s="58"/>
      <c r="E75" s="58"/>
      <c r="F75" s="58"/>
      <c r="G75" s="58"/>
      <c r="H75" s="58"/>
      <c r="I75" s="150"/>
      <c r="J75" s="58"/>
      <c r="K75" s="59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53"/>
      <c r="J79" s="61"/>
      <c r="K79" s="61"/>
      <c r="L79" s="62"/>
    </row>
    <row r="80" spans="2:12" s="1" customFormat="1" ht="36.95" customHeight="1">
      <c r="B80" s="42"/>
      <c r="C80" s="63" t="s">
        <v>159</v>
      </c>
      <c r="D80" s="64"/>
      <c r="E80" s="64"/>
      <c r="F80" s="64"/>
      <c r="G80" s="64"/>
      <c r="H80" s="64"/>
      <c r="I80" s="174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4"/>
      <c r="J81" s="64"/>
      <c r="K81" s="64"/>
      <c r="L81" s="62"/>
    </row>
    <row r="82" spans="2:12" s="1" customFormat="1" ht="14.45" customHeight="1">
      <c r="B82" s="42"/>
      <c r="C82" s="66" t="s">
        <v>18</v>
      </c>
      <c r="D82" s="64"/>
      <c r="E82" s="64"/>
      <c r="F82" s="64"/>
      <c r="G82" s="64"/>
      <c r="H82" s="64"/>
      <c r="I82" s="174"/>
      <c r="J82" s="64"/>
      <c r="K82" s="64"/>
      <c r="L82" s="62"/>
    </row>
    <row r="83" spans="2:12" s="1" customFormat="1" ht="16.5" customHeight="1">
      <c r="B83" s="42"/>
      <c r="C83" s="64"/>
      <c r="D83" s="64"/>
      <c r="E83" s="402" t="str">
        <f>E7</f>
        <v>Oprava oplocení areálu MŠ v ul. Pionýrů, Sokolov - VARIANTA A</v>
      </c>
      <c r="F83" s="403"/>
      <c r="G83" s="403"/>
      <c r="H83" s="403"/>
      <c r="I83" s="174"/>
      <c r="J83" s="64"/>
      <c r="K83" s="64"/>
      <c r="L83" s="62"/>
    </row>
    <row r="84" spans="2:12" ht="13.5">
      <c r="B84" s="29"/>
      <c r="C84" s="66" t="s">
        <v>122</v>
      </c>
      <c r="D84" s="175"/>
      <c r="E84" s="175"/>
      <c r="F84" s="175"/>
      <c r="G84" s="175"/>
      <c r="H84" s="175"/>
      <c r="J84" s="175"/>
      <c r="K84" s="175"/>
      <c r="L84" s="176"/>
    </row>
    <row r="85" spans="2:12" s="1" customFormat="1" ht="16.5" customHeight="1">
      <c r="B85" s="42"/>
      <c r="C85" s="64"/>
      <c r="D85" s="64"/>
      <c r="E85" s="402" t="s">
        <v>126</v>
      </c>
      <c r="F85" s="404"/>
      <c r="G85" s="404"/>
      <c r="H85" s="404"/>
      <c r="I85" s="174"/>
      <c r="J85" s="64"/>
      <c r="K85" s="64"/>
      <c r="L85" s="62"/>
    </row>
    <row r="86" spans="2:12" s="1" customFormat="1" ht="14.45" customHeight="1">
      <c r="B86" s="42"/>
      <c r="C86" s="66" t="s">
        <v>129</v>
      </c>
      <c r="D86" s="64"/>
      <c r="E86" s="64"/>
      <c r="F86" s="64"/>
      <c r="G86" s="64"/>
      <c r="H86" s="64"/>
      <c r="I86" s="174"/>
      <c r="J86" s="64"/>
      <c r="K86" s="64"/>
      <c r="L86" s="62"/>
    </row>
    <row r="87" spans="2:12" s="1" customFormat="1" ht="17.25" customHeight="1">
      <c r="B87" s="42"/>
      <c r="C87" s="64"/>
      <c r="D87" s="64"/>
      <c r="E87" s="373" t="str">
        <f>E11</f>
        <v>2017-46-A-1-SP - Soupis prací - Oplocení - I. etapa</v>
      </c>
      <c r="F87" s="404"/>
      <c r="G87" s="404"/>
      <c r="H87" s="404"/>
      <c r="I87" s="174"/>
      <c r="J87" s="64"/>
      <c r="K87" s="64"/>
      <c r="L87" s="62"/>
    </row>
    <row r="88" spans="2:12" s="1" customFormat="1" ht="6.95" customHeight="1">
      <c r="B88" s="42"/>
      <c r="C88" s="64"/>
      <c r="D88" s="64"/>
      <c r="E88" s="64"/>
      <c r="F88" s="64"/>
      <c r="G88" s="64"/>
      <c r="H88" s="64"/>
      <c r="I88" s="174"/>
      <c r="J88" s="64"/>
      <c r="K88" s="64"/>
      <c r="L88" s="62"/>
    </row>
    <row r="89" spans="2:12" s="1" customFormat="1" ht="18" customHeight="1">
      <c r="B89" s="42"/>
      <c r="C89" s="66" t="s">
        <v>23</v>
      </c>
      <c r="D89" s="64"/>
      <c r="E89" s="64"/>
      <c r="F89" s="177" t="str">
        <f>F14</f>
        <v>areál MŠ v ul. Pionýrů, Sokolov, Karlovarský kraj</v>
      </c>
      <c r="G89" s="64"/>
      <c r="H89" s="64"/>
      <c r="I89" s="178" t="s">
        <v>25</v>
      </c>
      <c r="J89" s="74" t="str">
        <f>IF(J14="","",J14)</f>
        <v>22. 12. 2017</v>
      </c>
      <c r="K89" s="64"/>
      <c r="L89" s="62"/>
    </row>
    <row r="90" spans="2:12" s="1" customFormat="1" ht="6.95" customHeight="1">
      <c r="B90" s="42"/>
      <c r="C90" s="64"/>
      <c r="D90" s="64"/>
      <c r="E90" s="64"/>
      <c r="F90" s="64"/>
      <c r="G90" s="64"/>
      <c r="H90" s="64"/>
      <c r="I90" s="174"/>
      <c r="J90" s="64"/>
      <c r="K90" s="64"/>
      <c r="L90" s="62"/>
    </row>
    <row r="91" spans="2:12" s="1" customFormat="1" ht="13.5">
      <c r="B91" s="42"/>
      <c r="C91" s="66" t="s">
        <v>27</v>
      </c>
      <c r="D91" s="64"/>
      <c r="E91" s="64"/>
      <c r="F91" s="177" t="str">
        <f>E17</f>
        <v>Město Sokolov</v>
      </c>
      <c r="G91" s="64"/>
      <c r="H91" s="64"/>
      <c r="I91" s="178" t="s">
        <v>34</v>
      </c>
      <c r="J91" s="177" t="str">
        <f>E23</f>
        <v>Ing. Martin Haueisen</v>
      </c>
      <c r="K91" s="64"/>
      <c r="L91" s="62"/>
    </row>
    <row r="92" spans="2:12" s="1" customFormat="1" ht="14.45" customHeight="1">
      <c r="B92" s="42"/>
      <c r="C92" s="66" t="s">
        <v>32</v>
      </c>
      <c r="D92" s="64"/>
      <c r="E92" s="64"/>
      <c r="F92" s="177" t="str">
        <f>IF(E20="","",E20)</f>
        <v/>
      </c>
      <c r="G92" s="64"/>
      <c r="H92" s="64"/>
      <c r="I92" s="174"/>
      <c r="J92" s="64"/>
      <c r="K92" s="64"/>
      <c r="L92" s="62"/>
    </row>
    <row r="93" spans="2:12" s="1" customFormat="1" ht="10.35" customHeight="1">
      <c r="B93" s="42"/>
      <c r="C93" s="64"/>
      <c r="D93" s="64"/>
      <c r="E93" s="64"/>
      <c r="F93" s="64"/>
      <c r="G93" s="64"/>
      <c r="H93" s="64"/>
      <c r="I93" s="174"/>
      <c r="J93" s="64"/>
      <c r="K93" s="64"/>
      <c r="L93" s="62"/>
    </row>
    <row r="94" spans="2:20" s="10" customFormat="1" ht="29.25" customHeight="1">
      <c r="B94" s="179"/>
      <c r="C94" s="180" t="s">
        <v>160</v>
      </c>
      <c r="D94" s="181" t="s">
        <v>59</v>
      </c>
      <c r="E94" s="181" t="s">
        <v>55</v>
      </c>
      <c r="F94" s="181" t="s">
        <v>161</v>
      </c>
      <c r="G94" s="181" t="s">
        <v>162</v>
      </c>
      <c r="H94" s="181" t="s">
        <v>163</v>
      </c>
      <c r="I94" s="182" t="s">
        <v>164</v>
      </c>
      <c r="J94" s="181" t="s">
        <v>143</v>
      </c>
      <c r="K94" s="183" t="s">
        <v>165</v>
      </c>
      <c r="L94" s="184"/>
      <c r="M94" s="82" t="s">
        <v>166</v>
      </c>
      <c r="N94" s="83" t="s">
        <v>44</v>
      </c>
      <c r="O94" s="83" t="s">
        <v>167</v>
      </c>
      <c r="P94" s="83" t="s">
        <v>168</v>
      </c>
      <c r="Q94" s="83" t="s">
        <v>169</v>
      </c>
      <c r="R94" s="83" t="s">
        <v>170</v>
      </c>
      <c r="S94" s="83" t="s">
        <v>171</v>
      </c>
      <c r="T94" s="84" t="s">
        <v>172</v>
      </c>
    </row>
    <row r="95" spans="2:63" s="1" customFormat="1" ht="29.25" customHeight="1">
      <c r="B95" s="42"/>
      <c r="C95" s="88" t="s">
        <v>144</v>
      </c>
      <c r="D95" s="64"/>
      <c r="E95" s="64"/>
      <c r="F95" s="64"/>
      <c r="G95" s="64"/>
      <c r="H95" s="64"/>
      <c r="I95" s="174"/>
      <c r="J95" s="185">
        <f>BK95</f>
        <v>0</v>
      </c>
      <c r="K95" s="64"/>
      <c r="L95" s="62"/>
      <c r="M95" s="85"/>
      <c r="N95" s="86"/>
      <c r="O95" s="86"/>
      <c r="P95" s="186">
        <f>P96+P367</f>
        <v>0</v>
      </c>
      <c r="Q95" s="86"/>
      <c r="R95" s="186">
        <f>R96+R367</f>
        <v>141.56350532000002</v>
      </c>
      <c r="S95" s="86"/>
      <c r="T95" s="187">
        <f>T96+T367</f>
        <v>54.183232</v>
      </c>
      <c r="AT95" s="25" t="s">
        <v>73</v>
      </c>
      <c r="AU95" s="25" t="s">
        <v>145</v>
      </c>
      <c r="BK95" s="188">
        <f>BK96+BK367</f>
        <v>0</v>
      </c>
    </row>
    <row r="96" spans="2:63" s="11" customFormat="1" ht="37.35" customHeight="1">
      <c r="B96" s="189"/>
      <c r="C96" s="190"/>
      <c r="D96" s="191" t="s">
        <v>73</v>
      </c>
      <c r="E96" s="192" t="s">
        <v>173</v>
      </c>
      <c r="F96" s="192" t="s">
        <v>174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P97+P162+P176+P259+P277+P357+P365</f>
        <v>0</v>
      </c>
      <c r="Q96" s="197"/>
      <c r="R96" s="198">
        <f>R97+R162+R176+R259+R277+R357+R365</f>
        <v>141.56350532000002</v>
      </c>
      <c r="S96" s="197"/>
      <c r="T96" s="199">
        <f>T97+T162+T176+T259+T277+T357+T365</f>
        <v>54.183232</v>
      </c>
      <c r="AR96" s="200" t="s">
        <v>81</v>
      </c>
      <c r="AT96" s="201" t="s">
        <v>73</v>
      </c>
      <c r="AU96" s="201" t="s">
        <v>74</v>
      </c>
      <c r="AY96" s="200" t="s">
        <v>175</v>
      </c>
      <c r="BK96" s="202">
        <f>BK97+BK162+BK176+BK259+BK277+BK357+BK365</f>
        <v>0</v>
      </c>
    </row>
    <row r="97" spans="2:63" s="11" customFormat="1" ht="19.9" customHeight="1">
      <c r="B97" s="189"/>
      <c r="C97" s="190"/>
      <c r="D97" s="191" t="s">
        <v>73</v>
      </c>
      <c r="E97" s="203" t="s">
        <v>81</v>
      </c>
      <c r="F97" s="203" t="s">
        <v>176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P98+SUM(P99:P114)+P142</f>
        <v>0</v>
      </c>
      <c r="Q97" s="197"/>
      <c r="R97" s="198">
        <f>R98+SUM(R99:R114)+R142</f>
        <v>0.003364</v>
      </c>
      <c r="S97" s="197"/>
      <c r="T97" s="199">
        <f>T98+SUM(T99:T114)+T142</f>
        <v>0</v>
      </c>
      <c r="AR97" s="200" t="s">
        <v>81</v>
      </c>
      <c r="AT97" s="201" t="s">
        <v>73</v>
      </c>
      <c r="AU97" s="201" t="s">
        <v>81</v>
      </c>
      <c r="AY97" s="200" t="s">
        <v>175</v>
      </c>
      <c r="BK97" s="202">
        <f>BK98+SUM(BK99:BK114)+BK142</f>
        <v>0</v>
      </c>
    </row>
    <row r="98" spans="2:65" s="1" customFormat="1" ht="25.5" customHeight="1">
      <c r="B98" s="42"/>
      <c r="C98" s="205" t="s">
        <v>81</v>
      </c>
      <c r="D98" s="205" t="s">
        <v>177</v>
      </c>
      <c r="E98" s="206" t="s">
        <v>178</v>
      </c>
      <c r="F98" s="207" t="s">
        <v>179</v>
      </c>
      <c r="G98" s="208" t="s">
        <v>102</v>
      </c>
      <c r="H98" s="209">
        <v>49.911</v>
      </c>
      <c r="I98" s="210"/>
      <c r="J98" s="211">
        <f>ROUND(I98*H98,2)</f>
        <v>0</v>
      </c>
      <c r="K98" s="207" t="s">
        <v>180</v>
      </c>
      <c r="L98" s="62"/>
      <c r="M98" s="212" t="s">
        <v>21</v>
      </c>
      <c r="N98" s="213" t="s">
        <v>45</v>
      </c>
      <c r="O98" s="43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25" t="s">
        <v>181</v>
      </c>
      <c r="AT98" s="25" t="s">
        <v>177</v>
      </c>
      <c r="AU98" s="25" t="s">
        <v>83</v>
      </c>
      <c r="AY98" s="25" t="s">
        <v>175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25" t="s">
        <v>81</v>
      </c>
      <c r="BK98" s="216">
        <f>ROUND(I98*H98,2)</f>
        <v>0</v>
      </c>
      <c r="BL98" s="25" t="s">
        <v>181</v>
      </c>
      <c r="BM98" s="25" t="s">
        <v>182</v>
      </c>
    </row>
    <row r="99" spans="2:51" s="12" customFormat="1" ht="27">
      <c r="B99" s="217"/>
      <c r="C99" s="218"/>
      <c r="D99" s="219" t="s">
        <v>183</v>
      </c>
      <c r="E99" s="220" t="s">
        <v>21</v>
      </c>
      <c r="F99" s="221" t="s">
        <v>184</v>
      </c>
      <c r="G99" s="218"/>
      <c r="H99" s="220" t="s">
        <v>21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83</v>
      </c>
      <c r="AV99" s="12" t="s">
        <v>81</v>
      </c>
      <c r="AW99" s="12" t="s">
        <v>37</v>
      </c>
      <c r="AX99" s="12" t="s">
        <v>74</v>
      </c>
      <c r="AY99" s="227" t="s">
        <v>175</v>
      </c>
    </row>
    <row r="100" spans="2:51" s="13" customFormat="1" ht="13.5">
      <c r="B100" s="228"/>
      <c r="C100" s="229"/>
      <c r="D100" s="219" t="s">
        <v>183</v>
      </c>
      <c r="E100" s="230" t="s">
        <v>100</v>
      </c>
      <c r="F100" s="231" t="s">
        <v>185</v>
      </c>
      <c r="G100" s="229"/>
      <c r="H100" s="232">
        <v>49.911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83</v>
      </c>
      <c r="AV100" s="13" t="s">
        <v>83</v>
      </c>
      <c r="AW100" s="13" t="s">
        <v>37</v>
      </c>
      <c r="AX100" s="13" t="s">
        <v>74</v>
      </c>
      <c r="AY100" s="238" t="s">
        <v>175</v>
      </c>
    </row>
    <row r="101" spans="2:51" s="14" customFormat="1" ht="13.5">
      <c r="B101" s="239"/>
      <c r="C101" s="240"/>
      <c r="D101" s="219" t="s">
        <v>183</v>
      </c>
      <c r="E101" s="241" t="s">
        <v>21</v>
      </c>
      <c r="F101" s="242" t="s">
        <v>186</v>
      </c>
      <c r="G101" s="240"/>
      <c r="H101" s="243">
        <v>49.911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AT101" s="249" t="s">
        <v>183</v>
      </c>
      <c r="AU101" s="249" t="s">
        <v>83</v>
      </c>
      <c r="AV101" s="14" t="s">
        <v>181</v>
      </c>
      <c r="AW101" s="14" t="s">
        <v>37</v>
      </c>
      <c r="AX101" s="14" t="s">
        <v>81</v>
      </c>
      <c r="AY101" s="249" t="s">
        <v>175</v>
      </c>
    </row>
    <row r="102" spans="2:65" s="1" customFormat="1" ht="38.25" customHeight="1">
      <c r="B102" s="42"/>
      <c r="C102" s="205" t="s">
        <v>83</v>
      </c>
      <c r="D102" s="205" t="s">
        <v>177</v>
      </c>
      <c r="E102" s="206" t="s">
        <v>187</v>
      </c>
      <c r="F102" s="207" t="s">
        <v>188</v>
      </c>
      <c r="G102" s="208" t="s">
        <v>102</v>
      </c>
      <c r="H102" s="209">
        <v>49.911</v>
      </c>
      <c r="I102" s="210"/>
      <c r="J102" s="211">
        <f>ROUND(I102*H102,2)</f>
        <v>0</v>
      </c>
      <c r="K102" s="207" t="s">
        <v>180</v>
      </c>
      <c r="L102" s="62"/>
      <c r="M102" s="212" t="s">
        <v>21</v>
      </c>
      <c r="N102" s="213" t="s">
        <v>45</v>
      </c>
      <c r="O102" s="43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AR102" s="25" t="s">
        <v>181</v>
      </c>
      <c r="AT102" s="25" t="s">
        <v>177</v>
      </c>
      <c r="AU102" s="25" t="s">
        <v>83</v>
      </c>
      <c r="AY102" s="25" t="s">
        <v>175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25" t="s">
        <v>81</v>
      </c>
      <c r="BK102" s="216">
        <f>ROUND(I102*H102,2)</f>
        <v>0</v>
      </c>
      <c r="BL102" s="25" t="s">
        <v>181</v>
      </c>
      <c r="BM102" s="25" t="s">
        <v>189</v>
      </c>
    </row>
    <row r="103" spans="2:51" s="13" customFormat="1" ht="13.5">
      <c r="B103" s="228"/>
      <c r="C103" s="229"/>
      <c r="D103" s="219" t="s">
        <v>183</v>
      </c>
      <c r="E103" s="230" t="s">
        <v>21</v>
      </c>
      <c r="F103" s="231" t="s">
        <v>100</v>
      </c>
      <c r="G103" s="229"/>
      <c r="H103" s="232">
        <v>49.911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83</v>
      </c>
      <c r="AV103" s="13" t="s">
        <v>83</v>
      </c>
      <c r="AW103" s="13" t="s">
        <v>37</v>
      </c>
      <c r="AX103" s="13" t="s">
        <v>74</v>
      </c>
      <c r="AY103" s="238" t="s">
        <v>175</v>
      </c>
    </row>
    <row r="104" spans="2:51" s="14" customFormat="1" ht="13.5">
      <c r="B104" s="239"/>
      <c r="C104" s="240"/>
      <c r="D104" s="219" t="s">
        <v>183</v>
      </c>
      <c r="E104" s="241" t="s">
        <v>21</v>
      </c>
      <c r="F104" s="242" t="s">
        <v>186</v>
      </c>
      <c r="G104" s="240"/>
      <c r="H104" s="243">
        <v>49.911</v>
      </c>
      <c r="I104" s="244"/>
      <c r="J104" s="240"/>
      <c r="K104" s="240"/>
      <c r="L104" s="245"/>
      <c r="M104" s="246"/>
      <c r="N104" s="247"/>
      <c r="O104" s="247"/>
      <c r="P104" s="247"/>
      <c r="Q104" s="247"/>
      <c r="R104" s="247"/>
      <c r="S104" s="247"/>
      <c r="T104" s="248"/>
      <c r="AT104" s="249" t="s">
        <v>183</v>
      </c>
      <c r="AU104" s="249" t="s">
        <v>83</v>
      </c>
      <c r="AV104" s="14" t="s">
        <v>181</v>
      </c>
      <c r="AW104" s="14" t="s">
        <v>37</v>
      </c>
      <c r="AX104" s="14" t="s">
        <v>81</v>
      </c>
      <c r="AY104" s="249" t="s">
        <v>175</v>
      </c>
    </row>
    <row r="105" spans="2:65" s="1" customFormat="1" ht="38.25" customHeight="1">
      <c r="B105" s="42"/>
      <c r="C105" s="205" t="s">
        <v>190</v>
      </c>
      <c r="D105" s="205" t="s">
        <v>177</v>
      </c>
      <c r="E105" s="206" t="s">
        <v>191</v>
      </c>
      <c r="F105" s="207" t="s">
        <v>192</v>
      </c>
      <c r="G105" s="208" t="s">
        <v>102</v>
      </c>
      <c r="H105" s="209">
        <v>49.911</v>
      </c>
      <c r="I105" s="210"/>
      <c r="J105" s="211">
        <f>ROUND(I105*H105,2)</f>
        <v>0</v>
      </c>
      <c r="K105" s="207" t="s">
        <v>180</v>
      </c>
      <c r="L105" s="62"/>
      <c r="M105" s="212" t="s">
        <v>21</v>
      </c>
      <c r="N105" s="213" t="s">
        <v>45</v>
      </c>
      <c r="O105" s="43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AR105" s="25" t="s">
        <v>181</v>
      </c>
      <c r="AT105" s="25" t="s">
        <v>177</v>
      </c>
      <c r="AU105" s="25" t="s">
        <v>83</v>
      </c>
      <c r="AY105" s="25" t="s">
        <v>175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25" t="s">
        <v>81</v>
      </c>
      <c r="BK105" s="216">
        <f>ROUND(I105*H105,2)</f>
        <v>0</v>
      </c>
      <c r="BL105" s="25" t="s">
        <v>181</v>
      </c>
      <c r="BM105" s="25" t="s">
        <v>193</v>
      </c>
    </row>
    <row r="106" spans="2:51" s="13" customFormat="1" ht="13.5">
      <c r="B106" s="228"/>
      <c r="C106" s="229"/>
      <c r="D106" s="219" t="s">
        <v>183</v>
      </c>
      <c r="E106" s="230" t="s">
        <v>21</v>
      </c>
      <c r="F106" s="231" t="s">
        <v>100</v>
      </c>
      <c r="G106" s="229"/>
      <c r="H106" s="232">
        <v>49.911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183</v>
      </c>
      <c r="AU106" s="238" t="s">
        <v>83</v>
      </c>
      <c r="AV106" s="13" t="s">
        <v>83</v>
      </c>
      <c r="AW106" s="13" t="s">
        <v>37</v>
      </c>
      <c r="AX106" s="13" t="s">
        <v>74</v>
      </c>
      <c r="AY106" s="238" t="s">
        <v>175</v>
      </c>
    </row>
    <row r="107" spans="2:51" s="14" customFormat="1" ht="13.5">
      <c r="B107" s="239"/>
      <c r="C107" s="240"/>
      <c r="D107" s="219" t="s">
        <v>183</v>
      </c>
      <c r="E107" s="241" t="s">
        <v>21</v>
      </c>
      <c r="F107" s="242" t="s">
        <v>186</v>
      </c>
      <c r="G107" s="240"/>
      <c r="H107" s="243">
        <v>49.911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183</v>
      </c>
      <c r="AU107" s="249" t="s">
        <v>83</v>
      </c>
      <c r="AV107" s="14" t="s">
        <v>181</v>
      </c>
      <c r="AW107" s="14" t="s">
        <v>37</v>
      </c>
      <c r="AX107" s="14" t="s">
        <v>81</v>
      </c>
      <c r="AY107" s="249" t="s">
        <v>175</v>
      </c>
    </row>
    <row r="108" spans="2:65" s="1" customFormat="1" ht="16.5" customHeight="1">
      <c r="B108" s="42"/>
      <c r="C108" s="205" t="s">
        <v>181</v>
      </c>
      <c r="D108" s="205" t="s">
        <v>177</v>
      </c>
      <c r="E108" s="206" t="s">
        <v>194</v>
      </c>
      <c r="F108" s="207" t="s">
        <v>195</v>
      </c>
      <c r="G108" s="208" t="s">
        <v>102</v>
      </c>
      <c r="H108" s="209">
        <v>49.911</v>
      </c>
      <c r="I108" s="210"/>
      <c r="J108" s="211">
        <f>ROUND(I108*H108,2)</f>
        <v>0</v>
      </c>
      <c r="K108" s="207" t="s">
        <v>180</v>
      </c>
      <c r="L108" s="62"/>
      <c r="M108" s="212" t="s">
        <v>21</v>
      </c>
      <c r="N108" s="213" t="s">
        <v>45</v>
      </c>
      <c r="O108" s="43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AR108" s="25" t="s">
        <v>181</v>
      </c>
      <c r="AT108" s="25" t="s">
        <v>177</v>
      </c>
      <c r="AU108" s="25" t="s">
        <v>83</v>
      </c>
      <c r="AY108" s="25" t="s">
        <v>175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25" t="s">
        <v>81</v>
      </c>
      <c r="BK108" s="216">
        <f>ROUND(I108*H108,2)</f>
        <v>0</v>
      </c>
      <c r="BL108" s="25" t="s">
        <v>181</v>
      </c>
      <c r="BM108" s="25" t="s">
        <v>196</v>
      </c>
    </row>
    <row r="109" spans="2:51" s="13" customFormat="1" ht="13.5">
      <c r="B109" s="228"/>
      <c r="C109" s="229"/>
      <c r="D109" s="219" t="s">
        <v>183</v>
      </c>
      <c r="E109" s="230" t="s">
        <v>21</v>
      </c>
      <c r="F109" s="231" t="s">
        <v>100</v>
      </c>
      <c r="G109" s="229"/>
      <c r="H109" s="232">
        <v>49.911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183</v>
      </c>
      <c r="AU109" s="238" t="s">
        <v>83</v>
      </c>
      <c r="AV109" s="13" t="s">
        <v>83</v>
      </c>
      <c r="AW109" s="13" t="s">
        <v>37</v>
      </c>
      <c r="AX109" s="13" t="s">
        <v>74</v>
      </c>
      <c r="AY109" s="238" t="s">
        <v>175</v>
      </c>
    </row>
    <row r="110" spans="2:51" s="14" customFormat="1" ht="13.5">
      <c r="B110" s="239"/>
      <c r="C110" s="240"/>
      <c r="D110" s="219" t="s">
        <v>183</v>
      </c>
      <c r="E110" s="241" t="s">
        <v>21</v>
      </c>
      <c r="F110" s="242" t="s">
        <v>186</v>
      </c>
      <c r="G110" s="240"/>
      <c r="H110" s="243">
        <v>49.911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AT110" s="249" t="s">
        <v>183</v>
      </c>
      <c r="AU110" s="249" t="s">
        <v>83</v>
      </c>
      <c r="AV110" s="14" t="s">
        <v>181</v>
      </c>
      <c r="AW110" s="14" t="s">
        <v>37</v>
      </c>
      <c r="AX110" s="14" t="s">
        <v>81</v>
      </c>
      <c r="AY110" s="249" t="s">
        <v>175</v>
      </c>
    </row>
    <row r="111" spans="2:65" s="1" customFormat="1" ht="25.5" customHeight="1">
      <c r="B111" s="42"/>
      <c r="C111" s="205" t="s">
        <v>111</v>
      </c>
      <c r="D111" s="205" t="s">
        <v>177</v>
      </c>
      <c r="E111" s="206" t="s">
        <v>197</v>
      </c>
      <c r="F111" s="207" t="s">
        <v>198</v>
      </c>
      <c r="G111" s="208" t="s">
        <v>199</v>
      </c>
      <c r="H111" s="209">
        <v>89.84</v>
      </c>
      <c r="I111" s="210"/>
      <c r="J111" s="211">
        <f>ROUND(I111*H111,2)</f>
        <v>0</v>
      </c>
      <c r="K111" s="207" t="s">
        <v>180</v>
      </c>
      <c r="L111" s="62"/>
      <c r="M111" s="212" t="s">
        <v>21</v>
      </c>
      <c r="N111" s="213" t="s">
        <v>45</v>
      </c>
      <c r="O111" s="43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AR111" s="25" t="s">
        <v>181</v>
      </c>
      <c r="AT111" s="25" t="s">
        <v>177</v>
      </c>
      <c r="AU111" s="25" t="s">
        <v>83</v>
      </c>
      <c r="AY111" s="25" t="s">
        <v>175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25" t="s">
        <v>81</v>
      </c>
      <c r="BK111" s="216">
        <f>ROUND(I111*H111,2)</f>
        <v>0</v>
      </c>
      <c r="BL111" s="25" t="s">
        <v>181</v>
      </c>
      <c r="BM111" s="25" t="s">
        <v>200</v>
      </c>
    </row>
    <row r="112" spans="2:51" s="13" customFormat="1" ht="13.5">
      <c r="B112" s="228"/>
      <c r="C112" s="229"/>
      <c r="D112" s="219" t="s">
        <v>183</v>
      </c>
      <c r="E112" s="230" t="s">
        <v>21</v>
      </c>
      <c r="F112" s="231" t="s">
        <v>201</v>
      </c>
      <c r="G112" s="229"/>
      <c r="H112" s="232">
        <v>89.84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83</v>
      </c>
      <c r="AV112" s="13" t="s">
        <v>83</v>
      </c>
      <c r="AW112" s="13" t="s">
        <v>37</v>
      </c>
      <c r="AX112" s="13" t="s">
        <v>74</v>
      </c>
      <c r="AY112" s="238" t="s">
        <v>175</v>
      </c>
    </row>
    <row r="113" spans="2:51" s="14" customFormat="1" ht="13.5">
      <c r="B113" s="239"/>
      <c r="C113" s="240"/>
      <c r="D113" s="219" t="s">
        <v>183</v>
      </c>
      <c r="E113" s="241" t="s">
        <v>21</v>
      </c>
      <c r="F113" s="242" t="s">
        <v>186</v>
      </c>
      <c r="G113" s="240"/>
      <c r="H113" s="243">
        <v>89.84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AT113" s="249" t="s">
        <v>183</v>
      </c>
      <c r="AU113" s="249" t="s">
        <v>83</v>
      </c>
      <c r="AV113" s="14" t="s">
        <v>181</v>
      </c>
      <c r="AW113" s="14" t="s">
        <v>37</v>
      </c>
      <c r="AX113" s="14" t="s">
        <v>81</v>
      </c>
      <c r="AY113" s="249" t="s">
        <v>175</v>
      </c>
    </row>
    <row r="114" spans="2:63" s="11" customFormat="1" ht="22.35" customHeight="1">
      <c r="B114" s="189"/>
      <c r="C114" s="190"/>
      <c r="D114" s="191" t="s">
        <v>73</v>
      </c>
      <c r="E114" s="203" t="s">
        <v>115</v>
      </c>
      <c r="F114" s="203" t="s">
        <v>202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SUM(P115:P141)</f>
        <v>0</v>
      </c>
      <c r="Q114" s="197"/>
      <c r="R114" s="198">
        <f>SUM(R115:R141)</f>
        <v>0.00035</v>
      </c>
      <c r="S114" s="197"/>
      <c r="T114" s="199">
        <f>SUM(T115:T141)</f>
        <v>0</v>
      </c>
      <c r="AR114" s="200" t="s">
        <v>81</v>
      </c>
      <c r="AT114" s="201" t="s">
        <v>73</v>
      </c>
      <c r="AU114" s="201" t="s">
        <v>83</v>
      </c>
      <c r="AY114" s="200" t="s">
        <v>175</v>
      </c>
      <c r="BK114" s="202">
        <f>SUM(BK115:BK141)</f>
        <v>0</v>
      </c>
    </row>
    <row r="115" spans="2:65" s="1" customFormat="1" ht="25.5" customHeight="1">
      <c r="B115" s="42"/>
      <c r="C115" s="205" t="s">
        <v>203</v>
      </c>
      <c r="D115" s="205" t="s">
        <v>177</v>
      </c>
      <c r="E115" s="206" t="s">
        <v>204</v>
      </c>
      <c r="F115" s="207" t="s">
        <v>205</v>
      </c>
      <c r="G115" s="208" t="s">
        <v>106</v>
      </c>
      <c r="H115" s="209">
        <v>38</v>
      </c>
      <c r="I115" s="210"/>
      <c r="J115" s="211">
        <f>ROUND(I115*H115,2)</f>
        <v>0</v>
      </c>
      <c r="K115" s="207" t="s">
        <v>180</v>
      </c>
      <c r="L115" s="62"/>
      <c r="M115" s="212" t="s">
        <v>21</v>
      </c>
      <c r="N115" s="213" t="s">
        <v>45</v>
      </c>
      <c r="O115" s="43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AR115" s="25" t="s">
        <v>181</v>
      </c>
      <c r="AT115" s="25" t="s">
        <v>177</v>
      </c>
      <c r="AU115" s="25" t="s">
        <v>190</v>
      </c>
      <c r="AY115" s="25" t="s">
        <v>175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25" t="s">
        <v>81</v>
      </c>
      <c r="BK115" s="216">
        <f>ROUND(I115*H115,2)</f>
        <v>0</v>
      </c>
      <c r="BL115" s="25" t="s">
        <v>181</v>
      </c>
      <c r="BM115" s="25" t="s">
        <v>206</v>
      </c>
    </row>
    <row r="116" spans="2:51" s="12" customFormat="1" ht="13.5">
      <c r="B116" s="217"/>
      <c r="C116" s="218"/>
      <c r="D116" s="219" t="s">
        <v>183</v>
      </c>
      <c r="E116" s="220" t="s">
        <v>21</v>
      </c>
      <c r="F116" s="221" t="s">
        <v>207</v>
      </c>
      <c r="G116" s="218"/>
      <c r="H116" s="220" t="s">
        <v>21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183</v>
      </c>
      <c r="AU116" s="227" t="s">
        <v>190</v>
      </c>
      <c r="AV116" s="12" t="s">
        <v>81</v>
      </c>
      <c r="AW116" s="12" t="s">
        <v>37</v>
      </c>
      <c r="AX116" s="12" t="s">
        <v>74</v>
      </c>
      <c r="AY116" s="227" t="s">
        <v>175</v>
      </c>
    </row>
    <row r="117" spans="2:51" s="13" customFormat="1" ht="13.5">
      <c r="B117" s="228"/>
      <c r="C117" s="229"/>
      <c r="D117" s="219" t="s">
        <v>183</v>
      </c>
      <c r="E117" s="230" t="s">
        <v>104</v>
      </c>
      <c r="F117" s="231" t="s">
        <v>208</v>
      </c>
      <c r="G117" s="229"/>
      <c r="H117" s="232">
        <v>38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183</v>
      </c>
      <c r="AU117" s="238" t="s">
        <v>190</v>
      </c>
      <c r="AV117" s="13" t="s">
        <v>83</v>
      </c>
      <c r="AW117" s="13" t="s">
        <v>37</v>
      </c>
      <c r="AX117" s="13" t="s">
        <v>74</v>
      </c>
      <c r="AY117" s="238" t="s">
        <v>175</v>
      </c>
    </row>
    <row r="118" spans="2:51" s="14" customFormat="1" ht="13.5">
      <c r="B118" s="239"/>
      <c r="C118" s="240"/>
      <c r="D118" s="219" t="s">
        <v>183</v>
      </c>
      <c r="E118" s="241" t="s">
        <v>21</v>
      </c>
      <c r="F118" s="242" t="s">
        <v>186</v>
      </c>
      <c r="G118" s="240"/>
      <c r="H118" s="243">
        <v>38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183</v>
      </c>
      <c r="AU118" s="249" t="s">
        <v>190</v>
      </c>
      <c r="AV118" s="14" t="s">
        <v>181</v>
      </c>
      <c r="AW118" s="14" t="s">
        <v>37</v>
      </c>
      <c r="AX118" s="14" t="s">
        <v>81</v>
      </c>
      <c r="AY118" s="249" t="s">
        <v>175</v>
      </c>
    </row>
    <row r="119" spans="2:65" s="1" customFormat="1" ht="25.5" customHeight="1">
      <c r="B119" s="42"/>
      <c r="C119" s="205" t="s">
        <v>138</v>
      </c>
      <c r="D119" s="205" t="s">
        <v>177</v>
      </c>
      <c r="E119" s="206" t="s">
        <v>209</v>
      </c>
      <c r="F119" s="207" t="s">
        <v>210</v>
      </c>
      <c r="G119" s="208" t="s">
        <v>121</v>
      </c>
      <c r="H119" s="209">
        <v>7</v>
      </c>
      <c r="I119" s="210"/>
      <c r="J119" s="211">
        <f>ROUND(I119*H119,2)</f>
        <v>0</v>
      </c>
      <c r="K119" s="207" t="s">
        <v>180</v>
      </c>
      <c r="L119" s="62"/>
      <c r="M119" s="212" t="s">
        <v>21</v>
      </c>
      <c r="N119" s="213" t="s">
        <v>45</v>
      </c>
      <c r="O119" s="43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AR119" s="25" t="s">
        <v>181</v>
      </c>
      <c r="AT119" s="25" t="s">
        <v>177</v>
      </c>
      <c r="AU119" s="25" t="s">
        <v>190</v>
      </c>
      <c r="AY119" s="25" t="s">
        <v>175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25" t="s">
        <v>81</v>
      </c>
      <c r="BK119" s="216">
        <f>ROUND(I119*H119,2)</f>
        <v>0</v>
      </c>
      <c r="BL119" s="25" t="s">
        <v>181</v>
      </c>
      <c r="BM119" s="25" t="s">
        <v>211</v>
      </c>
    </row>
    <row r="120" spans="2:51" s="12" customFormat="1" ht="13.5">
      <c r="B120" s="217"/>
      <c r="C120" s="218"/>
      <c r="D120" s="219" t="s">
        <v>183</v>
      </c>
      <c r="E120" s="220" t="s">
        <v>21</v>
      </c>
      <c r="F120" s="221" t="s">
        <v>212</v>
      </c>
      <c r="G120" s="218"/>
      <c r="H120" s="220" t="s">
        <v>21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190</v>
      </c>
      <c r="AV120" s="12" t="s">
        <v>81</v>
      </c>
      <c r="AW120" s="12" t="s">
        <v>37</v>
      </c>
      <c r="AX120" s="12" t="s">
        <v>74</v>
      </c>
      <c r="AY120" s="227" t="s">
        <v>175</v>
      </c>
    </row>
    <row r="121" spans="2:51" s="13" customFormat="1" ht="13.5">
      <c r="B121" s="228"/>
      <c r="C121" s="229"/>
      <c r="D121" s="219" t="s">
        <v>183</v>
      </c>
      <c r="E121" s="230" t="s">
        <v>137</v>
      </c>
      <c r="F121" s="231" t="s">
        <v>138</v>
      </c>
      <c r="G121" s="229"/>
      <c r="H121" s="232">
        <v>7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183</v>
      </c>
      <c r="AU121" s="238" t="s">
        <v>190</v>
      </c>
      <c r="AV121" s="13" t="s">
        <v>83</v>
      </c>
      <c r="AW121" s="13" t="s">
        <v>37</v>
      </c>
      <c r="AX121" s="13" t="s">
        <v>74</v>
      </c>
      <c r="AY121" s="238" t="s">
        <v>175</v>
      </c>
    </row>
    <row r="122" spans="2:51" s="14" customFormat="1" ht="13.5">
      <c r="B122" s="239"/>
      <c r="C122" s="240"/>
      <c r="D122" s="219" t="s">
        <v>183</v>
      </c>
      <c r="E122" s="241" t="s">
        <v>21</v>
      </c>
      <c r="F122" s="242" t="s">
        <v>186</v>
      </c>
      <c r="G122" s="240"/>
      <c r="H122" s="243">
        <v>7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183</v>
      </c>
      <c r="AU122" s="249" t="s">
        <v>190</v>
      </c>
      <c r="AV122" s="14" t="s">
        <v>181</v>
      </c>
      <c r="AW122" s="14" t="s">
        <v>37</v>
      </c>
      <c r="AX122" s="14" t="s">
        <v>81</v>
      </c>
      <c r="AY122" s="249" t="s">
        <v>175</v>
      </c>
    </row>
    <row r="123" spans="2:65" s="1" customFormat="1" ht="25.5" customHeight="1">
      <c r="B123" s="42"/>
      <c r="C123" s="205" t="s">
        <v>213</v>
      </c>
      <c r="D123" s="205" t="s">
        <v>177</v>
      </c>
      <c r="E123" s="206" t="s">
        <v>214</v>
      </c>
      <c r="F123" s="207" t="s">
        <v>215</v>
      </c>
      <c r="G123" s="208" t="s">
        <v>121</v>
      </c>
      <c r="H123" s="209">
        <v>7</v>
      </c>
      <c r="I123" s="210"/>
      <c r="J123" s="211">
        <f>ROUND(I123*H123,2)</f>
        <v>0</v>
      </c>
      <c r="K123" s="207" t="s">
        <v>180</v>
      </c>
      <c r="L123" s="62"/>
      <c r="M123" s="212" t="s">
        <v>21</v>
      </c>
      <c r="N123" s="213" t="s">
        <v>45</v>
      </c>
      <c r="O123" s="43"/>
      <c r="P123" s="214">
        <f>O123*H123</f>
        <v>0</v>
      </c>
      <c r="Q123" s="214">
        <v>5E-05</v>
      </c>
      <c r="R123" s="214">
        <f>Q123*H123</f>
        <v>0.00035</v>
      </c>
      <c r="S123" s="214">
        <v>0</v>
      </c>
      <c r="T123" s="215">
        <f>S123*H123</f>
        <v>0</v>
      </c>
      <c r="AR123" s="25" t="s">
        <v>181</v>
      </c>
      <c r="AT123" s="25" t="s">
        <v>177</v>
      </c>
      <c r="AU123" s="25" t="s">
        <v>190</v>
      </c>
      <c r="AY123" s="25" t="s">
        <v>175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25" t="s">
        <v>81</v>
      </c>
      <c r="BK123" s="216">
        <f>ROUND(I123*H123,2)</f>
        <v>0</v>
      </c>
      <c r="BL123" s="25" t="s">
        <v>181</v>
      </c>
      <c r="BM123" s="25" t="s">
        <v>216</v>
      </c>
    </row>
    <row r="124" spans="2:51" s="13" customFormat="1" ht="13.5">
      <c r="B124" s="228"/>
      <c r="C124" s="229"/>
      <c r="D124" s="219" t="s">
        <v>183</v>
      </c>
      <c r="E124" s="230" t="s">
        <v>21</v>
      </c>
      <c r="F124" s="231" t="s">
        <v>137</v>
      </c>
      <c r="G124" s="229"/>
      <c r="H124" s="232">
        <v>7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183</v>
      </c>
      <c r="AU124" s="238" t="s">
        <v>190</v>
      </c>
      <c r="AV124" s="13" t="s">
        <v>83</v>
      </c>
      <c r="AW124" s="13" t="s">
        <v>37</v>
      </c>
      <c r="AX124" s="13" t="s">
        <v>74</v>
      </c>
      <c r="AY124" s="238" t="s">
        <v>175</v>
      </c>
    </row>
    <row r="125" spans="2:51" s="14" customFormat="1" ht="13.5">
      <c r="B125" s="239"/>
      <c r="C125" s="240"/>
      <c r="D125" s="219" t="s">
        <v>183</v>
      </c>
      <c r="E125" s="241" t="s">
        <v>21</v>
      </c>
      <c r="F125" s="242" t="s">
        <v>186</v>
      </c>
      <c r="G125" s="240"/>
      <c r="H125" s="243">
        <v>7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AT125" s="249" t="s">
        <v>183</v>
      </c>
      <c r="AU125" s="249" t="s">
        <v>190</v>
      </c>
      <c r="AV125" s="14" t="s">
        <v>181</v>
      </c>
      <c r="AW125" s="14" t="s">
        <v>37</v>
      </c>
      <c r="AX125" s="14" t="s">
        <v>81</v>
      </c>
      <c r="AY125" s="249" t="s">
        <v>175</v>
      </c>
    </row>
    <row r="126" spans="2:65" s="1" customFormat="1" ht="38.25" customHeight="1">
      <c r="B126" s="42"/>
      <c r="C126" s="205" t="s">
        <v>217</v>
      </c>
      <c r="D126" s="205" t="s">
        <v>177</v>
      </c>
      <c r="E126" s="206" t="s">
        <v>218</v>
      </c>
      <c r="F126" s="207" t="s">
        <v>219</v>
      </c>
      <c r="G126" s="208" t="s">
        <v>121</v>
      </c>
      <c r="H126" s="209">
        <v>7</v>
      </c>
      <c r="I126" s="210"/>
      <c r="J126" s="211">
        <f>ROUND(I126*H126,2)</f>
        <v>0</v>
      </c>
      <c r="K126" s="207" t="s">
        <v>180</v>
      </c>
      <c r="L126" s="62"/>
      <c r="M126" s="212" t="s">
        <v>21</v>
      </c>
      <c r="N126" s="213" t="s">
        <v>45</v>
      </c>
      <c r="O126" s="43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AR126" s="25" t="s">
        <v>181</v>
      </c>
      <c r="AT126" s="25" t="s">
        <v>177</v>
      </c>
      <c r="AU126" s="25" t="s">
        <v>190</v>
      </c>
      <c r="AY126" s="25" t="s">
        <v>175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25" t="s">
        <v>81</v>
      </c>
      <c r="BK126" s="216">
        <f>ROUND(I126*H126,2)</f>
        <v>0</v>
      </c>
      <c r="BL126" s="25" t="s">
        <v>181</v>
      </c>
      <c r="BM126" s="25" t="s">
        <v>220</v>
      </c>
    </row>
    <row r="127" spans="2:51" s="13" customFormat="1" ht="13.5">
      <c r="B127" s="228"/>
      <c r="C127" s="229"/>
      <c r="D127" s="219" t="s">
        <v>183</v>
      </c>
      <c r="E127" s="230" t="s">
        <v>21</v>
      </c>
      <c r="F127" s="231" t="s">
        <v>137</v>
      </c>
      <c r="G127" s="229"/>
      <c r="H127" s="232">
        <v>7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183</v>
      </c>
      <c r="AU127" s="238" t="s">
        <v>190</v>
      </c>
      <c r="AV127" s="13" t="s">
        <v>83</v>
      </c>
      <c r="AW127" s="13" t="s">
        <v>37</v>
      </c>
      <c r="AX127" s="13" t="s">
        <v>74</v>
      </c>
      <c r="AY127" s="238" t="s">
        <v>175</v>
      </c>
    </row>
    <row r="128" spans="2:51" s="14" customFormat="1" ht="13.5">
      <c r="B128" s="239"/>
      <c r="C128" s="240"/>
      <c r="D128" s="219" t="s">
        <v>183</v>
      </c>
      <c r="E128" s="241" t="s">
        <v>21</v>
      </c>
      <c r="F128" s="242" t="s">
        <v>186</v>
      </c>
      <c r="G128" s="240"/>
      <c r="H128" s="243">
        <v>7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183</v>
      </c>
      <c r="AU128" s="249" t="s">
        <v>190</v>
      </c>
      <c r="AV128" s="14" t="s">
        <v>181</v>
      </c>
      <c r="AW128" s="14" t="s">
        <v>37</v>
      </c>
      <c r="AX128" s="14" t="s">
        <v>81</v>
      </c>
      <c r="AY128" s="249" t="s">
        <v>175</v>
      </c>
    </row>
    <row r="129" spans="2:65" s="1" customFormat="1" ht="38.25" customHeight="1">
      <c r="B129" s="42"/>
      <c r="C129" s="205" t="s">
        <v>221</v>
      </c>
      <c r="D129" s="205" t="s">
        <v>177</v>
      </c>
      <c r="E129" s="206" t="s">
        <v>222</v>
      </c>
      <c r="F129" s="207" t="s">
        <v>223</v>
      </c>
      <c r="G129" s="208" t="s">
        <v>121</v>
      </c>
      <c r="H129" s="209">
        <v>7</v>
      </c>
      <c r="I129" s="210"/>
      <c r="J129" s="211">
        <f>ROUND(I129*H129,2)</f>
        <v>0</v>
      </c>
      <c r="K129" s="207" t="s">
        <v>180</v>
      </c>
      <c r="L129" s="62"/>
      <c r="M129" s="212" t="s">
        <v>21</v>
      </c>
      <c r="N129" s="213" t="s">
        <v>45</v>
      </c>
      <c r="O129" s="43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AR129" s="25" t="s">
        <v>181</v>
      </c>
      <c r="AT129" s="25" t="s">
        <v>177</v>
      </c>
      <c r="AU129" s="25" t="s">
        <v>190</v>
      </c>
      <c r="AY129" s="25" t="s">
        <v>175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25" t="s">
        <v>81</v>
      </c>
      <c r="BK129" s="216">
        <f>ROUND(I129*H129,2)</f>
        <v>0</v>
      </c>
      <c r="BL129" s="25" t="s">
        <v>181</v>
      </c>
      <c r="BM129" s="25" t="s">
        <v>224</v>
      </c>
    </row>
    <row r="130" spans="2:51" s="13" customFormat="1" ht="13.5">
      <c r="B130" s="228"/>
      <c r="C130" s="229"/>
      <c r="D130" s="219" t="s">
        <v>183</v>
      </c>
      <c r="E130" s="230" t="s">
        <v>21</v>
      </c>
      <c r="F130" s="231" t="s">
        <v>137</v>
      </c>
      <c r="G130" s="229"/>
      <c r="H130" s="232">
        <v>7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183</v>
      </c>
      <c r="AU130" s="238" t="s">
        <v>190</v>
      </c>
      <c r="AV130" s="13" t="s">
        <v>83</v>
      </c>
      <c r="AW130" s="13" t="s">
        <v>37</v>
      </c>
      <c r="AX130" s="13" t="s">
        <v>74</v>
      </c>
      <c r="AY130" s="238" t="s">
        <v>175</v>
      </c>
    </row>
    <row r="131" spans="2:51" s="14" customFormat="1" ht="13.5">
      <c r="B131" s="239"/>
      <c r="C131" s="240"/>
      <c r="D131" s="219" t="s">
        <v>183</v>
      </c>
      <c r="E131" s="241" t="s">
        <v>21</v>
      </c>
      <c r="F131" s="242" t="s">
        <v>186</v>
      </c>
      <c r="G131" s="240"/>
      <c r="H131" s="243">
        <v>7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AT131" s="249" t="s">
        <v>183</v>
      </c>
      <c r="AU131" s="249" t="s">
        <v>190</v>
      </c>
      <c r="AV131" s="14" t="s">
        <v>181</v>
      </c>
      <c r="AW131" s="14" t="s">
        <v>37</v>
      </c>
      <c r="AX131" s="14" t="s">
        <v>81</v>
      </c>
      <c r="AY131" s="249" t="s">
        <v>175</v>
      </c>
    </row>
    <row r="132" spans="2:65" s="1" customFormat="1" ht="25.5" customHeight="1">
      <c r="B132" s="42"/>
      <c r="C132" s="205" t="s">
        <v>115</v>
      </c>
      <c r="D132" s="205" t="s">
        <v>177</v>
      </c>
      <c r="E132" s="206" t="s">
        <v>225</v>
      </c>
      <c r="F132" s="207" t="s">
        <v>226</v>
      </c>
      <c r="G132" s="208" t="s">
        <v>121</v>
      </c>
      <c r="H132" s="209">
        <v>7</v>
      </c>
      <c r="I132" s="210"/>
      <c r="J132" s="211">
        <f>ROUND(I132*H132,2)</f>
        <v>0</v>
      </c>
      <c r="K132" s="207" t="s">
        <v>180</v>
      </c>
      <c r="L132" s="62"/>
      <c r="M132" s="212" t="s">
        <v>21</v>
      </c>
      <c r="N132" s="213" t="s">
        <v>45</v>
      </c>
      <c r="O132" s="43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AR132" s="25" t="s">
        <v>181</v>
      </c>
      <c r="AT132" s="25" t="s">
        <v>177</v>
      </c>
      <c r="AU132" s="25" t="s">
        <v>190</v>
      </c>
      <c r="AY132" s="25" t="s">
        <v>175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25" t="s">
        <v>81</v>
      </c>
      <c r="BK132" s="216">
        <f>ROUND(I132*H132,2)</f>
        <v>0</v>
      </c>
      <c r="BL132" s="25" t="s">
        <v>181</v>
      </c>
      <c r="BM132" s="25" t="s">
        <v>227</v>
      </c>
    </row>
    <row r="133" spans="2:51" s="13" customFormat="1" ht="13.5">
      <c r="B133" s="228"/>
      <c r="C133" s="229"/>
      <c r="D133" s="219" t="s">
        <v>183</v>
      </c>
      <c r="E133" s="230" t="s">
        <v>21</v>
      </c>
      <c r="F133" s="231" t="s">
        <v>137</v>
      </c>
      <c r="G133" s="229"/>
      <c r="H133" s="232">
        <v>7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183</v>
      </c>
      <c r="AU133" s="238" t="s">
        <v>190</v>
      </c>
      <c r="AV133" s="13" t="s">
        <v>83</v>
      </c>
      <c r="AW133" s="13" t="s">
        <v>37</v>
      </c>
      <c r="AX133" s="13" t="s">
        <v>74</v>
      </c>
      <c r="AY133" s="238" t="s">
        <v>175</v>
      </c>
    </row>
    <row r="134" spans="2:51" s="14" customFormat="1" ht="13.5">
      <c r="B134" s="239"/>
      <c r="C134" s="240"/>
      <c r="D134" s="219" t="s">
        <v>183</v>
      </c>
      <c r="E134" s="241" t="s">
        <v>21</v>
      </c>
      <c r="F134" s="242" t="s">
        <v>186</v>
      </c>
      <c r="G134" s="240"/>
      <c r="H134" s="243">
        <v>7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183</v>
      </c>
      <c r="AU134" s="249" t="s">
        <v>190</v>
      </c>
      <c r="AV134" s="14" t="s">
        <v>181</v>
      </c>
      <c r="AW134" s="14" t="s">
        <v>37</v>
      </c>
      <c r="AX134" s="14" t="s">
        <v>81</v>
      </c>
      <c r="AY134" s="249" t="s">
        <v>175</v>
      </c>
    </row>
    <row r="135" spans="2:65" s="1" customFormat="1" ht="25.5" customHeight="1">
      <c r="B135" s="42"/>
      <c r="C135" s="205" t="s">
        <v>228</v>
      </c>
      <c r="D135" s="205" t="s">
        <v>177</v>
      </c>
      <c r="E135" s="206" t="s">
        <v>229</v>
      </c>
      <c r="F135" s="207" t="s">
        <v>230</v>
      </c>
      <c r="G135" s="208" t="s">
        <v>106</v>
      </c>
      <c r="H135" s="209">
        <v>38</v>
      </c>
      <c r="I135" s="210"/>
      <c r="J135" s="211">
        <f>ROUND(I135*H135,2)</f>
        <v>0</v>
      </c>
      <c r="K135" s="207" t="s">
        <v>180</v>
      </c>
      <c r="L135" s="62"/>
      <c r="M135" s="212" t="s">
        <v>21</v>
      </c>
      <c r="N135" s="213" t="s">
        <v>45</v>
      </c>
      <c r="O135" s="43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AR135" s="25" t="s">
        <v>181</v>
      </c>
      <c r="AT135" s="25" t="s">
        <v>177</v>
      </c>
      <c r="AU135" s="25" t="s">
        <v>190</v>
      </c>
      <c r="AY135" s="25" t="s">
        <v>175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25" t="s">
        <v>81</v>
      </c>
      <c r="BK135" s="216">
        <f>ROUND(I135*H135,2)</f>
        <v>0</v>
      </c>
      <c r="BL135" s="25" t="s">
        <v>181</v>
      </c>
      <c r="BM135" s="25" t="s">
        <v>231</v>
      </c>
    </row>
    <row r="136" spans="2:51" s="13" customFormat="1" ht="13.5">
      <c r="B136" s="228"/>
      <c r="C136" s="229"/>
      <c r="D136" s="219" t="s">
        <v>183</v>
      </c>
      <c r="E136" s="230" t="s">
        <v>21</v>
      </c>
      <c r="F136" s="231" t="s">
        <v>104</v>
      </c>
      <c r="G136" s="229"/>
      <c r="H136" s="232">
        <v>38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183</v>
      </c>
      <c r="AU136" s="238" t="s">
        <v>190</v>
      </c>
      <c r="AV136" s="13" t="s">
        <v>83</v>
      </c>
      <c r="AW136" s="13" t="s">
        <v>37</v>
      </c>
      <c r="AX136" s="13" t="s">
        <v>74</v>
      </c>
      <c r="AY136" s="238" t="s">
        <v>175</v>
      </c>
    </row>
    <row r="137" spans="2:51" s="14" customFormat="1" ht="13.5">
      <c r="B137" s="239"/>
      <c r="C137" s="240"/>
      <c r="D137" s="219" t="s">
        <v>183</v>
      </c>
      <c r="E137" s="241" t="s">
        <v>21</v>
      </c>
      <c r="F137" s="242" t="s">
        <v>186</v>
      </c>
      <c r="G137" s="240"/>
      <c r="H137" s="243">
        <v>38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AT137" s="249" t="s">
        <v>183</v>
      </c>
      <c r="AU137" s="249" t="s">
        <v>190</v>
      </c>
      <c r="AV137" s="14" t="s">
        <v>181</v>
      </c>
      <c r="AW137" s="14" t="s">
        <v>37</v>
      </c>
      <c r="AX137" s="14" t="s">
        <v>81</v>
      </c>
      <c r="AY137" s="249" t="s">
        <v>175</v>
      </c>
    </row>
    <row r="138" spans="2:65" s="1" customFormat="1" ht="16.5" customHeight="1">
      <c r="B138" s="42"/>
      <c r="C138" s="205" t="s">
        <v>232</v>
      </c>
      <c r="D138" s="205" t="s">
        <v>177</v>
      </c>
      <c r="E138" s="206" t="s">
        <v>233</v>
      </c>
      <c r="F138" s="207" t="s">
        <v>234</v>
      </c>
      <c r="G138" s="208" t="s">
        <v>114</v>
      </c>
      <c r="H138" s="209">
        <v>25</v>
      </c>
      <c r="I138" s="210"/>
      <c r="J138" s="211">
        <f>ROUND(I138*H138,2)</f>
        <v>0</v>
      </c>
      <c r="K138" s="207" t="s">
        <v>21</v>
      </c>
      <c r="L138" s="62"/>
      <c r="M138" s="212" t="s">
        <v>21</v>
      </c>
      <c r="N138" s="213" t="s">
        <v>45</v>
      </c>
      <c r="O138" s="43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AR138" s="25" t="s">
        <v>181</v>
      </c>
      <c r="AT138" s="25" t="s">
        <v>177</v>
      </c>
      <c r="AU138" s="25" t="s">
        <v>190</v>
      </c>
      <c r="AY138" s="25" t="s">
        <v>175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25" t="s">
        <v>81</v>
      </c>
      <c r="BK138" s="216">
        <f>ROUND(I138*H138,2)</f>
        <v>0</v>
      </c>
      <c r="BL138" s="25" t="s">
        <v>181</v>
      </c>
      <c r="BM138" s="25" t="s">
        <v>235</v>
      </c>
    </row>
    <row r="139" spans="2:51" s="12" customFormat="1" ht="13.5">
      <c r="B139" s="217"/>
      <c r="C139" s="218"/>
      <c r="D139" s="219" t="s">
        <v>183</v>
      </c>
      <c r="E139" s="220" t="s">
        <v>21</v>
      </c>
      <c r="F139" s="221" t="s">
        <v>236</v>
      </c>
      <c r="G139" s="218"/>
      <c r="H139" s="220" t="s">
        <v>21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183</v>
      </c>
      <c r="AU139" s="227" t="s">
        <v>190</v>
      </c>
      <c r="AV139" s="12" t="s">
        <v>81</v>
      </c>
      <c r="AW139" s="12" t="s">
        <v>37</v>
      </c>
      <c r="AX139" s="12" t="s">
        <v>74</v>
      </c>
      <c r="AY139" s="227" t="s">
        <v>175</v>
      </c>
    </row>
    <row r="140" spans="2:51" s="13" customFormat="1" ht="13.5">
      <c r="B140" s="228"/>
      <c r="C140" s="229"/>
      <c r="D140" s="219" t="s">
        <v>183</v>
      </c>
      <c r="E140" s="230" t="s">
        <v>21</v>
      </c>
      <c r="F140" s="231" t="s">
        <v>237</v>
      </c>
      <c r="G140" s="229"/>
      <c r="H140" s="232">
        <v>25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183</v>
      </c>
      <c r="AU140" s="238" t="s">
        <v>190</v>
      </c>
      <c r="AV140" s="13" t="s">
        <v>83</v>
      </c>
      <c r="AW140" s="13" t="s">
        <v>37</v>
      </c>
      <c r="AX140" s="13" t="s">
        <v>74</v>
      </c>
      <c r="AY140" s="238" t="s">
        <v>175</v>
      </c>
    </row>
    <row r="141" spans="2:51" s="14" customFormat="1" ht="13.5">
      <c r="B141" s="239"/>
      <c r="C141" s="240"/>
      <c r="D141" s="219" t="s">
        <v>183</v>
      </c>
      <c r="E141" s="241" t="s">
        <v>21</v>
      </c>
      <c r="F141" s="242" t="s">
        <v>186</v>
      </c>
      <c r="G141" s="240"/>
      <c r="H141" s="243">
        <v>25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183</v>
      </c>
      <c r="AU141" s="249" t="s">
        <v>190</v>
      </c>
      <c r="AV141" s="14" t="s">
        <v>181</v>
      </c>
      <c r="AW141" s="14" t="s">
        <v>37</v>
      </c>
      <c r="AX141" s="14" t="s">
        <v>81</v>
      </c>
      <c r="AY141" s="249" t="s">
        <v>175</v>
      </c>
    </row>
    <row r="142" spans="2:63" s="11" customFormat="1" ht="22.35" customHeight="1">
      <c r="B142" s="189"/>
      <c r="C142" s="190"/>
      <c r="D142" s="191" t="s">
        <v>73</v>
      </c>
      <c r="E142" s="203" t="s">
        <v>238</v>
      </c>
      <c r="F142" s="203" t="s">
        <v>239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SUM(P143:P161)</f>
        <v>0</v>
      </c>
      <c r="Q142" s="197"/>
      <c r="R142" s="198">
        <f>SUM(R143:R161)</f>
        <v>0.0030139999999999998</v>
      </c>
      <c r="S142" s="197"/>
      <c r="T142" s="199">
        <f>SUM(T143:T161)</f>
        <v>0</v>
      </c>
      <c r="AR142" s="200" t="s">
        <v>81</v>
      </c>
      <c r="AT142" s="201" t="s">
        <v>73</v>
      </c>
      <c r="AU142" s="201" t="s">
        <v>83</v>
      </c>
      <c r="AY142" s="200" t="s">
        <v>175</v>
      </c>
      <c r="BK142" s="202">
        <f>SUM(BK143:BK161)</f>
        <v>0</v>
      </c>
    </row>
    <row r="143" spans="2:65" s="1" customFormat="1" ht="38.25" customHeight="1">
      <c r="B143" s="42"/>
      <c r="C143" s="205" t="s">
        <v>240</v>
      </c>
      <c r="D143" s="205" t="s">
        <v>177</v>
      </c>
      <c r="E143" s="206" t="s">
        <v>241</v>
      </c>
      <c r="F143" s="207" t="s">
        <v>242</v>
      </c>
      <c r="G143" s="208" t="s">
        <v>102</v>
      </c>
      <c r="H143" s="209">
        <v>20.09</v>
      </c>
      <c r="I143" s="210"/>
      <c r="J143" s="211">
        <f>ROUND(I143*H143,2)</f>
        <v>0</v>
      </c>
      <c r="K143" s="207" t="s">
        <v>180</v>
      </c>
      <c r="L143" s="62"/>
      <c r="M143" s="212" t="s">
        <v>21</v>
      </c>
      <c r="N143" s="213" t="s">
        <v>45</v>
      </c>
      <c r="O143" s="43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AR143" s="25" t="s">
        <v>181</v>
      </c>
      <c r="AT143" s="25" t="s">
        <v>177</v>
      </c>
      <c r="AU143" s="25" t="s">
        <v>190</v>
      </c>
      <c r="AY143" s="25" t="s">
        <v>175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25" t="s">
        <v>81</v>
      </c>
      <c r="BK143" s="216">
        <f>ROUND(I143*H143,2)</f>
        <v>0</v>
      </c>
      <c r="BL143" s="25" t="s">
        <v>181</v>
      </c>
      <c r="BM143" s="25" t="s">
        <v>243</v>
      </c>
    </row>
    <row r="144" spans="2:51" s="12" customFormat="1" ht="13.5">
      <c r="B144" s="217"/>
      <c r="C144" s="218"/>
      <c r="D144" s="219" t="s">
        <v>183</v>
      </c>
      <c r="E144" s="220" t="s">
        <v>21</v>
      </c>
      <c r="F144" s="221" t="s">
        <v>244</v>
      </c>
      <c r="G144" s="218"/>
      <c r="H144" s="220" t="s">
        <v>21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190</v>
      </c>
      <c r="AV144" s="12" t="s">
        <v>81</v>
      </c>
      <c r="AW144" s="12" t="s">
        <v>37</v>
      </c>
      <c r="AX144" s="12" t="s">
        <v>74</v>
      </c>
      <c r="AY144" s="227" t="s">
        <v>175</v>
      </c>
    </row>
    <row r="145" spans="2:51" s="13" customFormat="1" ht="13.5">
      <c r="B145" s="228"/>
      <c r="C145" s="229"/>
      <c r="D145" s="219" t="s">
        <v>183</v>
      </c>
      <c r="E145" s="230" t="s">
        <v>134</v>
      </c>
      <c r="F145" s="231" t="s">
        <v>245</v>
      </c>
      <c r="G145" s="229"/>
      <c r="H145" s="232">
        <v>20.09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183</v>
      </c>
      <c r="AU145" s="238" t="s">
        <v>190</v>
      </c>
      <c r="AV145" s="13" t="s">
        <v>83</v>
      </c>
      <c r="AW145" s="13" t="s">
        <v>37</v>
      </c>
      <c r="AX145" s="13" t="s">
        <v>74</v>
      </c>
      <c r="AY145" s="238" t="s">
        <v>175</v>
      </c>
    </row>
    <row r="146" spans="2:51" s="14" customFormat="1" ht="13.5">
      <c r="B146" s="239"/>
      <c r="C146" s="240"/>
      <c r="D146" s="219" t="s">
        <v>183</v>
      </c>
      <c r="E146" s="241" t="s">
        <v>21</v>
      </c>
      <c r="F146" s="242" t="s">
        <v>186</v>
      </c>
      <c r="G146" s="240"/>
      <c r="H146" s="243">
        <v>20.09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183</v>
      </c>
      <c r="AU146" s="249" t="s">
        <v>190</v>
      </c>
      <c r="AV146" s="14" t="s">
        <v>181</v>
      </c>
      <c r="AW146" s="14" t="s">
        <v>37</v>
      </c>
      <c r="AX146" s="14" t="s">
        <v>81</v>
      </c>
      <c r="AY146" s="249" t="s">
        <v>175</v>
      </c>
    </row>
    <row r="147" spans="2:65" s="1" customFormat="1" ht="25.5" customHeight="1">
      <c r="B147" s="42"/>
      <c r="C147" s="205" t="s">
        <v>10</v>
      </c>
      <c r="D147" s="205" t="s">
        <v>177</v>
      </c>
      <c r="E147" s="206" t="s">
        <v>246</v>
      </c>
      <c r="F147" s="207" t="s">
        <v>247</v>
      </c>
      <c r="G147" s="208" t="s">
        <v>106</v>
      </c>
      <c r="H147" s="209">
        <v>200.9</v>
      </c>
      <c r="I147" s="210"/>
      <c r="J147" s="211">
        <f>ROUND(I147*H147,2)</f>
        <v>0</v>
      </c>
      <c r="K147" s="207" t="s">
        <v>180</v>
      </c>
      <c r="L147" s="62"/>
      <c r="M147" s="212" t="s">
        <v>21</v>
      </c>
      <c r="N147" s="213" t="s">
        <v>45</v>
      </c>
      <c r="O147" s="43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AR147" s="25" t="s">
        <v>181</v>
      </c>
      <c r="AT147" s="25" t="s">
        <v>177</v>
      </c>
      <c r="AU147" s="25" t="s">
        <v>190</v>
      </c>
      <c r="AY147" s="25" t="s">
        <v>175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25" t="s">
        <v>81</v>
      </c>
      <c r="BK147" s="216">
        <f>ROUND(I147*H147,2)</f>
        <v>0</v>
      </c>
      <c r="BL147" s="25" t="s">
        <v>181</v>
      </c>
      <c r="BM147" s="25" t="s">
        <v>248</v>
      </c>
    </row>
    <row r="148" spans="2:51" s="13" customFormat="1" ht="13.5">
      <c r="B148" s="228"/>
      <c r="C148" s="229"/>
      <c r="D148" s="219" t="s">
        <v>183</v>
      </c>
      <c r="E148" s="230" t="s">
        <v>21</v>
      </c>
      <c r="F148" s="231" t="s">
        <v>249</v>
      </c>
      <c r="G148" s="229"/>
      <c r="H148" s="232">
        <v>200.9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183</v>
      </c>
      <c r="AU148" s="238" t="s">
        <v>190</v>
      </c>
      <c r="AV148" s="13" t="s">
        <v>83</v>
      </c>
      <c r="AW148" s="13" t="s">
        <v>37</v>
      </c>
      <c r="AX148" s="13" t="s">
        <v>74</v>
      </c>
      <c r="AY148" s="238" t="s">
        <v>175</v>
      </c>
    </row>
    <row r="149" spans="2:51" s="14" customFormat="1" ht="13.5">
      <c r="B149" s="239"/>
      <c r="C149" s="240"/>
      <c r="D149" s="219" t="s">
        <v>183</v>
      </c>
      <c r="E149" s="241" t="s">
        <v>21</v>
      </c>
      <c r="F149" s="242" t="s">
        <v>186</v>
      </c>
      <c r="G149" s="240"/>
      <c r="H149" s="243">
        <v>200.9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183</v>
      </c>
      <c r="AU149" s="249" t="s">
        <v>190</v>
      </c>
      <c r="AV149" s="14" t="s">
        <v>181</v>
      </c>
      <c r="AW149" s="14" t="s">
        <v>37</v>
      </c>
      <c r="AX149" s="14" t="s">
        <v>81</v>
      </c>
      <c r="AY149" s="249" t="s">
        <v>175</v>
      </c>
    </row>
    <row r="150" spans="2:65" s="1" customFormat="1" ht="25.5" customHeight="1">
      <c r="B150" s="42"/>
      <c r="C150" s="205" t="s">
        <v>250</v>
      </c>
      <c r="D150" s="205" t="s">
        <v>177</v>
      </c>
      <c r="E150" s="206" t="s">
        <v>251</v>
      </c>
      <c r="F150" s="207" t="s">
        <v>252</v>
      </c>
      <c r="G150" s="208" t="s">
        <v>106</v>
      </c>
      <c r="H150" s="209">
        <v>200.9</v>
      </c>
      <c r="I150" s="210"/>
      <c r="J150" s="211">
        <f>ROUND(I150*H150,2)</f>
        <v>0</v>
      </c>
      <c r="K150" s="207" t="s">
        <v>180</v>
      </c>
      <c r="L150" s="62"/>
      <c r="M150" s="212" t="s">
        <v>21</v>
      </c>
      <c r="N150" s="213" t="s">
        <v>45</v>
      </c>
      <c r="O150" s="43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AR150" s="25" t="s">
        <v>181</v>
      </c>
      <c r="AT150" s="25" t="s">
        <v>177</v>
      </c>
      <c r="AU150" s="25" t="s">
        <v>190</v>
      </c>
      <c r="AY150" s="25" t="s">
        <v>175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25" t="s">
        <v>81</v>
      </c>
      <c r="BK150" s="216">
        <f>ROUND(I150*H150,2)</f>
        <v>0</v>
      </c>
      <c r="BL150" s="25" t="s">
        <v>181</v>
      </c>
      <c r="BM150" s="25" t="s">
        <v>253</v>
      </c>
    </row>
    <row r="151" spans="2:51" s="13" customFormat="1" ht="13.5">
      <c r="B151" s="228"/>
      <c r="C151" s="229"/>
      <c r="D151" s="219" t="s">
        <v>183</v>
      </c>
      <c r="E151" s="230" t="s">
        <v>21</v>
      </c>
      <c r="F151" s="231" t="s">
        <v>249</v>
      </c>
      <c r="G151" s="229"/>
      <c r="H151" s="232">
        <v>200.9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183</v>
      </c>
      <c r="AU151" s="238" t="s">
        <v>190</v>
      </c>
      <c r="AV151" s="13" t="s">
        <v>83</v>
      </c>
      <c r="AW151" s="13" t="s">
        <v>37</v>
      </c>
      <c r="AX151" s="13" t="s">
        <v>74</v>
      </c>
      <c r="AY151" s="238" t="s">
        <v>175</v>
      </c>
    </row>
    <row r="152" spans="2:51" s="14" customFormat="1" ht="13.5">
      <c r="B152" s="239"/>
      <c r="C152" s="240"/>
      <c r="D152" s="219" t="s">
        <v>183</v>
      </c>
      <c r="E152" s="241" t="s">
        <v>21</v>
      </c>
      <c r="F152" s="242" t="s">
        <v>186</v>
      </c>
      <c r="G152" s="240"/>
      <c r="H152" s="243">
        <v>200.9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183</v>
      </c>
      <c r="AU152" s="249" t="s">
        <v>190</v>
      </c>
      <c r="AV152" s="14" t="s">
        <v>181</v>
      </c>
      <c r="AW152" s="14" t="s">
        <v>37</v>
      </c>
      <c r="AX152" s="14" t="s">
        <v>81</v>
      </c>
      <c r="AY152" s="249" t="s">
        <v>175</v>
      </c>
    </row>
    <row r="153" spans="2:65" s="1" customFormat="1" ht="16.5" customHeight="1">
      <c r="B153" s="42"/>
      <c r="C153" s="250" t="s">
        <v>254</v>
      </c>
      <c r="D153" s="250" t="s">
        <v>255</v>
      </c>
      <c r="E153" s="251" t="s">
        <v>256</v>
      </c>
      <c r="F153" s="252" t="s">
        <v>257</v>
      </c>
      <c r="G153" s="253" t="s">
        <v>258</v>
      </c>
      <c r="H153" s="254">
        <v>3.014</v>
      </c>
      <c r="I153" s="255"/>
      <c r="J153" s="256">
        <f>ROUND(I153*H153,2)</f>
        <v>0</v>
      </c>
      <c r="K153" s="252" t="s">
        <v>180</v>
      </c>
      <c r="L153" s="257"/>
      <c r="M153" s="258" t="s">
        <v>21</v>
      </c>
      <c r="N153" s="259" t="s">
        <v>45</v>
      </c>
      <c r="O153" s="43"/>
      <c r="P153" s="214">
        <f>O153*H153</f>
        <v>0</v>
      </c>
      <c r="Q153" s="214">
        <v>0.001</v>
      </c>
      <c r="R153" s="214">
        <f>Q153*H153</f>
        <v>0.0030139999999999998</v>
      </c>
      <c r="S153" s="214">
        <v>0</v>
      </c>
      <c r="T153" s="215">
        <f>S153*H153</f>
        <v>0</v>
      </c>
      <c r="AR153" s="25" t="s">
        <v>213</v>
      </c>
      <c r="AT153" s="25" t="s">
        <v>255</v>
      </c>
      <c r="AU153" s="25" t="s">
        <v>190</v>
      </c>
      <c r="AY153" s="25" t="s">
        <v>175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25" t="s">
        <v>81</v>
      </c>
      <c r="BK153" s="216">
        <f>ROUND(I153*H153,2)</f>
        <v>0</v>
      </c>
      <c r="BL153" s="25" t="s">
        <v>181</v>
      </c>
      <c r="BM153" s="25" t="s">
        <v>259</v>
      </c>
    </row>
    <row r="154" spans="2:51" s="13" customFormat="1" ht="13.5">
      <c r="B154" s="228"/>
      <c r="C154" s="229"/>
      <c r="D154" s="219" t="s">
        <v>183</v>
      </c>
      <c r="E154" s="230" t="s">
        <v>21</v>
      </c>
      <c r="F154" s="231" t="s">
        <v>249</v>
      </c>
      <c r="G154" s="229"/>
      <c r="H154" s="232">
        <v>200.9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183</v>
      </c>
      <c r="AU154" s="238" t="s">
        <v>190</v>
      </c>
      <c r="AV154" s="13" t="s">
        <v>83</v>
      </c>
      <c r="AW154" s="13" t="s">
        <v>37</v>
      </c>
      <c r="AX154" s="13" t="s">
        <v>74</v>
      </c>
      <c r="AY154" s="238" t="s">
        <v>175</v>
      </c>
    </row>
    <row r="155" spans="2:51" s="14" customFormat="1" ht="13.5">
      <c r="B155" s="239"/>
      <c r="C155" s="240"/>
      <c r="D155" s="219" t="s">
        <v>183</v>
      </c>
      <c r="E155" s="241" t="s">
        <v>21</v>
      </c>
      <c r="F155" s="242" t="s">
        <v>186</v>
      </c>
      <c r="G155" s="240"/>
      <c r="H155" s="243">
        <v>200.9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183</v>
      </c>
      <c r="AU155" s="249" t="s">
        <v>190</v>
      </c>
      <c r="AV155" s="14" t="s">
        <v>181</v>
      </c>
      <c r="AW155" s="14" t="s">
        <v>37</v>
      </c>
      <c r="AX155" s="14" t="s">
        <v>81</v>
      </c>
      <c r="AY155" s="249" t="s">
        <v>175</v>
      </c>
    </row>
    <row r="156" spans="2:51" s="13" customFormat="1" ht="13.5">
      <c r="B156" s="228"/>
      <c r="C156" s="229"/>
      <c r="D156" s="219" t="s">
        <v>183</v>
      </c>
      <c r="E156" s="229"/>
      <c r="F156" s="231" t="s">
        <v>260</v>
      </c>
      <c r="G156" s="229"/>
      <c r="H156" s="232">
        <v>3.014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183</v>
      </c>
      <c r="AU156" s="238" t="s">
        <v>190</v>
      </c>
      <c r="AV156" s="13" t="s">
        <v>83</v>
      </c>
      <c r="AW156" s="13" t="s">
        <v>6</v>
      </c>
      <c r="AX156" s="13" t="s">
        <v>81</v>
      </c>
      <c r="AY156" s="238" t="s">
        <v>175</v>
      </c>
    </row>
    <row r="157" spans="2:65" s="1" customFormat="1" ht="16.5" customHeight="1">
      <c r="B157" s="42"/>
      <c r="C157" s="205" t="s">
        <v>238</v>
      </c>
      <c r="D157" s="205" t="s">
        <v>177</v>
      </c>
      <c r="E157" s="206" t="s">
        <v>261</v>
      </c>
      <c r="F157" s="207" t="s">
        <v>262</v>
      </c>
      <c r="G157" s="208" t="s">
        <v>102</v>
      </c>
      <c r="H157" s="209">
        <v>10.045</v>
      </c>
      <c r="I157" s="210"/>
      <c r="J157" s="211">
        <f>ROUND(I157*H157,2)</f>
        <v>0</v>
      </c>
      <c r="K157" s="207" t="s">
        <v>180</v>
      </c>
      <c r="L157" s="62"/>
      <c r="M157" s="212" t="s">
        <v>21</v>
      </c>
      <c r="N157" s="213" t="s">
        <v>45</v>
      </c>
      <c r="O157" s="43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AR157" s="25" t="s">
        <v>181</v>
      </c>
      <c r="AT157" s="25" t="s">
        <v>177</v>
      </c>
      <c r="AU157" s="25" t="s">
        <v>190</v>
      </c>
      <c r="AY157" s="25" t="s">
        <v>175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25" t="s">
        <v>81</v>
      </c>
      <c r="BK157" s="216">
        <f>ROUND(I157*H157,2)</f>
        <v>0</v>
      </c>
      <c r="BL157" s="25" t="s">
        <v>181</v>
      </c>
      <c r="BM157" s="25" t="s">
        <v>263</v>
      </c>
    </row>
    <row r="158" spans="2:47" s="1" customFormat="1" ht="27">
      <c r="B158" s="42"/>
      <c r="C158" s="64"/>
      <c r="D158" s="219" t="s">
        <v>264</v>
      </c>
      <c r="E158" s="64"/>
      <c r="F158" s="260" t="s">
        <v>265</v>
      </c>
      <c r="G158" s="64"/>
      <c r="H158" s="64"/>
      <c r="I158" s="174"/>
      <c r="J158" s="64"/>
      <c r="K158" s="64"/>
      <c r="L158" s="62"/>
      <c r="M158" s="261"/>
      <c r="N158" s="43"/>
      <c r="O158" s="43"/>
      <c r="P158" s="43"/>
      <c r="Q158" s="43"/>
      <c r="R158" s="43"/>
      <c r="S158" s="43"/>
      <c r="T158" s="79"/>
      <c r="AT158" s="25" t="s">
        <v>264</v>
      </c>
      <c r="AU158" s="25" t="s">
        <v>190</v>
      </c>
    </row>
    <row r="159" spans="2:51" s="12" customFormat="1" ht="13.5">
      <c r="B159" s="217"/>
      <c r="C159" s="218"/>
      <c r="D159" s="219" t="s">
        <v>183</v>
      </c>
      <c r="E159" s="220" t="s">
        <v>21</v>
      </c>
      <c r="F159" s="221" t="s">
        <v>266</v>
      </c>
      <c r="G159" s="218"/>
      <c r="H159" s="220" t="s">
        <v>21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183</v>
      </c>
      <c r="AU159" s="227" t="s">
        <v>190</v>
      </c>
      <c r="AV159" s="12" t="s">
        <v>81</v>
      </c>
      <c r="AW159" s="12" t="s">
        <v>37</v>
      </c>
      <c r="AX159" s="12" t="s">
        <v>74</v>
      </c>
      <c r="AY159" s="227" t="s">
        <v>175</v>
      </c>
    </row>
    <row r="160" spans="2:51" s="13" customFormat="1" ht="13.5">
      <c r="B160" s="228"/>
      <c r="C160" s="229"/>
      <c r="D160" s="219" t="s">
        <v>183</v>
      </c>
      <c r="E160" s="230" t="s">
        <v>21</v>
      </c>
      <c r="F160" s="231" t="s">
        <v>267</v>
      </c>
      <c r="G160" s="229"/>
      <c r="H160" s="232">
        <v>10.045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183</v>
      </c>
      <c r="AU160" s="238" t="s">
        <v>190</v>
      </c>
      <c r="AV160" s="13" t="s">
        <v>83</v>
      </c>
      <c r="AW160" s="13" t="s">
        <v>37</v>
      </c>
      <c r="AX160" s="13" t="s">
        <v>74</v>
      </c>
      <c r="AY160" s="238" t="s">
        <v>175</v>
      </c>
    </row>
    <row r="161" spans="2:51" s="14" customFormat="1" ht="13.5">
      <c r="B161" s="239"/>
      <c r="C161" s="240"/>
      <c r="D161" s="219" t="s">
        <v>183</v>
      </c>
      <c r="E161" s="241" t="s">
        <v>21</v>
      </c>
      <c r="F161" s="242" t="s">
        <v>186</v>
      </c>
      <c r="G161" s="240"/>
      <c r="H161" s="243">
        <v>10.045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183</v>
      </c>
      <c r="AU161" s="249" t="s">
        <v>190</v>
      </c>
      <c r="AV161" s="14" t="s">
        <v>181</v>
      </c>
      <c r="AW161" s="14" t="s">
        <v>37</v>
      </c>
      <c r="AX161" s="14" t="s">
        <v>81</v>
      </c>
      <c r="AY161" s="249" t="s">
        <v>175</v>
      </c>
    </row>
    <row r="162" spans="2:63" s="11" customFormat="1" ht="29.85" customHeight="1">
      <c r="B162" s="189"/>
      <c r="C162" s="190"/>
      <c r="D162" s="191" t="s">
        <v>73</v>
      </c>
      <c r="E162" s="203" t="s">
        <v>83</v>
      </c>
      <c r="F162" s="203" t="s">
        <v>268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SUM(P163:P175)</f>
        <v>0</v>
      </c>
      <c r="Q162" s="197"/>
      <c r="R162" s="198">
        <f>SUM(R163:R175)</f>
        <v>100.5387144</v>
      </c>
      <c r="S162" s="197"/>
      <c r="T162" s="199">
        <f>SUM(T163:T175)</f>
        <v>0</v>
      </c>
      <c r="AR162" s="200" t="s">
        <v>81</v>
      </c>
      <c r="AT162" s="201" t="s">
        <v>73</v>
      </c>
      <c r="AU162" s="201" t="s">
        <v>81</v>
      </c>
      <c r="AY162" s="200" t="s">
        <v>175</v>
      </c>
      <c r="BK162" s="202">
        <f>SUM(BK163:BK175)</f>
        <v>0</v>
      </c>
    </row>
    <row r="163" spans="2:65" s="1" customFormat="1" ht="25.5" customHeight="1">
      <c r="B163" s="42"/>
      <c r="C163" s="205" t="s">
        <v>269</v>
      </c>
      <c r="D163" s="205" t="s">
        <v>177</v>
      </c>
      <c r="E163" s="206" t="s">
        <v>270</v>
      </c>
      <c r="F163" s="207" t="s">
        <v>271</v>
      </c>
      <c r="G163" s="208" t="s">
        <v>102</v>
      </c>
      <c r="H163" s="209">
        <v>36.699</v>
      </c>
      <c r="I163" s="210"/>
      <c r="J163" s="211">
        <f>ROUND(I163*H163,2)</f>
        <v>0</v>
      </c>
      <c r="K163" s="207" t="s">
        <v>180</v>
      </c>
      <c r="L163" s="62"/>
      <c r="M163" s="212" t="s">
        <v>21</v>
      </c>
      <c r="N163" s="213" t="s">
        <v>45</v>
      </c>
      <c r="O163" s="43"/>
      <c r="P163" s="214">
        <f>O163*H163</f>
        <v>0</v>
      </c>
      <c r="Q163" s="214">
        <v>2.25634</v>
      </c>
      <c r="R163" s="214">
        <f>Q163*H163</f>
        <v>82.80542166</v>
      </c>
      <c r="S163" s="214">
        <v>0</v>
      </c>
      <c r="T163" s="215">
        <f>S163*H163</f>
        <v>0</v>
      </c>
      <c r="AR163" s="25" t="s">
        <v>181</v>
      </c>
      <c r="AT163" s="25" t="s">
        <v>177</v>
      </c>
      <c r="AU163" s="25" t="s">
        <v>83</v>
      </c>
      <c r="AY163" s="25" t="s">
        <v>175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25" t="s">
        <v>81</v>
      </c>
      <c r="BK163" s="216">
        <f>ROUND(I163*H163,2)</f>
        <v>0</v>
      </c>
      <c r="BL163" s="25" t="s">
        <v>181</v>
      </c>
      <c r="BM163" s="25" t="s">
        <v>272</v>
      </c>
    </row>
    <row r="164" spans="2:51" s="12" customFormat="1" ht="27">
      <c r="B164" s="217"/>
      <c r="C164" s="218"/>
      <c r="D164" s="219" t="s">
        <v>183</v>
      </c>
      <c r="E164" s="220" t="s">
        <v>21</v>
      </c>
      <c r="F164" s="221" t="s">
        <v>273</v>
      </c>
      <c r="G164" s="218"/>
      <c r="H164" s="220" t="s">
        <v>21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183</v>
      </c>
      <c r="AU164" s="227" t="s">
        <v>83</v>
      </c>
      <c r="AV164" s="12" t="s">
        <v>81</v>
      </c>
      <c r="AW164" s="12" t="s">
        <v>37</v>
      </c>
      <c r="AX164" s="12" t="s">
        <v>74</v>
      </c>
      <c r="AY164" s="227" t="s">
        <v>175</v>
      </c>
    </row>
    <row r="165" spans="2:51" s="13" customFormat="1" ht="13.5">
      <c r="B165" s="228"/>
      <c r="C165" s="229"/>
      <c r="D165" s="219" t="s">
        <v>183</v>
      </c>
      <c r="E165" s="230" t="s">
        <v>21</v>
      </c>
      <c r="F165" s="231" t="s">
        <v>274</v>
      </c>
      <c r="G165" s="229"/>
      <c r="H165" s="232">
        <v>36.699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183</v>
      </c>
      <c r="AU165" s="238" t="s">
        <v>83</v>
      </c>
      <c r="AV165" s="13" t="s">
        <v>83</v>
      </c>
      <c r="AW165" s="13" t="s">
        <v>37</v>
      </c>
      <c r="AX165" s="13" t="s">
        <v>74</v>
      </c>
      <c r="AY165" s="238" t="s">
        <v>175</v>
      </c>
    </row>
    <row r="166" spans="2:51" s="14" customFormat="1" ht="13.5">
      <c r="B166" s="239"/>
      <c r="C166" s="240"/>
      <c r="D166" s="219" t="s">
        <v>183</v>
      </c>
      <c r="E166" s="241" t="s">
        <v>21</v>
      </c>
      <c r="F166" s="242" t="s">
        <v>186</v>
      </c>
      <c r="G166" s="240"/>
      <c r="H166" s="243">
        <v>36.699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183</v>
      </c>
      <c r="AU166" s="249" t="s">
        <v>83</v>
      </c>
      <c r="AV166" s="14" t="s">
        <v>181</v>
      </c>
      <c r="AW166" s="14" t="s">
        <v>37</v>
      </c>
      <c r="AX166" s="14" t="s">
        <v>81</v>
      </c>
      <c r="AY166" s="249" t="s">
        <v>175</v>
      </c>
    </row>
    <row r="167" spans="2:65" s="1" customFormat="1" ht="16.5" customHeight="1">
      <c r="B167" s="42"/>
      <c r="C167" s="205" t="s">
        <v>275</v>
      </c>
      <c r="D167" s="205" t="s">
        <v>177</v>
      </c>
      <c r="E167" s="206" t="s">
        <v>276</v>
      </c>
      <c r="F167" s="207" t="s">
        <v>277</v>
      </c>
      <c r="G167" s="208" t="s">
        <v>199</v>
      </c>
      <c r="H167" s="209">
        <v>0.122</v>
      </c>
      <c r="I167" s="210"/>
      <c r="J167" s="211">
        <f>ROUND(I167*H167,2)</f>
        <v>0</v>
      </c>
      <c r="K167" s="207" t="s">
        <v>180</v>
      </c>
      <c r="L167" s="62"/>
      <c r="M167" s="212" t="s">
        <v>21</v>
      </c>
      <c r="N167" s="213" t="s">
        <v>45</v>
      </c>
      <c r="O167" s="43"/>
      <c r="P167" s="214">
        <f>O167*H167</f>
        <v>0</v>
      </c>
      <c r="Q167" s="214">
        <v>1.06017</v>
      </c>
      <c r="R167" s="214">
        <f>Q167*H167</f>
        <v>0.12934074</v>
      </c>
      <c r="S167" s="214">
        <v>0</v>
      </c>
      <c r="T167" s="215">
        <f>S167*H167</f>
        <v>0</v>
      </c>
      <c r="AR167" s="25" t="s">
        <v>181</v>
      </c>
      <c r="AT167" s="25" t="s">
        <v>177</v>
      </c>
      <c r="AU167" s="25" t="s">
        <v>83</v>
      </c>
      <c r="AY167" s="25" t="s">
        <v>175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25" t="s">
        <v>81</v>
      </c>
      <c r="BK167" s="216">
        <f>ROUND(I167*H167,2)</f>
        <v>0</v>
      </c>
      <c r="BL167" s="25" t="s">
        <v>181</v>
      </c>
      <c r="BM167" s="25" t="s">
        <v>278</v>
      </c>
    </row>
    <row r="168" spans="2:51" s="12" customFormat="1" ht="13.5">
      <c r="B168" s="217"/>
      <c r="C168" s="218"/>
      <c r="D168" s="219" t="s">
        <v>183</v>
      </c>
      <c r="E168" s="220" t="s">
        <v>21</v>
      </c>
      <c r="F168" s="221" t="s">
        <v>279</v>
      </c>
      <c r="G168" s="218"/>
      <c r="H168" s="220" t="s">
        <v>21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183</v>
      </c>
      <c r="AU168" s="227" t="s">
        <v>83</v>
      </c>
      <c r="AV168" s="12" t="s">
        <v>81</v>
      </c>
      <c r="AW168" s="12" t="s">
        <v>37</v>
      </c>
      <c r="AX168" s="12" t="s">
        <v>74</v>
      </c>
      <c r="AY168" s="227" t="s">
        <v>175</v>
      </c>
    </row>
    <row r="169" spans="2:51" s="13" customFormat="1" ht="13.5">
      <c r="B169" s="228"/>
      <c r="C169" s="229"/>
      <c r="D169" s="219" t="s">
        <v>183</v>
      </c>
      <c r="E169" s="230" t="s">
        <v>21</v>
      </c>
      <c r="F169" s="231" t="s">
        <v>280</v>
      </c>
      <c r="G169" s="229"/>
      <c r="H169" s="232">
        <v>0.08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183</v>
      </c>
      <c r="AU169" s="238" t="s">
        <v>83</v>
      </c>
      <c r="AV169" s="13" t="s">
        <v>83</v>
      </c>
      <c r="AW169" s="13" t="s">
        <v>37</v>
      </c>
      <c r="AX169" s="13" t="s">
        <v>74</v>
      </c>
      <c r="AY169" s="238" t="s">
        <v>175</v>
      </c>
    </row>
    <row r="170" spans="2:51" s="13" customFormat="1" ht="27">
      <c r="B170" s="228"/>
      <c r="C170" s="229"/>
      <c r="D170" s="219" t="s">
        <v>183</v>
      </c>
      <c r="E170" s="230" t="s">
        <v>21</v>
      </c>
      <c r="F170" s="231" t="s">
        <v>281</v>
      </c>
      <c r="G170" s="229"/>
      <c r="H170" s="232">
        <v>0.042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183</v>
      </c>
      <c r="AU170" s="238" t="s">
        <v>83</v>
      </c>
      <c r="AV170" s="13" t="s">
        <v>83</v>
      </c>
      <c r="AW170" s="13" t="s">
        <v>37</v>
      </c>
      <c r="AX170" s="13" t="s">
        <v>74</v>
      </c>
      <c r="AY170" s="238" t="s">
        <v>175</v>
      </c>
    </row>
    <row r="171" spans="2:51" s="14" customFormat="1" ht="13.5">
      <c r="B171" s="239"/>
      <c r="C171" s="240"/>
      <c r="D171" s="219" t="s">
        <v>183</v>
      </c>
      <c r="E171" s="241" t="s">
        <v>21</v>
      </c>
      <c r="F171" s="242" t="s">
        <v>186</v>
      </c>
      <c r="G171" s="240"/>
      <c r="H171" s="243">
        <v>0.122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183</v>
      </c>
      <c r="AU171" s="249" t="s">
        <v>83</v>
      </c>
      <c r="AV171" s="14" t="s">
        <v>181</v>
      </c>
      <c r="AW171" s="14" t="s">
        <v>37</v>
      </c>
      <c r="AX171" s="14" t="s">
        <v>81</v>
      </c>
      <c r="AY171" s="249" t="s">
        <v>175</v>
      </c>
    </row>
    <row r="172" spans="2:65" s="1" customFormat="1" ht="38.25" customHeight="1">
      <c r="B172" s="42"/>
      <c r="C172" s="205" t="s">
        <v>9</v>
      </c>
      <c r="D172" s="205" t="s">
        <v>177</v>
      </c>
      <c r="E172" s="206" t="s">
        <v>282</v>
      </c>
      <c r="F172" s="207" t="s">
        <v>283</v>
      </c>
      <c r="G172" s="208" t="s">
        <v>106</v>
      </c>
      <c r="H172" s="209">
        <v>41.1</v>
      </c>
      <c r="I172" s="210"/>
      <c r="J172" s="211">
        <f>ROUND(I172*H172,2)</f>
        <v>0</v>
      </c>
      <c r="K172" s="207" t="s">
        <v>180</v>
      </c>
      <c r="L172" s="62"/>
      <c r="M172" s="212" t="s">
        <v>21</v>
      </c>
      <c r="N172" s="213" t="s">
        <v>45</v>
      </c>
      <c r="O172" s="43"/>
      <c r="P172" s="214">
        <f>O172*H172</f>
        <v>0</v>
      </c>
      <c r="Q172" s="214">
        <v>0.42832</v>
      </c>
      <c r="R172" s="214">
        <f>Q172*H172</f>
        <v>17.603952</v>
      </c>
      <c r="S172" s="214">
        <v>0</v>
      </c>
      <c r="T172" s="215">
        <f>S172*H172</f>
        <v>0</v>
      </c>
      <c r="AR172" s="25" t="s">
        <v>181</v>
      </c>
      <c r="AT172" s="25" t="s">
        <v>177</v>
      </c>
      <c r="AU172" s="25" t="s">
        <v>83</v>
      </c>
      <c r="AY172" s="25" t="s">
        <v>175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25" t="s">
        <v>81</v>
      </c>
      <c r="BK172" s="216">
        <f>ROUND(I172*H172,2)</f>
        <v>0</v>
      </c>
      <c r="BL172" s="25" t="s">
        <v>181</v>
      </c>
      <c r="BM172" s="25" t="s">
        <v>284</v>
      </c>
    </row>
    <row r="173" spans="2:51" s="12" customFormat="1" ht="13.5">
      <c r="B173" s="217"/>
      <c r="C173" s="218"/>
      <c r="D173" s="219" t="s">
        <v>183</v>
      </c>
      <c r="E173" s="220" t="s">
        <v>21</v>
      </c>
      <c r="F173" s="221" t="s">
        <v>285</v>
      </c>
      <c r="G173" s="218"/>
      <c r="H173" s="220" t="s">
        <v>21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183</v>
      </c>
      <c r="AU173" s="227" t="s">
        <v>83</v>
      </c>
      <c r="AV173" s="12" t="s">
        <v>81</v>
      </c>
      <c r="AW173" s="12" t="s">
        <v>37</v>
      </c>
      <c r="AX173" s="12" t="s">
        <v>74</v>
      </c>
      <c r="AY173" s="227" t="s">
        <v>175</v>
      </c>
    </row>
    <row r="174" spans="2:51" s="13" customFormat="1" ht="13.5">
      <c r="B174" s="228"/>
      <c r="C174" s="229"/>
      <c r="D174" s="219" t="s">
        <v>183</v>
      </c>
      <c r="E174" s="230" t="s">
        <v>21</v>
      </c>
      <c r="F174" s="231" t="s">
        <v>286</v>
      </c>
      <c r="G174" s="229"/>
      <c r="H174" s="232">
        <v>41.1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183</v>
      </c>
      <c r="AU174" s="238" t="s">
        <v>83</v>
      </c>
      <c r="AV174" s="13" t="s">
        <v>83</v>
      </c>
      <c r="AW174" s="13" t="s">
        <v>37</v>
      </c>
      <c r="AX174" s="13" t="s">
        <v>74</v>
      </c>
      <c r="AY174" s="238" t="s">
        <v>175</v>
      </c>
    </row>
    <row r="175" spans="2:51" s="14" customFormat="1" ht="13.5">
      <c r="B175" s="239"/>
      <c r="C175" s="240"/>
      <c r="D175" s="219" t="s">
        <v>183</v>
      </c>
      <c r="E175" s="241" t="s">
        <v>21</v>
      </c>
      <c r="F175" s="242" t="s">
        <v>186</v>
      </c>
      <c r="G175" s="240"/>
      <c r="H175" s="243">
        <v>41.1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183</v>
      </c>
      <c r="AU175" s="249" t="s">
        <v>83</v>
      </c>
      <c r="AV175" s="14" t="s">
        <v>181</v>
      </c>
      <c r="AW175" s="14" t="s">
        <v>37</v>
      </c>
      <c r="AX175" s="14" t="s">
        <v>81</v>
      </c>
      <c r="AY175" s="249" t="s">
        <v>175</v>
      </c>
    </row>
    <row r="176" spans="2:63" s="11" customFormat="1" ht="29.85" customHeight="1">
      <c r="B176" s="189"/>
      <c r="C176" s="190"/>
      <c r="D176" s="191" t="s">
        <v>73</v>
      </c>
      <c r="E176" s="203" t="s">
        <v>190</v>
      </c>
      <c r="F176" s="203" t="s">
        <v>287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SUM(P177:P258)</f>
        <v>0</v>
      </c>
      <c r="Q176" s="197"/>
      <c r="R176" s="198">
        <f>SUM(R177:R258)</f>
        <v>36.661496</v>
      </c>
      <c r="S176" s="197"/>
      <c r="T176" s="199">
        <f>SUM(T177:T258)</f>
        <v>0</v>
      </c>
      <c r="AR176" s="200" t="s">
        <v>81</v>
      </c>
      <c r="AT176" s="201" t="s">
        <v>73</v>
      </c>
      <c r="AU176" s="201" t="s">
        <v>81</v>
      </c>
      <c r="AY176" s="200" t="s">
        <v>175</v>
      </c>
      <c r="BK176" s="202">
        <f>SUM(BK177:BK258)</f>
        <v>0</v>
      </c>
    </row>
    <row r="177" spans="2:65" s="1" customFormat="1" ht="38.25" customHeight="1">
      <c r="B177" s="42"/>
      <c r="C177" s="205" t="s">
        <v>288</v>
      </c>
      <c r="D177" s="205" t="s">
        <v>177</v>
      </c>
      <c r="E177" s="206" t="s">
        <v>289</v>
      </c>
      <c r="F177" s="207" t="s">
        <v>290</v>
      </c>
      <c r="G177" s="208" t="s">
        <v>121</v>
      </c>
      <c r="H177" s="209">
        <v>98</v>
      </c>
      <c r="I177" s="210"/>
      <c r="J177" s="211">
        <f>ROUND(I177*H177,2)</f>
        <v>0</v>
      </c>
      <c r="K177" s="207" t="s">
        <v>180</v>
      </c>
      <c r="L177" s="62"/>
      <c r="M177" s="212" t="s">
        <v>21</v>
      </c>
      <c r="N177" s="213" t="s">
        <v>45</v>
      </c>
      <c r="O177" s="43"/>
      <c r="P177" s="214">
        <f>O177*H177</f>
        <v>0</v>
      </c>
      <c r="Q177" s="214">
        <v>0.00468</v>
      </c>
      <c r="R177" s="214">
        <f>Q177*H177</f>
        <v>0.45864</v>
      </c>
      <c r="S177" s="214">
        <v>0</v>
      </c>
      <c r="T177" s="215">
        <f>S177*H177</f>
        <v>0</v>
      </c>
      <c r="AR177" s="25" t="s">
        <v>181</v>
      </c>
      <c r="AT177" s="25" t="s">
        <v>177</v>
      </c>
      <c r="AU177" s="25" t="s">
        <v>83</v>
      </c>
      <c r="AY177" s="25" t="s">
        <v>175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25" t="s">
        <v>81</v>
      </c>
      <c r="BK177" s="216">
        <f>ROUND(I177*H177,2)</f>
        <v>0</v>
      </c>
      <c r="BL177" s="25" t="s">
        <v>181</v>
      </c>
      <c r="BM177" s="25" t="s">
        <v>291</v>
      </c>
    </row>
    <row r="178" spans="2:51" s="12" customFormat="1" ht="13.5">
      <c r="B178" s="217"/>
      <c r="C178" s="218"/>
      <c r="D178" s="219" t="s">
        <v>183</v>
      </c>
      <c r="E178" s="220" t="s">
        <v>21</v>
      </c>
      <c r="F178" s="221" t="s">
        <v>212</v>
      </c>
      <c r="G178" s="218"/>
      <c r="H178" s="220" t="s">
        <v>21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183</v>
      </c>
      <c r="AU178" s="227" t="s">
        <v>83</v>
      </c>
      <c r="AV178" s="12" t="s">
        <v>81</v>
      </c>
      <c r="AW178" s="12" t="s">
        <v>37</v>
      </c>
      <c r="AX178" s="12" t="s">
        <v>74</v>
      </c>
      <c r="AY178" s="227" t="s">
        <v>175</v>
      </c>
    </row>
    <row r="179" spans="2:51" s="13" customFormat="1" ht="13.5">
      <c r="B179" s="228"/>
      <c r="C179" s="229"/>
      <c r="D179" s="219" t="s">
        <v>183</v>
      </c>
      <c r="E179" s="230" t="s">
        <v>123</v>
      </c>
      <c r="F179" s="231" t="s">
        <v>125</v>
      </c>
      <c r="G179" s="229"/>
      <c r="H179" s="232">
        <v>98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183</v>
      </c>
      <c r="AU179" s="238" t="s">
        <v>83</v>
      </c>
      <c r="AV179" s="13" t="s">
        <v>83</v>
      </c>
      <c r="AW179" s="13" t="s">
        <v>37</v>
      </c>
      <c r="AX179" s="13" t="s">
        <v>74</v>
      </c>
      <c r="AY179" s="238" t="s">
        <v>175</v>
      </c>
    </row>
    <row r="180" spans="2:51" s="14" customFormat="1" ht="13.5">
      <c r="B180" s="239"/>
      <c r="C180" s="240"/>
      <c r="D180" s="219" t="s">
        <v>183</v>
      </c>
      <c r="E180" s="241" t="s">
        <v>21</v>
      </c>
      <c r="F180" s="242" t="s">
        <v>186</v>
      </c>
      <c r="G180" s="240"/>
      <c r="H180" s="243">
        <v>98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183</v>
      </c>
      <c r="AU180" s="249" t="s">
        <v>83</v>
      </c>
      <c r="AV180" s="14" t="s">
        <v>181</v>
      </c>
      <c r="AW180" s="14" t="s">
        <v>37</v>
      </c>
      <c r="AX180" s="14" t="s">
        <v>81</v>
      </c>
      <c r="AY180" s="249" t="s">
        <v>175</v>
      </c>
    </row>
    <row r="181" spans="2:65" s="1" customFormat="1" ht="25.5" customHeight="1">
      <c r="B181" s="42"/>
      <c r="C181" s="250" t="s">
        <v>292</v>
      </c>
      <c r="D181" s="250" t="s">
        <v>255</v>
      </c>
      <c r="E181" s="251" t="s">
        <v>293</v>
      </c>
      <c r="F181" s="252" t="s">
        <v>294</v>
      </c>
      <c r="G181" s="253" t="s">
        <v>121</v>
      </c>
      <c r="H181" s="254">
        <v>98</v>
      </c>
      <c r="I181" s="255"/>
      <c r="J181" s="256">
        <f>ROUND(I181*H181,2)</f>
        <v>0</v>
      </c>
      <c r="K181" s="252" t="s">
        <v>21</v>
      </c>
      <c r="L181" s="257"/>
      <c r="M181" s="258" t="s">
        <v>21</v>
      </c>
      <c r="N181" s="259" t="s">
        <v>45</v>
      </c>
      <c r="O181" s="43"/>
      <c r="P181" s="214">
        <f>O181*H181</f>
        <v>0</v>
      </c>
      <c r="Q181" s="214">
        <v>0.003</v>
      </c>
      <c r="R181" s="214">
        <f>Q181*H181</f>
        <v>0.294</v>
      </c>
      <c r="S181" s="214">
        <v>0</v>
      </c>
      <c r="T181" s="215">
        <f>S181*H181</f>
        <v>0</v>
      </c>
      <c r="AR181" s="25" t="s">
        <v>213</v>
      </c>
      <c r="AT181" s="25" t="s">
        <v>255</v>
      </c>
      <c r="AU181" s="25" t="s">
        <v>83</v>
      </c>
      <c r="AY181" s="25" t="s">
        <v>175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25" t="s">
        <v>81</v>
      </c>
      <c r="BK181" s="216">
        <f>ROUND(I181*H181,2)</f>
        <v>0</v>
      </c>
      <c r="BL181" s="25" t="s">
        <v>181</v>
      </c>
      <c r="BM181" s="25" t="s">
        <v>295</v>
      </c>
    </row>
    <row r="182" spans="2:51" s="13" customFormat="1" ht="13.5">
      <c r="B182" s="228"/>
      <c r="C182" s="229"/>
      <c r="D182" s="219" t="s">
        <v>183</v>
      </c>
      <c r="E182" s="230" t="s">
        <v>21</v>
      </c>
      <c r="F182" s="231" t="s">
        <v>123</v>
      </c>
      <c r="G182" s="229"/>
      <c r="H182" s="232">
        <v>98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183</v>
      </c>
      <c r="AU182" s="238" t="s">
        <v>83</v>
      </c>
      <c r="AV182" s="13" t="s">
        <v>83</v>
      </c>
      <c r="AW182" s="13" t="s">
        <v>37</v>
      </c>
      <c r="AX182" s="13" t="s">
        <v>74</v>
      </c>
      <c r="AY182" s="238" t="s">
        <v>175</v>
      </c>
    </row>
    <row r="183" spans="2:51" s="14" customFormat="1" ht="13.5">
      <c r="B183" s="239"/>
      <c r="C183" s="240"/>
      <c r="D183" s="219" t="s">
        <v>183</v>
      </c>
      <c r="E183" s="241" t="s">
        <v>21</v>
      </c>
      <c r="F183" s="242" t="s">
        <v>186</v>
      </c>
      <c r="G183" s="240"/>
      <c r="H183" s="243">
        <v>98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183</v>
      </c>
      <c r="AU183" s="249" t="s">
        <v>83</v>
      </c>
      <c r="AV183" s="14" t="s">
        <v>181</v>
      </c>
      <c r="AW183" s="14" t="s">
        <v>37</v>
      </c>
      <c r="AX183" s="14" t="s">
        <v>81</v>
      </c>
      <c r="AY183" s="249" t="s">
        <v>175</v>
      </c>
    </row>
    <row r="184" spans="2:65" s="1" customFormat="1" ht="25.5" customHeight="1">
      <c r="B184" s="42"/>
      <c r="C184" s="205" t="s">
        <v>296</v>
      </c>
      <c r="D184" s="205" t="s">
        <v>177</v>
      </c>
      <c r="E184" s="206" t="s">
        <v>297</v>
      </c>
      <c r="F184" s="207" t="s">
        <v>298</v>
      </c>
      <c r="G184" s="208" t="s">
        <v>121</v>
      </c>
      <c r="H184" s="209">
        <v>1</v>
      </c>
      <c r="I184" s="210"/>
      <c r="J184" s="211">
        <f>ROUND(I184*H184,2)</f>
        <v>0</v>
      </c>
      <c r="K184" s="207" t="s">
        <v>180</v>
      </c>
      <c r="L184" s="62"/>
      <c r="M184" s="212" t="s">
        <v>21</v>
      </c>
      <c r="N184" s="213" t="s">
        <v>45</v>
      </c>
      <c r="O184" s="43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AR184" s="25" t="s">
        <v>181</v>
      </c>
      <c r="AT184" s="25" t="s">
        <v>177</v>
      </c>
      <c r="AU184" s="25" t="s">
        <v>83</v>
      </c>
      <c r="AY184" s="25" t="s">
        <v>175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25" t="s">
        <v>81</v>
      </c>
      <c r="BK184" s="216">
        <f>ROUND(I184*H184,2)</f>
        <v>0</v>
      </c>
      <c r="BL184" s="25" t="s">
        <v>181</v>
      </c>
      <c r="BM184" s="25" t="s">
        <v>299</v>
      </c>
    </row>
    <row r="185" spans="2:51" s="12" customFormat="1" ht="13.5">
      <c r="B185" s="217"/>
      <c r="C185" s="218"/>
      <c r="D185" s="219" t="s">
        <v>183</v>
      </c>
      <c r="E185" s="220" t="s">
        <v>21</v>
      </c>
      <c r="F185" s="221" t="s">
        <v>212</v>
      </c>
      <c r="G185" s="218"/>
      <c r="H185" s="220" t="s">
        <v>21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183</v>
      </c>
      <c r="AU185" s="227" t="s">
        <v>83</v>
      </c>
      <c r="AV185" s="12" t="s">
        <v>81</v>
      </c>
      <c r="AW185" s="12" t="s">
        <v>37</v>
      </c>
      <c r="AX185" s="12" t="s">
        <v>74</v>
      </c>
      <c r="AY185" s="227" t="s">
        <v>175</v>
      </c>
    </row>
    <row r="186" spans="2:51" s="13" customFormat="1" ht="13.5">
      <c r="B186" s="228"/>
      <c r="C186" s="229"/>
      <c r="D186" s="219" t="s">
        <v>183</v>
      </c>
      <c r="E186" s="230" t="s">
        <v>139</v>
      </c>
      <c r="F186" s="231" t="s">
        <v>81</v>
      </c>
      <c r="G186" s="229"/>
      <c r="H186" s="232">
        <v>1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183</v>
      </c>
      <c r="AU186" s="238" t="s">
        <v>83</v>
      </c>
      <c r="AV186" s="13" t="s">
        <v>83</v>
      </c>
      <c r="AW186" s="13" t="s">
        <v>37</v>
      </c>
      <c r="AX186" s="13" t="s">
        <v>74</v>
      </c>
      <c r="AY186" s="238" t="s">
        <v>175</v>
      </c>
    </row>
    <row r="187" spans="2:51" s="14" customFormat="1" ht="13.5">
      <c r="B187" s="239"/>
      <c r="C187" s="240"/>
      <c r="D187" s="219" t="s">
        <v>183</v>
      </c>
      <c r="E187" s="241" t="s">
        <v>21</v>
      </c>
      <c r="F187" s="242" t="s">
        <v>186</v>
      </c>
      <c r="G187" s="240"/>
      <c r="H187" s="243">
        <v>1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AT187" s="249" t="s">
        <v>183</v>
      </c>
      <c r="AU187" s="249" t="s">
        <v>83</v>
      </c>
      <c r="AV187" s="14" t="s">
        <v>181</v>
      </c>
      <c r="AW187" s="14" t="s">
        <v>37</v>
      </c>
      <c r="AX187" s="14" t="s">
        <v>81</v>
      </c>
      <c r="AY187" s="249" t="s">
        <v>175</v>
      </c>
    </row>
    <row r="188" spans="2:65" s="1" customFormat="1" ht="38.25" customHeight="1">
      <c r="B188" s="42"/>
      <c r="C188" s="250" t="s">
        <v>237</v>
      </c>
      <c r="D188" s="250" t="s">
        <v>255</v>
      </c>
      <c r="E188" s="251" t="s">
        <v>300</v>
      </c>
      <c r="F188" s="252" t="s">
        <v>301</v>
      </c>
      <c r="G188" s="253" t="s">
        <v>121</v>
      </c>
      <c r="H188" s="254">
        <v>1</v>
      </c>
      <c r="I188" s="255"/>
      <c r="J188" s="256">
        <f>ROUND(I188*H188,2)</f>
        <v>0</v>
      </c>
      <c r="K188" s="252" t="s">
        <v>21</v>
      </c>
      <c r="L188" s="257"/>
      <c r="M188" s="258" t="s">
        <v>21</v>
      </c>
      <c r="N188" s="259" t="s">
        <v>45</v>
      </c>
      <c r="O188" s="43"/>
      <c r="P188" s="214">
        <f>O188*H188</f>
        <v>0</v>
      </c>
      <c r="Q188" s="214">
        <v>0.0985</v>
      </c>
      <c r="R188" s="214">
        <f>Q188*H188</f>
        <v>0.0985</v>
      </c>
      <c r="S188" s="214">
        <v>0</v>
      </c>
      <c r="T188" s="215">
        <f>S188*H188</f>
        <v>0</v>
      </c>
      <c r="AR188" s="25" t="s">
        <v>213</v>
      </c>
      <c r="AT188" s="25" t="s">
        <v>255</v>
      </c>
      <c r="AU188" s="25" t="s">
        <v>83</v>
      </c>
      <c r="AY188" s="25" t="s">
        <v>175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25" t="s">
        <v>81</v>
      </c>
      <c r="BK188" s="216">
        <f>ROUND(I188*H188,2)</f>
        <v>0</v>
      </c>
      <c r="BL188" s="25" t="s">
        <v>181</v>
      </c>
      <c r="BM188" s="25" t="s">
        <v>302</v>
      </c>
    </row>
    <row r="189" spans="2:47" s="1" customFormat="1" ht="27">
      <c r="B189" s="42"/>
      <c r="C189" s="64"/>
      <c r="D189" s="219" t="s">
        <v>264</v>
      </c>
      <c r="E189" s="64"/>
      <c r="F189" s="260" t="s">
        <v>303</v>
      </c>
      <c r="G189" s="64"/>
      <c r="H189" s="64"/>
      <c r="I189" s="174"/>
      <c r="J189" s="64"/>
      <c r="K189" s="64"/>
      <c r="L189" s="62"/>
      <c r="M189" s="261"/>
      <c r="N189" s="43"/>
      <c r="O189" s="43"/>
      <c r="P189" s="43"/>
      <c r="Q189" s="43"/>
      <c r="R189" s="43"/>
      <c r="S189" s="43"/>
      <c r="T189" s="79"/>
      <c r="AT189" s="25" t="s">
        <v>264</v>
      </c>
      <c r="AU189" s="25" t="s">
        <v>83</v>
      </c>
    </row>
    <row r="190" spans="2:51" s="13" customFormat="1" ht="13.5">
      <c r="B190" s="228"/>
      <c r="C190" s="229"/>
      <c r="D190" s="219" t="s">
        <v>183</v>
      </c>
      <c r="E190" s="230" t="s">
        <v>21</v>
      </c>
      <c r="F190" s="231" t="s">
        <v>139</v>
      </c>
      <c r="G190" s="229"/>
      <c r="H190" s="232">
        <v>1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183</v>
      </c>
      <c r="AU190" s="238" t="s">
        <v>83</v>
      </c>
      <c r="AV190" s="13" t="s">
        <v>83</v>
      </c>
      <c r="AW190" s="13" t="s">
        <v>37</v>
      </c>
      <c r="AX190" s="13" t="s">
        <v>74</v>
      </c>
      <c r="AY190" s="238" t="s">
        <v>175</v>
      </c>
    </row>
    <row r="191" spans="2:51" s="14" customFormat="1" ht="13.5">
      <c r="B191" s="239"/>
      <c r="C191" s="240"/>
      <c r="D191" s="219" t="s">
        <v>183</v>
      </c>
      <c r="E191" s="241" t="s">
        <v>21</v>
      </c>
      <c r="F191" s="242" t="s">
        <v>186</v>
      </c>
      <c r="G191" s="240"/>
      <c r="H191" s="243">
        <v>1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AT191" s="249" t="s">
        <v>183</v>
      </c>
      <c r="AU191" s="249" t="s">
        <v>83</v>
      </c>
      <c r="AV191" s="14" t="s">
        <v>181</v>
      </c>
      <c r="AW191" s="14" t="s">
        <v>37</v>
      </c>
      <c r="AX191" s="14" t="s">
        <v>81</v>
      </c>
      <c r="AY191" s="249" t="s">
        <v>175</v>
      </c>
    </row>
    <row r="192" spans="2:65" s="1" customFormat="1" ht="25.5" customHeight="1">
      <c r="B192" s="42"/>
      <c r="C192" s="205" t="s">
        <v>304</v>
      </c>
      <c r="D192" s="205" t="s">
        <v>177</v>
      </c>
      <c r="E192" s="206" t="s">
        <v>305</v>
      </c>
      <c r="F192" s="207" t="s">
        <v>306</v>
      </c>
      <c r="G192" s="208" t="s">
        <v>121</v>
      </c>
      <c r="H192" s="209">
        <v>1</v>
      </c>
      <c r="I192" s="210"/>
      <c r="J192" s="211">
        <f>ROUND(I192*H192,2)</f>
        <v>0</v>
      </c>
      <c r="K192" s="207" t="s">
        <v>180</v>
      </c>
      <c r="L192" s="62"/>
      <c r="M192" s="212" t="s">
        <v>21</v>
      </c>
      <c r="N192" s="213" t="s">
        <v>45</v>
      </c>
      <c r="O192" s="43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AR192" s="25" t="s">
        <v>181</v>
      </c>
      <c r="AT192" s="25" t="s">
        <v>177</v>
      </c>
      <c r="AU192" s="25" t="s">
        <v>83</v>
      </c>
      <c r="AY192" s="25" t="s">
        <v>175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25" t="s">
        <v>81</v>
      </c>
      <c r="BK192" s="216">
        <f>ROUND(I192*H192,2)</f>
        <v>0</v>
      </c>
      <c r="BL192" s="25" t="s">
        <v>181</v>
      </c>
      <c r="BM192" s="25" t="s">
        <v>307</v>
      </c>
    </row>
    <row r="193" spans="2:51" s="12" customFormat="1" ht="13.5">
      <c r="B193" s="217"/>
      <c r="C193" s="218"/>
      <c r="D193" s="219" t="s">
        <v>183</v>
      </c>
      <c r="E193" s="220" t="s">
        <v>21</v>
      </c>
      <c r="F193" s="221" t="s">
        <v>212</v>
      </c>
      <c r="G193" s="218"/>
      <c r="H193" s="220" t="s">
        <v>21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183</v>
      </c>
      <c r="AU193" s="227" t="s">
        <v>83</v>
      </c>
      <c r="AV193" s="12" t="s">
        <v>81</v>
      </c>
      <c r="AW193" s="12" t="s">
        <v>37</v>
      </c>
      <c r="AX193" s="12" t="s">
        <v>74</v>
      </c>
      <c r="AY193" s="227" t="s">
        <v>175</v>
      </c>
    </row>
    <row r="194" spans="2:51" s="13" customFormat="1" ht="13.5">
      <c r="B194" s="228"/>
      <c r="C194" s="229"/>
      <c r="D194" s="219" t="s">
        <v>183</v>
      </c>
      <c r="E194" s="230" t="s">
        <v>119</v>
      </c>
      <c r="F194" s="231" t="s">
        <v>81</v>
      </c>
      <c r="G194" s="229"/>
      <c r="H194" s="232">
        <v>1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183</v>
      </c>
      <c r="AU194" s="238" t="s">
        <v>83</v>
      </c>
      <c r="AV194" s="13" t="s">
        <v>83</v>
      </c>
      <c r="AW194" s="13" t="s">
        <v>37</v>
      </c>
      <c r="AX194" s="13" t="s">
        <v>74</v>
      </c>
      <c r="AY194" s="238" t="s">
        <v>175</v>
      </c>
    </row>
    <row r="195" spans="2:51" s="14" customFormat="1" ht="13.5">
      <c r="B195" s="239"/>
      <c r="C195" s="240"/>
      <c r="D195" s="219" t="s">
        <v>183</v>
      </c>
      <c r="E195" s="241" t="s">
        <v>21</v>
      </c>
      <c r="F195" s="242" t="s">
        <v>186</v>
      </c>
      <c r="G195" s="240"/>
      <c r="H195" s="243">
        <v>1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AT195" s="249" t="s">
        <v>183</v>
      </c>
      <c r="AU195" s="249" t="s">
        <v>83</v>
      </c>
      <c r="AV195" s="14" t="s">
        <v>181</v>
      </c>
      <c r="AW195" s="14" t="s">
        <v>37</v>
      </c>
      <c r="AX195" s="14" t="s">
        <v>81</v>
      </c>
      <c r="AY195" s="249" t="s">
        <v>175</v>
      </c>
    </row>
    <row r="196" spans="2:65" s="1" customFormat="1" ht="38.25" customHeight="1">
      <c r="B196" s="42"/>
      <c r="C196" s="250" t="s">
        <v>308</v>
      </c>
      <c r="D196" s="250" t="s">
        <v>255</v>
      </c>
      <c r="E196" s="251" t="s">
        <v>309</v>
      </c>
      <c r="F196" s="252" t="s">
        <v>310</v>
      </c>
      <c r="G196" s="253" t="s">
        <v>121</v>
      </c>
      <c r="H196" s="254">
        <v>1</v>
      </c>
      <c r="I196" s="255"/>
      <c r="J196" s="256">
        <f>ROUND(I196*H196,2)</f>
        <v>0</v>
      </c>
      <c r="K196" s="252" t="s">
        <v>21</v>
      </c>
      <c r="L196" s="257"/>
      <c r="M196" s="258" t="s">
        <v>21</v>
      </c>
      <c r="N196" s="259" t="s">
        <v>45</v>
      </c>
      <c r="O196" s="43"/>
      <c r="P196" s="214">
        <f>O196*H196</f>
        <v>0</v>
      </c>
      <c r="Q196" s="214">
        <v>0.154</v>
      </c>
      <c r="R196" s="214">
        <f>Q196*H196</f>
        <v>0.154</v>
      </c>
      <c r="S196" s="214">
        <v>0</v>
      </c>
      <c r="T196" s="215">
        <f>S196*H196</f>
        <v>0</v>
      </c>
      <c r="AR196" s="25" t="s">
        <v>213</v>
      </c>
      <c r="AT196" s="25" t="s">
        <v>255</v>
      </c>
      <c r="AU196" s="25" t="s">
        <v>83</v>
      </c>
      <c r="AY196" s="25" t="s">
        <v>175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25" t="s">
        <v>81</v>
      </c>
      <c r="BK196" s="216">
        <f>ROUND(I196*H196,2)</f>
        <v>0</v>
      </c>
      <c r="BL196" s="25" t="s">
        <v>181</v>
      </c>
      <c r="BM196" s="25" t="s">
        <v>311</v>
      </c>
    </row>
    <row r="197" spans="2:47" s="1" customFormat="1" ht="27">
      <c r="B197" s="42"/>
      <c r="C197" s="64"/>
      <c r="D197" s="219" t="s">
        <v>264</v>
      </c>
      <c r="E197" s="64"/>
      <c r="F197" s="260" t="s">
        <v>303</v>
      </c>
      <c r="G197" s="64"/>
      <c r="H197" s="64"/>
      <c r="I197" s="174"/>
      <c r="J197" s="64"/>
      <c r="K197" s="64"/>
      <c r="L197" s="62"/>
      <c r="M197" s="261"/>
      <c r="N197" s="43"/>
      <c r="O197" s="43"/>
      <c r="P197" s="43"/>
      <c r="Q197" s="43"/>
      <c r="R197" s="43"/>
      <c r="S197" s="43"/>
      <c r="T197" s="79"/>
      <c r="AT197" s="25" t="s">
        <v>264</v>
      </c>
      <c r="AU197" s="25" t="s">
        <v>83</v>
      </c>
    </row>
    <row r="198" spans="2:51" s="13" customFormat="1" ht="13.5">
      <c r="B198" s="228"/>
      <c r="C198" s="229"/>
      <c r="D198" s="219" t="s">
        <v>183</v>
      </c>
      <c r="E198" s="230" t="s">
        <v>21</v>
      </c>
      <c r="F198" s="231" t="s">
        <v>119</v>
      </c>
      <c r="G198" s="229"/>
      <c r="H198" s="232">
        <v>1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183</v>
      </c>
      <c r="AU198" s="238" t="s">
        <v>83</v>
      </c>
      <c r="AV198" s="13" t="s">
        <v>83</v>
      </c>
      <c r="AW198" s="13" t="s">
        <v>37</v>
      </c>
      <c r="AX198" s="13" t="s">
        <v>74</v>
      </c>
      <c r="AY198" s="238" t="s">
        <v>175</v>
      </c>
    </row>
    <row r="199" spans="2:51" s="14" customFormat="1" ht="13.5">
      <c r="B199" s="239"/>
      <c r="C199" s="240"/>
      <c r="D199" s="219" t="s">
        <v>183</v>
      </c>
      <c r="E199" s="241" t="s">
        <v>21</v>
      </c>
      <c r="F199" s="242" t="s">
        <v>186</v>
      </c>
      <c r="G199" s="240"/>
      <c r="H199" s="243">
        <v>1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AT199" s="249" t="s">
        <v>183</v>
      </c>
      <c r="AU199" s="249" t="s">
        <v>83</v>
      </c>
      <c r="AV199" s="14" t="s">
        <v>181</v>
      </c>
      <c r="AW199" s="14" t="s">
        <v>37</v>
      </c>
      <c r="AX199" s="14" t="s">
        <v>81</v>
      </c>
      <c r="AY199" s="249" t="s">
        <v>175</v>
      </c>
    </row>
    <row r="200" spans="2:65" s="1" customFormat="1" ht="16.5" customHeight="1">
      <c r="B200" s="42"/>
      <c r="C200" s="205" t="s">
        <v>312</v>
      </c>
      <c r="D200" s="205" t="s">
        <v>177</v>
      </c>
      <c r="E200" s="206" t="s">
        <v>313</v>
      </c>
      <c r="F200" s="207" t="s">
        <v>314</v>
      </c>
      <c r="G200" s="208" t="s">
        <v>106</v>
      </c>
      <c r="H200" s="209">
        <v>200.75</v>
      </c>
      <c r="I200" s="210"/>
      <c r="J200" s="211">
        <f>ROUND(I200*H200,2)</f>
        <v>0</v>
      </c>
      <c r="K200" s="207" t="s">
        <v>180</v>
      </c>
      <c r="L200" s="62"/>
      <c r="M200" s="212" t="s">
        <v>21</v>
      </c>
      <c r="N200" s="213" t="s">
        <v>45</v>
      </c>
      <c r="O200" s="43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AR200" s="25" t="s">
        <v>181</v>
      </c>
      <c r="AT200" s="25" t="s">
        <v>177</v>
      </c>
      <c r="AU200" s="25" t="s">
        <v>83</v>
      </c>
      <c r="AY200" s="25" t="s">
        <v>175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25" t="s">
        <v>81</v>
      </c>
      <c r="BK200" s="216">
        <f>ROUND(I200*H200,2)</f>
        <v>0</v>
      </c>
      <c r="BL200" s="25" t="s">
        <v>181</v>
      </c>
      <c r="BM200" s="25" t="s">
        <v>315</v>
      </c>
    </row>
    <row r="201" spans="2:51" s="12" customFormat="1" ht="13.5">
      <c r="B201" s="217"/>
      <c r="C201" s="218"/>
      <c r="D201" s="219" t="s">
        <v>183</v>
      </c>
      <c r="E201" s="220" t="s">
        <v>21</v>
      </c>
      <c r="F201" s="221" t="s">
        <v>285</v>
      </c>
      <c r="G201" s="218"/>
      <c r="H201" s="220" t="s">
        <v>21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183</v>
      </c>
      <c r="AU201" s="227" t="s">
        <v>83</v>
      </c>
      <c r="AV201" s="12" t="s">
        <v>81</v>
      </c>
      <c r="AW201" s="12" t="s">
        <v>37</v>
      </c>
      <c r="AX201" s="12" t="s">
        <v>74</v>
      </c>
      <c r="AY201" s="227" t="s">
        <v>175</v>
      </c>
    </row>
    <row r="202" spans="2:51" s="13" customFormat="1" ht="13.5">
      <c r="B202" s="228"/>
      <c r="C202" s="229"/>
      <c r="D202" s="219" t="s">
        <v>183</v>
      </c>
      <c r="E202" s="230" t="s">
        <v>21</v>
      </c>
      <c r="F202" s="231" t="s">
        <v>316</v>
      </c>
      <c r="G202" s="229"/>
      <c r="H202" s="232">
        <v>200.75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83</v>
      </c>
      <c r="AV202" s="13" t="s">
        <v>83</v>
      </c>
      <c r="AW202" s="13" t="s">
        <v>37</v>
      </c>
      <c r="AX202" s="13" t="s">
        <v>74</v>
      </c>
      <c r="AY202" s="238" t="s">
        <v>175</v>
      </c>
    </row>
    <row r="203" spans="2:51" s="14" customFormat="1" ht="13.5">
      <c r="B203" s="239"/>
      <c r="C203" s="240"/>
      <c r="D203" s="219" t="s">
        <v>183</v>
      </c>
      <c r="E203" s="241" t="s">
        <v>21</v>
      </c>
      <c r="F203" s="242" t="s">
        <v>186</v>
      </c>
      <c r="G203" s="240"/>
      <c r="H203" s="243">
        <v>200.75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AT203" s="249" t="s">
        <v>183</v>
      </c>
      <c r="AU203" s="249" t="s">
        <v>83</v>
      </c>
      <c r="AV203" s="14" t="s">
        <v>181</v>
      </c>
      <c r="AW203" s="14" t="s">
        <v>37</v>
      </c>
      <c r="AX203" s="14" t="s">
        <v>81</v>
      </c>
      <c r="AY203" s="249" t="s">
        <v>175</v>
      </c>
    </row>
    <row r="204" spans="2:65" s="1" customFormat="1" ht="38.25" customHeight="1">
      <c r="B204" s="42"/>
      <c r="C204" s="250" t="s">
        <v>317</v>
      </c>
      <c r="D204" s="250" t="s">
        <v>255</v>
      </c>
      <c r="E204" s="251" t="s">
        <v>318</v>
      </c>
      <c r="F204" s="252" t="s">
        <v>319</v>
      </c>
      <c r="G204" s="253" t="s">
        <v>114</v>
      </c>
      <c r="H204" s="254">
        <v>197.5</v>
      </c>
      <c r="I204" s="255"/>
      <c r="J204" s="256">
        <f>ROUND(I204*H204,2)</f>
        <v>0</v>
      </c>
      <c r="K204" s="252" t="s">
        <v>21</v>
      </c>
      <c r="L204" s="257"/>
      <c r="M204" s="258" t="s">
        <v>21</v>
      </c>
      <c r="N204" s="259" t="s">
        <v>45</v>
      </c>
      <c r="O204" s="43"/>
      <c r="P204" s="214">
        <f>O204*H204</f>
        <v>0</v>
      </c>
      <c r="Q204" s="214">
        <v>0.018</v>
      </c>
      <c r="R204" s="214">
        <f>Q204*H204</f>
        <v>3.5549999999999997</v>
      </c>
      <c r="S204" s="214">
        <v>0</v>
      </c>
      <c r="T204" s="215">
        <f>S204*H204</f>
        <v>0</v>
      </c>
      <c r="AR204" s="25" t="s">
        <v>213</v>
      </c>
      <c r="AT204" s="25" t="s">
        <v>255</v>
      </c>
      <c r="AU204" s="25" t="s">
        <v>83</v>
      </c>
      <c r="AY204" s="25" t="s">
        <v>175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25" t="s">
        <v>81</v>
      </c>
      <c r="BK204" s="216">
        <f>ROUND(I204*H204,2)</f>
        <v>0</v>
      </c>
      <c r="BL204" s="25" t="s">
        <v>181</v>
      </c>
      <c r="BM204" s="25" t="s">
        <v>320</v>
      </c>
    </row>
    <row r="205" spans="2:47" s="1" customFormat="1" ht="27">
      <c r="B205" s="42"/>
      <c r="C205" s="64"/>
      <c r="D205" s="219" t="s">
        <v>264</v>
      </c>
      <c r="E205" s="64"/>
      <c r="F205" s="260" t="s">
        <v>303</v>
      </c>
      <c r="G205" s="64"/>
      <c r="H205" s="64"/>
      <c r="I205" s="174"/>
      <c r="J205" s="64"/>
      <c r="K205" s="64"/>
      <c r="L205" s="62"/>
      <c r="M205" s="261"/>
      <c r="N205" s="43"/>
      <c r="O205" s="43"/>
      <c r="P205" s="43"/>
      <c r="Q205" s="43"/>
      <c r="R205" s="43"/>
      <c r="S205" s="43"/>
      <c r="T205" s="79"/>
      <c r="AT205" s="25" t="s">
        <v>264</v>
      </c>
      <c r="AU205" s="25" t="s">
        <v>83</v>
      </c>
    </row>
    <row r="206" spans="2:51" s="12" customFormat="1" ht="13.5">
      <c r="B206" s="217"/>
      <c r="C206" s="218"/>
      <c r="D206" s="219" t="s">
        <v>183</v>
      </c>
      <c r="E206" s="220" t="s">
        <v>21</v>
      </c>
      <c r="F206" s="221" t="s">
        <v>321</v>
      </c>
      <c r="G206" s="218"/>
      <c r="H206" s="220" t="s">
        <v>21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183</v>
      </c>
      <c r="AU206" s="227" t="s">
        <v>83</v>
      </c>
      <c r="AV206" s="12" t="s">
        <v>81</v>
      </c>
      <c r="AW206" s="12" t="s">
        <v>37</v>
      </c>
      <c r="AX206" s="12" t="s">
        <v>74</v>
      </c>
      <c r="AY206" s="227" t="s">
        <v>175</v>
      </c>
    </row>
    <row r="207" spans="2:51" s="13" customFormat="1" ht="13.5">
      <c r="B207" s="228"/>
      <c r="C207" s="229"/>
      <c r="D207" s="219" t="s">
        <v>183</v>
      </c>
      <c r="E207" s="230" t="s">
        <v>21</v>
      </c>
      <c r="F207" s="231" t="s">
        <v>322</v>
      </c>
      <c r="G207" s="229"/>
      <c r="H207" s="232">
        <v>197.5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183</v>
      </c>
      <c r="AU207" s="238" t="s">
        <v>83</v>
      </c>
      <c r="AV207" s="13" t="s">
        <v>83</v>
      </c>
      <c r="AW207" s="13" t="s">
        <v>37</v>
      </c>
      <c r="AX207" s="13" t="s">
        <v>74</v>
      </c>
      <c r="AY207" s="238" t="s">
        <v>175</v>
      </c>
    </row>
    <row r="208" spans="2:51" s="14" customFormat="1" ht="13.5">
      <c r="B208" s="239"/>
      <c r="C208" s="240"/>
      <c r="D208" s="219" t="s">
        <v>183</v>
      </c>
      <c r="E208" s="241" t="s">
        <v>21</v>
      </c>
      <c r="F208" s="242" t="s">
        <v>186</v>
      </c>
      <c r="G208" s="240"/>
      <c r="H208" s="243">
        <v>197.5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183</v>
      </c>
      <c r="AU208" s="249" t="s">
        <v>83</v>
      </c>
      <c r="AV208" s="14" t="s">
        <v>181</v>
      </c>
      <c r="AW208" s="14" t="s">
        <v>37</v>
      </c>
      <c r="AX208" s="14" t="s">
        <v>81</v>
      </c>
      <c r="AY208" s="249" t="s">
        <v>175</v>
      </c>
    </row>
    <row r="209" spans="2:65" s="1" customFormat="1" ht="38.25" customHeight="1">
      <c r="B209" s="42"/>
      <c r="C209" s="250" t="s">
        <v>323</v>
      </c>
      <c r="D209" s="250" t="s">
        <v>255</v>
      </c>
      <c r="E209" s="251" t="s">
        <v>324</v>
      </c>
      <c r="F209" s="252" t="s">
        <v>325</v>
      </c>
      <c r="G209" s="253" t="s">
        <v>114</v>
      </c>
      <c r="H209" s="254">
        <v>2.6</v>
      </c>
      <c r="I209" s="255"/>
      <c r="J209" s="256">
        <f>ROUND(I209*H209,2)</f>
        <v>0</v>
      </c>
      <c r="K209" s="252" t="s">
        <v>21</v>
      </c>
      <c r="L209" s="257"/>
      <c r="M209" s="258" t="s">
        <v>21</v>
      </c>
      <c r="N209" s="259" t="s">
        <v>45</v>
      </c>
      <c r="O209" s="43"/>
      <c r="P209" s="214">
        <f>O209*H209</f>
        <v>0</v>
      </c>
      <c r="Q209" s="214">
        <v>0.018</v>
      </c>
      <c r="R209" s="214">
        <f>Q209*H209</f>
        <v>0.0468</v>
      </c>
      <c r="S209" s="214">
        <v>0</v>
      </c>
      <c r="T209" s="215">
        <f>S209*H209</f>
        <v>0</v>
      </c>
      <c r="AR209" s="25" t="s">
        <v>213</v>
      </c>
      <c r="AT209" s="25" t="s">
        <v>255</v>
      </c>
      <c r="AU209" s="25" t="s">
        <v>83</v>
      </c>
      <c r="AY209" s="25" t="s">
        <v>175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25" t="s">
        <v>81</v>
      </c>
      <c r="BK209" s="216">
        <f>ROUND(I209*H209,2)</f>
        <v>0</v>
      </c>
      <c r="BL209" s="25" t="s">
        <v>181</v>
      </c>
      <c r="BM209" s="25" t="s">
        <v>326</v>
      </c>
    </row>
    <row r="210" spans="2:47" s="1" customFormat="1" ht="27">
      <c r="B210" s="42"/>
      <c r="C210" s="64"/>
      <c r="D210" s="219" t="s">
        <v>264</v>
      </c>
      <c r="E210" s="64"/>
      <c r="F210" s="260" t="s">
        <v>303</v>
      </c>
      <c r="G210" s="64"/>
      <c r="H210" s="64"/>
      <c r="I210" s="174"/>
      <c r="J210" s="64"/>
      <c r="K210" s="64"/>
      <c r="L210" s="62"/>
      <c r="M210" s="261"/>
      <c r="N210" s="43"/>
      <c r="O210" s="43"/>
      <c r="P210" s="43"/>
      <c r="Q210" s="43"/>
      <c r="R210" s="43"/>
      <c r="S210" s="43"/>
      <c r="T210" s="79"/>
      <c r="AT210" s="25" t="s">
        <v>264</v>
      </c>
      <c r="AU210" s="25" t="s">
        <v>83</v>
      </c>
    </row>
    <row r="211" spans="2:51" s="12" customFormat="1" ht="13.5">
      <c r="B211" s="217"/>
      <c r="C211" s="218"/>
      <c r="D211" s="219" t="s">
        <v>183</v>
      </c>
      <c r="E211" s="220" t="s">
        <v>21</v>
      </c>
      <c r="F211" s="221" t="s">
        <v>321</v>
      </c>
      <c r="G211" s="218"/>
      <c r="H211" s="220" t="s">
        <v>21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183</v>
      </c>
      <c r="AU211" s="227" t="s">
        <v>83</v>
      </c>
      <c r="AV211" s="12" t="s">
        <v>81</v>
      </c>
      <c r="AW211" s="12" t="s">
        <v>37</v>
      </c>
      <c r="AX211" s="12" t="s">
        <v>74</v>
      </c>
      <c r="AY211" s="227" t="s">
        <v>175</v>
      </c>
    </row>
    <row r="212" spans="2:51" s="13" customFormat="1" ht="13.5">
      <c r="B212" s="228"/>
      <c r="C212" s="229"/>
      <c r="D212" s="219" t="s">
        <v>183</v>
      </c>
      <c r="E212" s="230" t="s">
        <v>21</v>
      </c>
      <c r="F212" s="231" t="s">
        <v>327</v>
      </c>
      <c r="G212" s="229"/>
      <c r="H212" s="232">
        <v>2.6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183</v>
      </c>
      <c r="AU212" s="238" t="s">
        <v>83</v>
      </c>
      <c r="AV212" s="13" t="s">
        <v>83</v>
      </c>
      <c r="AW212" s="13" t="s">
        <v>37</v>
      </c>
      <c r="AX212" s="13" t="s">
        <v>74</v>
      </c>
      <c r="AY212" s="238" t="s">
        <v>175</v>
      </c>
    </row>
    <row r="213" spans="2:51" s="14" customFormat="1" ht="13.5">
      <c r="B213" s="239"/>
      <c r="C213" s="240"/>
      <c r="D213" s="219" t="s">
        <v>183</v>
      </c>
      <c r="E213" s="241" t="s">
        <v>21</v>
      </c>
      <c r="F213" s="242" t="s">
        <v>186</v>
      </c>
      <c r="G213" s="240"/>
      <c r="H213" s="243">
        <v>2.6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183</v>
      </c>
      <c r="AU213" s="249" t="s">
        <v>83</v>
      </c>
      <c r="AV213" s="14" t="s">
        <v>181</v>
      </c>
      <c r="AW213" s="14" t="s">
        <v>37</v>
      </c>
      <c r="AX213" s="14" t="s">
        <v>81</v>
      </c>
      <c r="AY213" s="249" t="s">
        <v>175</v>
      </c>
    </row>
    <row r="214" spans="2:65" s="1" customFormat="1" ht="38.25" customHeight="1">
      <c r="B214" s="42"/>
      <c r="C214" s="205" t="s">
        <v>328</v>
      </c>
      <c r="D214" s="205" t="s">
        <v>177</v>
      </c>
      <c r="E214" s="206" t="s">
        <v>329</v>
      </c>
      <c r="F214" s="207" t="s">
        <v>330</v>
      </c>
      <c r="G214" s="208" t="s">
        <v>106</v>
      </c>
      <c r="H214" s="209">
        <v>79</v>
      </c>
      <c r="I214" s="210"/>
      <c r="J214" s="211">
        <f>ROUND(I214*H214,2)</f>
        <v>0</v>
      </c>
      <c r="K214" s="207" t="s">
        <v>21</v>
      </c>
      <c r="L214" s="62"/>
      <c r="M214" s="212" t="s">
        <v>21</v>
      </c>
      <c r="N214" s="213" t="s">
        <v>45</v>
      </c>
      <c r="O214" s="43"/>
      <c r="P214" s="214">
        <f>O214*H214</f>
        <v>0</v>
      </c>
      <c r="Q214" s="214">
        <v>0.29104</v>
      </c>
      <c r="R214" s="214">
        <f>Q214*H214</f>
        <v>22.992160000000002</v>
      </c>
      <c r="S214" s="214">
        <v>0</v>
      </c>
      <c r="T214" s="215">
        <f>S214*H214</f>
        <v>0</v>
      </c>
      <c r="AR214" s="25" t="s">
        <v>181</v>
      </c>
      <c r="AT214" s="25" t="s">
        <v>177</v>
      </c>
      <c r="AU214" s="25" t="s">
        <v>83</v>
      </c>
      <c r="AY214" s="25" t="s">
        <v>175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25" t="s">
        <v>81</v>
      </c>
      <c r="BK214" s="216">
        <f>ROUND(I214*H214,2)</f>
        <v>0</v>
      </c>
      <c r="BL214" s="25" t="s">
        <v>181</v>
      </c>
      <c r="BM214" s="25" t="s">
        <v>331</v>
      </c>
    </row>
    <row r="215" spans="2:47" s="1" customFormat="1" ht="40.5">
      <c r="B215" s="42"/>
      <c r="C215" s="64"/>
      <c r="D215" s="219" t="s">
        <v>264</v>
      </c>
      <c r="E215" s="64"/>
      <c r="F215" s="260" t="s">
        <v>332</v>
      </c>
      <c r="G215" s="64"/>
      <c r="H215" s="64"/>
      <c r="I215" s="174"/>
      <c r="J215" s="64"/>
      <c r="K215" s="64"/>
      <c r="L215" s="62"/>
      <c r="M215" s="261"/>
      <c r="N215" s="43"/>
      <c r="O215" s="43"/>
      <c r="P215" s="43"/>
      <c r="Q215" s="43"/>
      <c r="R215" s="43"/>
      <c r="S215" s="43"/>
      <c r="T215" s="79"/>
      <c r="AT215" s="25" t="s">
        <v>264</v>
      </c>
      <c r="AU215" s="25" t="s">
        <v>83</v>
      </c>
    </row>
    <row r="216" spans="2:51" s="12" customFormat="1" ht="13.5">
      <c r="B216" s="217"/>
      <c r="C216" s="218"/>
      <c r="D216" s="219" t="s">
        <v>183</v>
      </c>
      <c r="E216" s="220" t="s">
        <v>21</v>
      </c>
      <c r="F216" s="221" t="s">
        <v>285</v>
      </c>
      <c r="G216" s="218"/>
      <c r="H216" s="220" t="s">
        <v>21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183</v>
      </c>
      <c r="AU216" s="227" t="s">
        <v>83</v>
      </c>
      <c r="AV216" s="12" t="s">
        <v>81</v>
      </c>
      <c r="AW216" s="12" t="s">
        <v>37</v>
      </c>
      <c r="AX216" s="12" t="s">
        <v>74</v>
      </c>
      <c r="AY216" s="227" t="s">
        <v>175</v>
      </c>
    </row>
    <row r="217" spans="2:51" s="13" customFormat="1" ht="13.5">
      <c r="B217" s="228"/>
      <c r="C217" s="229"/>
      <c r="D217" s="219" t="s">
        <v>183</v>
      </c>
      <c r="E217" s="230" t="s">
        <v>21</v>
      </c>
      <c r="F217" s="231" t="s">
        <v>333</v>
      </c>
      <c r="G217" s="229"/>
      <c r="H217" s="232">
        <v>79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183</v>
      </c>
      <c r="AU217" s="238" t="s">
        <v>83</v>
      </c>
      <c r="AV217" s="13" t="s">
        <v>83</v>
      </c>
      <c r="AW217" s="13" t="s">
        <v>37</v>
      </c>
      <c r="AX217" s="13" t="s">
        <v>74</v>
      </c>
      <c r="AY217" s="238" t="s">
        <v>175</v>
      </c>
    </row>
    <row r="218" spans="2:51" s="14" customFormat="1" ht="13.5">
      <c r="B218" s="239"/>
      <c r="C218" s="240"/>
      <c r="D218" s="219" t="s">
        <v>183</v>
      </c>
      <c r="E218" s="241" t="s">
        <v>21</v>
      </c>
      <c r="F218" s="242" t="s">
        <v>186</v>
      </c>
      <c r="G218" s="240"/>
      <c r="H218" s="243">
        <v>79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AT218" s="249" t="s">
        <v>183</v>
      </c>
      <c r="AU218" s="249" t="s">
        <v>83</v>
      </c>
      <c r="AV218" s="14" t="s">
        <v>181</v>
      </c>
      <c r="AW218" s="14" t="s">
        <v>37</v>
      </c>
      <c r="AX218" s="14" t="s">
        <v>81</v>
      </c>
      <c r="AY218" s="249" t="s">
        <v>175</v>
      </c>
    </row>
    <row r="219" spans="2:65" s="1" customFormat="1" ht="38.25" customHeight="1">
      <c r="B219" s="42"/>
      <c r="C219" s="205" t="s">
        <v>334</v>
      </c>
      <c r="D219" s="205" t="s">
        <v>177</v>
      </c>
      <c r="E219" s="206" t="s">
        <v>335</v>
      </c>
      <c r="F219" s="207" t="s">
        <v>336</v>
      </c>
      <c r="G219" s="208" t="s">
        <v>114</v>
      </c>
      <c r="H219" s="209">
        <v>197.5</v>
      </c>
      <c r="I219" s="210"/>
      <c r="J219" s="211">
        <f>ROUND(I219*H219,2)</f>
        <v>0</v>
      </c>
      <c r="K219" s="207" t="s">
        <v>180</v>
      </c>
      <c r="L219" s="62"/>
      <c r="M219" s="212" t="s">
        <v>21</v>
      </c>
      <c r="N219" s="213" t="s">
        <v>45</v>
      </c>
      <c r="O219" s="43"/>
      <c r="P219" s="214">
        <f>O219*H219</f>
        <v>0</v>
      </c>
      <c r="Q219" s="214">
        <v>0.0364</v>
      </c>
      <c r="R219" s="214">
        <f>Q219*H219</f>
        <v>7.189</v>
      </c>
      <c r="S219" s="214">
        <v>0</v>
      </c>
      <c r="T219" s="215">
        <f>S219*H219</f>
        <v>0</v>
      </c>
      <c r="AR219" s="25" t="s">
        <v>181</v>
      </c>
      <c r="AT219" s="25" t="s">
        <v>177</v>
      </c>
      <c r="AU219" s="25" t="s">
        <v>83</v>
      </c>
      <c r="AY219" s="25" t="s">
        <v>175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25" t="s">
        <v>81</v>
      </c>
      <c r="BK219" s="216">
        <f>ROUND(I219*H219,2)</f>
        <v>0</v>
      </c>
      <c r="BL219" s="25" t="s">
        <v>181</v>
      </c>
      <c r="BM219" s="25" t="s">
        <v>337</v>
      </c>
    </row>
    <row r="220" spans="2:47" s="1" customFormat="1" ht="40.5">
      <c r="B220" s="42"/>
      <c r="C220" s="64"/>
      <c r="D220" s="219" t="s">
        <v>264</v>
      </c>
      <c r="E220" s="64"/>
      <c r="F220" s="260" t="s">
        <v>338</v>
      </c>
      <c r="G220" s="64"/>
      <c r="H220" s="64"/>
      <c r="I220" s="174"/>
      <c r="J220" s="64"/>
      <c r="K220" s="64"/>
      <c r="L220" s="62"/>
      <c r="M220" s="261"/>
      <c r="N220" s="43"/>
      <c r="O220" s="43"/>
      <c r="P220" s="43"/>
      <c r="Q220" s="43"/>
      <c r="R220" s="43"/>
      <c r="S220" s="43"/>
      <c r="T220" s="79"/>
      <c r="AT220" s="25" t="s">
        <v>264</v>
      </c>
      <c r="AU220" s="25" t="s">
        <v>83</v>
      </c>
    </row>
    <row r="221" spans="2:51" s="12" customFormat="1" ht="13.5">
      <c r="B221" s="217"/>
      <c r="C221" s="218"/>
      <c r="D221" s="219" t="s">
        <v>183</v>
      </c>
      <c r="E221" s="220" t="s">
        <v>21</v>
      </c>
      <c r="F221" s="221" t="s">
        <v>236</v>
      </c>
      <c r="G221" s="218"/>
      <c r="H221" s="220" t="s">
        <v>21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183</v>
      </c>
      <c r="AU221" s="227" t="s">
        <v>83</v>
      </c>
      <c r="AV221" s="12" t="s">
        <v>81</v>
      </c>
      <c r="AW221" s="12" t="s">
        <v>37</v>
      </c>
      <c r="AX221" s="12" t="s">
        <v>74</v>
      </c>
      <c r="AY221" s="227" t="s">
        <v>175</v>
      </c>
    </row>
    <row r="222" spans="2:51" s="13" customFormat="1" ht="13.5">
      <c r="B222" s="228"/>
      <c r="C222" s="229"/>
      <c r="D222" s="219" t="s">
        <v>183</v>
      </c>
      <c r="E222" s="230" t="s">
        <v>21</v>
      </c>
      <c r="F222" s="231" t="s">
        <v>339</v>
      </c>
      <c r="G222" s="229"/>
      <c r="H222" s="232">
        <v>197.5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183</v>
      </c>
      <c r="AU222" s="238" t="s">
        <v>83</v>
      </c>
      <c r="AV222" s="13" t="s">
        <v>83</v>
      </c>
      <c r="AW222" s="13" t="s">
        <v>37</v>
      </c>
      <c r="AX222" s="13" t="s">
        <v>74</v>
      </c>
      <c r="AY222" s="238" t="s">
        <v>175</v>
      </c>
    </row>
    <row r="223" spans="2:51" s="14" customFormat="1" ht="13.5">
      <c r="B223" s="239"/>
      <c r="C223" s="240"/>
      <c r="D223" s="219" t="s">
        <v>183</v>
      </c>
      <c r="E223" s="241" t="s">
        <v>21</v>
      </c>
      <c r="F223" s="242" t="s">
        <v>186</v>
      </c>
      <c r="G223" s="240"/>
      <c r="H223" s="243">
        <v>197.5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AT223" s="249" t="s">
        <v>183</v>
      </c>
      <c r="AU223" s="249" t="s">
        <v>83</v>
      </c>
      <c r="AV223" s="14" t="s">
        <v>181</v>
      </c>
      <c r="AW223" s="14" t="s">
        <v>37</v>
      </c>
      <c r="AX223" s="14" t="s">
        <v>81</v>
      </c>
      <c r="AY223" s="249" t="s">
        <v>175</v>
      </c>
    </row>
    <row r="224" spans="2:65" s="1" customFormat="1" ht="51" customHeight="1">
      <c r="B224" s="42"/>
      <c r="C224" s="205" t="s">
        <v>340</v>
      </c>
      <c r="D224" s="205" t="s">
        <v>177</v>
      </c>
      <c r="E224" s="206" t="s">
        <v>341</v>
      </c>
      <c r="F224" s="207" t="s">
        <v>342</v>
      </c>
      <c r="G224" s="208" t="s">
        <v>114</v>
      </c>
      <c r="H224" s="209">
        <v>3.2</v>
      </c>
      <c r="I224" s="210"/>
      <c r="J224" s="211">
        <f>ROUND(I224*H224,2)</f>
        <v>0</v>
      </c>
      <c r="K224" s="207" t="s">
        <v>180</v>
      </c>
      <c r="L224" s="62"/>
      <c r="M224" s="212" t="s">
        <v>21</v>
      </c>
      <c r="N224" s="213" t="s">
        <v>45</v>
      </c>
      <c r="O224" s="43"/>
      <c r="P224" s="214">
        <f>O224*H224</f>
        <v>0</v>
      </c>
      <c r="Q224" s="214">
        <v>0.3659</v>
      </c>
      <c r="R224" s="214">
        <f>Q224*H224</f>
        <v>1.1708800000000001</v>
      </c>
      <c r="S224" s="214">
        <v>0</v>
      </c>
      <c r="T224" s="215">
        <f>S224*H224</f>
        <v>0</v>
      </c>
      <c r="AR224" s="25" t="s">
        <v>181</v>
      </c>
      <c r="AT224" s="25" t="s">
        <v>177</v>
      </c>
      <c r="AU224" s="25" t="s">
        <v>83</v>
      </c>
      <c r="AY224" s="25" t="s">
        <v>175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25" t="s">
        <v>81</v>
      </c>
      <c r="BK224" s="216">
        <f>ROUND(I224*H224,2)</f>
        <v>0</v>
      </c>
      <c r="BL224" s="25" t="s">
        <v>181</v>
      </c>
      <c r="BM224" s="25" t="s">
        <v>343</v>
      </c>
    </row>
    <row r="225" spans="2:47" s="1" customFormat="1" ht="40.5">
      <c r="B225" s="42"/>
      <c r="C225" s="64"/>
      <c r="D225" s="219" t="s">
        <v>264</v>
      </c>
      <c r="E225" s="64"/>
      <c r="F225" s="260" t="s">
        <v>332</v>
      </c>
      <c r="G225" s="64"/>
      <c r="H225" s="64"/>
      <c r="I225" s="174"/>
      <c r="J225" s="64"/>
      <c r="K225" s="64"/>
      <c r="L225" s="62"/>
      <c r="M225" s="261"/>
      <c r="N225" s="43"/>
      <c r="O225" s="43"/>
      <c r="P225" s="43"/>
      <c r="Q225" s="43"/>
      <c r="R225" s="43"/>
      <c r="S225" s="43"/>
      <c r="T225" s="79"/>
      <c r="AT225" s="25" t="s">
        <v>264</v>
      </c>
      <c r="AU225" s="25" t="s">
        <v>83</v>
      </c>
    </row>
    <row r="226" spans="2:51" s="12" customFormat="1" ht="13.5">
      <c r="B226" s="217"/>
      <c r="C226" s="218"/>
      <c r="D226" s="219" t="s">
        <v>183</v>
      </c>
      <c r="E226" s="220" t="s">
        <v>21</v>
      </c>
      <c r="F226" s="221" t="s">
        <v>236</v>
      </c>
      <c r="G226" s="218"/>
      <c r="H226" s="220" t="s">
        <v>21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183</v>
      </c>
      <c r="AU226" s="227" t="s">
        <v>83</v>
      </c>
      <c r="AV226" s="12" t="s">
        <v>81</v>
      </c>
      <c r="AW226" s="12" t="s">
        <v>37</v>
      </c>
      <c r="AX226" s="12" t="s">
        <v>74</v>
      </c>
      <c r="AY226" s="227" t="s">
        <v>175</v>
      </c>
    </row>
    <row r="227" spans="2:51" s="13" customFormat="1" ht="13.5">
      <c r="B227" s="228"/>
      <c r="C227" s="229"/>
      <c r="D227" s="219" t="s">
        <v>183</v>
      </c>
      <c r="E227" s="230" t="s">
        <v>21</v>
      </c>
      <c r="F227" s="231" t="s">
        <v>344</v>
      </c>
      <c r="G227" s="229"/>
      <c r="H227" s="232">
        <v>3.2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183</v>
      </c>
      <c r="AU227" s="238" t="s">
        <v>83</v>
      </c>
      <c r="AV227" s="13" t="s">
        <v>83</v>
      </c>
      <c r="AW227" s="13" t="s">
        <v>37</v>
      </c>
      <c r="AX227" s="13" t="s">
        <v>74</v>
      </c>
      <c r="AY227" s="238" t="s">
        <v>175</v>
      </c>
    </row>
    <row r="228" spans="2:51" s="14" customFormat="1" ht="13.5">
      <c r="B228" s="239"/>
      <c r="C228" s="240"/>
      <c r="D228" s="219" t="s">
        <v>183</v>
      </c>
      <c r="E228" s="241" t="s">
        <v>21</v>
      </c>
      <c r="F228" s="242" t="s">
        <v>186</v>
      </c>
      <c r="G228" s="240"/>
      <c r="H228" s="243">
        <v>3.2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183</v>
      </c>
      <c r="AU228" s="249" t="s">
        <v>83</v>
      </c>
      <c r="AV228" s="14" t="s">
        <v>181</v>
      </c>
      <c r="AW228" s="14" t="s">
        <v>37</v>
      </c>
      <c r="AX228" s="14" t="s">
        <v>81</v>
      </c>
      <c r="AY228" s="249" t="s">
        <v>175</v>
      </c>
    </row>
    <row r="229" spans="2:65" s="1" customFormat="1" ht="51" customHeight="1">
      <c r="B229" s="42"/>
      <c r="C229" s="205" t="s">
        <v>345</v>
      </c>
      <c r="D229" s="205" t="s">
        <v>177</v>
      </c>
      <c r="E229" s="206" t="s">
        <v>346</v>
      </c>
      <c r="F229" s="207" t="s">
        <v>347</v>
      </c>
      <c r="G229" s="208" t="s">
        <v>114</v>
      </c>
      <c r="H229" s="209">
        <v>3.2</v>
      </c>
      <c r="I229" s="210"/>
      <c r="J229" s="211">
        <f>ROUND(I229*H229,2)</f>
        <v>0</v>
      </c>
      <c r="K229" s="207" t="s">
        <v>180</v>
      </c>
      <c r="L229" s="62"/>
      <c r="M229" s="212" t="s">
        <v>21</v>
      </c>
      <c r="N229" s="213" t="s">
        <v>45</v>
      </c>
      <c r="O229" s="43"/>
      <c r="P229" s="214">
        <f>O229*H229</f>
        <v>0</v>
      </c>
      <c r="Q229" s="214">
        <v>0.18893</v>
      </c>
      <c r="R229" s="214">
        <f>Q229*H229</f>
        <v>0.604576</v>
      </c>
      <c r="S229" s="214">
        <v>0</v>
      </c>
      <c r="T229" s="215">
        <f>S229*H229</f>
        <v>0</v>
      </c>
      <c r="AR229" s="25" t="s">
        <v>181</v>
      </c>
      <c r="AT229" s="25" t="s">
        <v>177</v>
      </c>
      <c r="AU229" s="25" t="s">
        <v>83</v>
      </c>
      <c r="AY229" s="25" t="s">
        <v>175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25" t="s">
        <v>81</v>
      </c>
      <c r="BK229" s="216">
        <f>ROUND(I229*H229,2)</f>
        <v>0</v>
      </c>
      <c r="BL229" s="25" t="s">
        <v>181</v>
      </c>
      <c r="BM229" s="25" t="s">
        <v>348</v>
      </c>
    </row>
    <row r="230" spans="2:47" s="1" customFormat="1" ht="40.5">
      <c r="B230" s="42"/>
      <c r="C230" s="64"/>
      <c r="D230" s="219" t="s">
        <v>264</v>
      </c>
      <c r="E230" s="64"/>
      <c r="F230" s="260" t="s">
        <v>332</v>
      </c>
      <c r="G230" s="64"/>
      <c r="H230" s="64"/>
      <c r="I230" s="174"/>
      <c r="J230" s="64"/>
      <c r="K230" s="64"/>
      <c r="L230" s="62"/>
      <c r="M230" s="261"/>
      <c r="N230" s="43"/>
      <c r="O230" s="43"/>
      <c r="P230" s="43"/>
      <c r="Q230" s="43"/>
      <c r="R230" s="43"/>
      <c r="S230" s="43"/>
      <c r="T230" s="79"/>
      <c r="AT230" s="25" t="s">
        <v>264</v>
      </c>
      <c r="AU230" s="25" t="s">
        <v>83</v>
      </c>
    </row>
    <row r="231" spans="2:51" s="12" customFormat="1" ht="13.5">
      <c r="B231" s="217"/>
      <c r="C231" s="218"/>
      <c r="D231" s="219" t="s">
        <v>183</v>
      </c>
      <c r="E231" s="220" t="s">
        <v>21</v>
      </c>
      <c r="F231" s="221" t="s">
        <v>236</v>
      </c>
      <c r="G231" s="218"/>
      <c r="H231" s="220" t="s">
        <v>21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183</v>
      </c>
      <c r="AU231" s="227" t="s">
        <v>83</v>
      </c>
      <c r="AV231" s="12" t="s">
        <v>81</v>
      </c>
      <c r="AW231" s="12" t="s">
        <v>37</v>
      </c>
      <c r="AX231" s="12" t="s">
        <v>74</v>
      </c>
      <c r="AY231" s="227" t="s">
        <v>175</v>
      </c>
    </row>
    <row r="232" spans="2:51" s="13" customFormat="1" ht="13.5">
      <c r="B232" s="228"/>
      <c r="C232" s="229"/>
      <c r="D232" s="219" t="s">
        <v>183</v>
      </c>
      <c r="E232" s="230" t="s">
        <v>21</v>
      </c>
      <c r="F232" s="231" t="s">
        <v>344</v>
      </c>
      <c r="G232" s="229"/>
      <c r="H232" s="232">
        <v>3.2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183</v>
      </c>
      <c r="AU232" s="238" t="s">
        <v>83</v>
      </c>
      <c r="AV232" s="13" t="s">
        <v>83</v>
      </c>
      <c r="AW232" s="13" t="s">
        <v>37</v>
      </c>
      <c r="AX232" s="13" t="s">
        <v>74</v>
      </c>
      <c r="AY232" s="238" t="s">
        <v>175</v>
      </c>
    </row>
    <row r="233" spans="2:51" s="14" customFormat="1" ht="13.5">
      <c r="B233" s="239"/>
      <c r="C233" s="240"/>
      <c r="D233" s="219" t="s">
        <v>183</v>
      </c>
      <c r="E233" s="241" t="s">
        <v>21</v>
      </c>
      <c r="F233" s="242" t="s">
        <v>186</v>
      </c>
      <c r="G233" s="240"/>
      <c r="H233" s="243">
        <v>3.2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AT233" s="249" t="s">
        <v>183</v>
      </c>
      <c r="AU233" s="249" t="s">
        <v>83</v>
      </c>
      <c r="AV233" s="14" t="s">
        <v>181</v>
      </c>
      <c r="AW233" s="14" t="s">
        <v>37</v>
      </c>
      <c r="AX233" s="14" t="s">
        <v>81</v>
      </c>
      <c r="AY233" s="249" t="s">
        <v>175</v>
      </c>
    </row>
    <row r="234" spans="2:65" s="1" customFormat="1" ht="38.25" customHeight="1">
      <c r="B234" s="42"/>
      <c r="C234" s="205" t="s">
        <v>349</v>
      </c>
      <c r="D234" s="205" t="s">
        <v>177</v>
      </c>
      <c r="E234" s="206" t="s">
        <v>350</v>
      </c>
      <c r="F234" s="207" t="s">
        <v>351</v>
      </c>
      <c r="G234" s="208" t="s">
        <v>121</v>
      </c>
      <c r="H234" s="209">
        <v>2</v>
      </c>
      <c r="I234" s="210"/>
      <c r="J234" s="211">
        <f>ROUND(I234*H234,2)</f>
        <v>0</v>
      </c>
      <c r="K234" s="207" t="s">
        <v>180</v>
      </c>
      <c r="L234" s="62"/>
      <c r="M234" s="212" t="s">
        <v>21</v>
      </c>
      <c r="N234" s="213" t="s">
        <v>45</v>
      </c>
      <c r="O234" s="43"/>
      <c r="P234" s="214">
        <f>O234*H234</f>
        <v>0</v>
      </c>
      <c r="Q234" s="214">
        <v>0.0273</v>
      </c>
      <c r="R234" s="214">
        <f>Q234*H234</f>
        <v>0.0546</v>
      </c>
      <c r="S234" s="214">
        <v>0</v>
      </c>
      <c r="T234" s="215">
        <f>S234*H234</f>
        <v>0</v>
      </c>
      <c r="AR234" s="25" t="s">
        <v>181</v>
      </c>
      <c r="AT234" s="25" t="s">
        <v>177</v>
      </c>
      <c r="AU234" s="25" t="s">
        <v>83</v>
      </c>
      <c r="AY234" s="25" t="s">
        <v>175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25" t="s">
        <v>81</v>
      </c>
      <c r="BK234" s="216">
        <f>ROUND(I234*H234,2)</f>
        <v>0</v>
      </c>
      <c r="BL234" s="25" t="s">
        <v>181</v>
      </c>
      <c r="BM234" s="25" t="s">
        <v>352</v>
      </c>
    </row>
    <row r="235" spans="2:47" s="1" customFormat="1" ht="40.5">
      <c r="B235" s="42"/>
      <c r="C235" s="64"/>
      <c r="D235" s="219" t="s">
        <v>264</v>
      </c>
      <c r="E235" s="64"/>
      <c r="F235" s="260" t="s">
        <v>353</v>
      </c>
      <c r="G235" s="64"/>
      <c r="H235" s="64"/>
      <c r="I235" s="174"/>
      <c r="J235" s="64"/>
      <c r="K235" s="64"/>
      <c r="L235" s="62"/>
      <c r="M235" s="261"/>
      <c r="N235" s="43"/>
      <c r="O235" s="43"/>
      <c r="P235" s="43"/>
      <c r="Q235" s="43"/>
      <c r="R235" s="43"/>
      <c r="S235" s="43"/>
      <c r="T235" s="79"/>
      <c r="AT235" s="25" t="s">
        <v>264</v>
      </c>
      <c r="AU235" s="25" t="s">
        <v>83</v>
      </c>
    </row>
    <row r="236" spans="2:51" s="12" customFormat="1" ht="13.5">
      <c r="B236" s="217"/>
      <c r="C236" s="218"/>
      <c r="D236" s="219" t="s">
        <v>183</v>
      </c>
      <c r="E236" s="220" t="s">
        <v>21</v>
      </c>
      <c r="F236" s="221" t="s">
        <v>212</v>
      </c>
      <c r="G236" s="218"/>
      <c r="H236" s="220" t="s">
        <v>21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183</v>
      </c>
      <c r="AU236" s="227" t="s">
        <v>83</v>
      </c>
      <c r="AV236" s="12" t="s">
        <v>81</v>
      </c>
      <c r="AW236" s="12" t="s">
        <v>37</v>
      </c>
      <c r="AX236" s="12" t="s">
        <v>74</v>
      </c>
      <c r="AY236" s="227" t="s">
        <v>175</v>
      </c>
    </row>
    <row r="237" spans="2:51" s="13" customFormat="1" ht="13.5">
      <c r="B237" s="228"/>
      <c r="C237" s="229"/>
      <c r="D237" s="219" t="s">
        <v>183</v>
      </c>
      <c r="E237" s="230" t="s">
        <v>21</v>
      </c>
      <c r="F237" s="231" t="s">
        <v>83</v>
      </c>
      <c r="G237" s="229"/>
      <c r="H237" s="232">
        <v>2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183</v>
      </c>
      <c r="AU237" s="238" t="s">
        <v>83</v>
      </c>
      <c r="AV237" s="13" t="s">
        <v>83</v>
      </c>
      <c r="AW237" s="13" t="s">
        <v>37</v>
      </c>
      <c r="AX237" s="13" t="s">
        <v>74</v>
      </c>
      <c r="AY237" s="238" t="s">
        <v>175</v>
      </c>
    </row>
    <row r="238" spans="2:51" s="14" customFormat="1" ht="13.5">
      <c r="B238" s="239"/>
      <c r="C238" s="240"/>
      <c r="D238" s="219" t="s">
        <v>183</v>
      </c>
      <c r="E238" s="241" t="s">
        <v>21</v>
      </c>
      <c r="F238" s="242" t="s">
        <v>186</v>
      </c>
      <c r="G238" s="240"/>
      <c r="H238" s="243">
        <v>2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AT238" s="249" t="s">
        <v>183</v>
      </c>
      <c r="AU238" s="249" t="s">
        <v>83</v>
      </c>
      <c r="AV238" s="14" t="s">
        <v>181</v>
      </c>
      <c r="AW238" s="14" t="s">
        <v>37</v>
      </c>
      <c r="AX238" s="14" t="s">
        <v>81</v>
      </c>
      <c r="AY238" s="249" t="s">
        <v>175</v>
      </c>
    </row>
    <row r="239" spans="2:65" s="1" customFormat="1" ht="38.25" customHeight="1">
      <c r="B239" s="42"/>
      <c r="C239" s="205" t="s">
        <v>354</v>
      </c>
      <c r="D239" s="205" t="s">
        <v>177</v>
      </c>
      <c r="E239" s="206" t="s">
        <v>355</v>
      </c>
      <c r="F239" s="207" t="s">
        <v>356</v>
      </c>
      <c r="G239" s="208" t="s">
        <v>121</v>
      </c>
      <c r="H239" s="209">
        <v>2</v>
      </c>
      <c r="I239" s="210"/>
      <c r="J239" s="211">
        <f>ROUND(I239*H239,2)</f>
        <v>0</v>
      </c>
      <c r="K239" s="207" t="s">
        <v>180</v>
      </c>
      <c r="L239" s="62"/>
      <c r="M239" s="212" t="s">
        <v>21</v>
      </c>
      <c r="N239" s="213" t="s">
        <v>45</v>
      </c>
      <c r="O239" s="43"/>
      <c r="P239" s="214">
        <f>O239*H239</f>
        <v>0</v>
      </c>
      <c r="Q239" s="214">
        <v>0.01407</v>
      </c>
      <c r="R239" s="214">
        <f>Q239*H239</f>
        <v>0.02814</v>
      </c>
      <c r="S239" s="214">
        <v>0</v>
      </c>
      <c r="T239" s="215">
        <f>S239*H239</f>
        <v>0</v>
      </c>
      <c r="AR239" s="25" t="s">
        <v>181</v>
      </c>
      <c r="AT239" s="25" t="s">
        <v>177</v>
      </c>
      <c r="AU239" s="25" t="s">
        <v>83</v>
      </c>
      <c r="AY239" s="25" t="s">
        <v>175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25" t="s">
        <v>81</v>
      </c>
      <c r="BK239" s="216">
        <f>ROUND(I239*H239,2)</f>
        <v>0</v>
      </c>
      <c r="BL239" s="25" t="s">
        <v>181</v>
      </c>
      <c r="BM239" s="25" t="s">
        <v>357</v>
      </c>
    </row>
    <row r="240" spans="2:47" s="1" customFormat="1" ht="40.5">
      <c r="B240" s="42"/>
      <c r="C240" s="64"/>
      <c r="D240" s="219" t="s">
        <v>264</v>
      </c>
      <c r="E240" s="64"/>
      <c r="F240" s="260" t="s">
        <v>338</v>
      </c>
      <c r="G240" s="64"/>
      <c r="H240" s="64"/>
      <c r="I240" s="174"/>
      <c r="J240" s="64"/>
      <c r="K240" s="64"/>
      <c r="L240" s="62"/>
      <c r="M240" s="261"/>
      <c r="N240" s="43"/>
      <c r="O240" s="43"/>
      <c r="P240" s="43"/>
      <c r="Q240" s="43"/>
      <c r="R240" s="43"/>
      <c r="S240" s="43"/>
      <c r="T240" s="79"/>
      <c r="AT240" s="25" t="s">
        <v>264</v>
      </c>
      <c r="AU240" s="25" t="s">
        <v>83</v>
      </c>
    </row>
    <row r="241" spans="2:51" s="12" customFormat="1" ht="13.5">
      <c r="B241" s="217"/>
      <c r="C241" s="218"/>
      <c r="D241" s="219" t="s">
        <v>183</v>
      </c>
      <c r="E241" s="220" t="s">
        <v>21</v>
      </c>
      <c r="F241" s="221" t="s">
        <v>212</v>
      </c>
      <c r="G241" s="218"/>
      <c r="H241" s="220" t="s">
        <v>21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183</v>
      </c>
      <c r="AU241" s="227" t="s">
        <v>83</v>
      </c>
      <c r="AV241" s="12" t="s">
        <v>81</v>
      </c>
      <c r="AW241" s="12" t="s">
        <v>37</v>
      </c>
      <c r="AX241" s="12" t="s">
        <v>74</v>
      </c>
      <c r="AY241" s="227" t="s">
        <v>175</v>
      </c>
    </row>
    <row r="242" spans="2:51" s="13" customFormat="1" ht="13.5">
      <c r="B242" s="228"/>
      <c r="C242" s="229"/>
      <c r="D242" s="219" t="s">
        <v>183</v>
      </c>
      <c r="E242" s="230" t="s">
        <v>21</v>
      </c>
      <c r="F242" s="231" t="s">
        <v>83</v>
      </c>
      <c r="G242" s="229"/>
      <c r="H242" s="232">
        <v>2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183</v>
      </c>
      <c r="AU242" s="238" t="s">
        <v>83</v>
      </c>
      <c r="AV242" s="13" t="s">
        <v>83</v>
      </c>
      <c r="AW242" s="13" t="s">
        <v>37</v>
      </c>
      <c r="AX242" s="13" t="s">
        <v>74</v>
      </c>
      <c r="AY242" s="238" t="s">
        <v>175</v>
      </c>
    </row>
    <row r="243" spans="2:51" s="14" customFormat="1" ht="13.5">
      <c r="B243" s="239"/>
      <c r="C243" s="240"/>
      <c r="D243" s="219" t="s">
        <v>183</v>
      </c>
      <c r="E243" s="241" t="s">
        <v>21</v>
      </c>
      <c r="F243" s="242" t="s">
        <v>186</v>
      </c>
      <c r="G243" s="240"/>
      <c r="H243" s="243">
        <v>2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AT243" s="249" t="s">
        <v>183</v>
      </c>
      <c r="AU243" s="249" t="s">
        <v>83</v>
      </c>
      <c r="AV243" s="14" t="s">
        <v>181</v>
      </c>
      <c r="AW243" s="14" t="s">
        <v>37</v>
      </c>
      <c r="AX243" s="14" t="s">
        <v>81</v>
      </c>
      <c r="AY243" s="249" t="s">
        <v>175</v>
      </c>
    </row>
    <row r="244" spans="2:65" s="1" customFormat="1" ht="38.25" customHeight="1">
      <c r="B244" s="42"/>
      <c r="C244" s="205" t="s">
        <v>358</v>
      </c>
      <c r="D244" s="205" t="s">
        <v>177</v>
      </c>
      <c r="E244" s="206" t="s">
        <v>359</v>
      </c>
      <c r="F244" s="207" t="s">
        <v>360</v>
      </c>
      <c r="G244" s="208" t="s">
        <v>121</v>
      </c>
      <c r="H244" s="209">
        <v>10</v>
      </c>
      <c r="I244" s="210"/>
      <c r="J244" s="211">
        <f>ROUND(I244*H244,2)</f>
        <v>0</v>
      </c>
      <c r="K244" s="207" t="s">
        <v>180</v>
      </c>
      <c r="L244" s="62"/>
      <c r="M244" s="212" t="s">
        <v>21</v>
      </c>
      <c r="N244" s="213" t="s">
        <v>45</v>
      </c>
      <c r="O244" s="43"/>
      <c r="P244" s="214">
        <f>O244*H244</f>
        <v>0</v>
      </c>
      <c r="Q244" s="214">
        <v>0.0006</v>
      </c>
      <c r="R244" s="214">
        <f>Q244*H244</f>
        <v>0.005999999999999999</v>
      </c>
      <c r="S244" s="214">
        <v>0</v>
      </c>
      <c r="T244" s="215">
        <f>S244*H244</f>
        <v>0</v>
      </c>
      <c r="AR244" s="25" t="s">
        <v>181</v>
      </c>
      <c r="AT244" s="25" t="s">
        <v>177</v>
      </c>
      <c r="AU244" s="25" t="s">
        <v>83</v>
      </c>
      <c r="AY244" s="25" t="s">
        <v>175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25" t="s">
        <v>81</v>
      </c>
      <c r="BK244" s="216">
        <f>ROUND(I244*H244,2)</f>
        <v>0</v>
      </c>
      <c r="BL244" s="25" t="s">
        <v>181</v>
      </c>
      <c r="BM244" s="25" t="s">
        <v>361</v>
      </c>
    </row>
    <row r="245" spans="2:47" s="1" customFormat="1" ht="27">
      <c r="B245" s="42"/>
      <c r="C245" s="64"/>
      <c r="D245" s="219" t="s">
        <v>264</v>
      </c>
      <c r="E245" s="64"/>
      <c r="F245" s="260" t="s">
        <v>362</v>
      </c>
      <c r="G245" s="64"/>
      <c r="H245" s="64"/>
      <c r="I245" s="174"/>
      <c r="J245" s="64"/>
      <c r="K245" s="64"/>
      <c r="L245" s="62"/>
      <c r="M245" s="261"/>
      <c r="N245" s="43"/>
      <c r="O245" s="43"/>
      <c r="P245" s="43"/>
      <c r="Q245" s="43"/>
      <c r="R245" s="43"/>
      <c r="S245" s="43"/>
      <c r="T245" s="79"/>
      <c r="AT245" s="25" t="s">
        <v>264</v>
      </c>
      <c r="AU245" s="25" t="s">
        <v>83</v>
      </c>
    </row>
    <row r="246" spans="2:51" s="12" customFormat="1" ht="13.5">
      <c r="B246" s="217"/>
      <c r="C246" s="218"/>
      <c r="D246" s="219" t="s">
        <v>183</v>
      </c>
      <c r="E246" s="220" t="s">
        <v>21</v>
      </c>
      <c r="F246" s="221" t="s">
        <v>212</v>
      </c>
      <c r="G246" s="218"/>
      <c r="H246" s="220" t="s">
        <v>21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183</v>
      </c>
      <c r="AU246" s="227" t="s">
        <v>83</v>
      </c>
      <c r="AV246" s="12" t="s">
        <v>81</v>
      </c>
      <c r="AW246" s="12" t="s">
        <v>37</v>
      </c>
      <c r="AX246" s="12" t="s">
        <v>74</v>
      </c>
      <c r="AY246" s="227" t="s">
        <v>175</v>
      </c>
    </row>
    <row r="247" spans="2:51" s="13" customFormat="1" ht="13.5">
      <c r="B247" s="228"/>
      <c r="C247" s="229"/>
      <c r="D247" s="219" t="s">
        <v>183</v>
      </c>
      <c r="E247" s="230" t="s">
        <v>21</v>
      </c>
      <c r="F247" s="231" t="s">
        <v>221</v>
      </c>
      <c r="G247" s="229"/>
      <c r="H247" s="232">
        <v>10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183</v>
      </c>
      <c r="AU247" s="238" t="s">
        <v>83</v>
      </c>
      <c r="AV247" s="13" t="s">
        <v>83</v>
      </c>
      <c r="AW247" s="13" t="s">
        <v>37</v>
      </c>
      <c r="AX247" s="13" t="s">
        <v>74</v>
      </c>
      <c r="AY247" s="238" t="s">
        <v>175</v>
      </c>
    </row>
    <row r="248" spans="2:51" s="14" customFormat="1" ht="13.5">
      <c r="B248" s="239"/>
      <c r="C248" s="240"/>
      <c r="D248" s="219" t="s">
        <v>183</v>
      </c>
      <c r="E248" s="241" t="s">
        <v>21</v>
      </c>
      <c r="F248" s="242" t="s">
        <v>186</v>
      </c>
      <c r="G248" s="240"/>
      <c r="H248" s="243">
        <v>10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AT248" s="249" t="s">
        <v>183</v>
      </c>
      <c r="AU248" s="249" t="s">
        <v>83</v>
      </c>
      <c r="AV248" s="14" t="s">
        <v>181</v>
      </c>
      <c r="AW248" s="14" t="s">
        <v>37</v>
      </c>
      <c r="AX248" s="14" t="s">
        <v>81</v>
      </c>
      <c r="AY248" s="249" t="s">
        <v>175</v>
      </c>
    </row>
    <row r="249" spans="2:65" s="1" customFormat="1" ht="25.5" customHeight="1">
      <c r="B249" s="42"/>
      <c r="C249" s="205" t="s">
        <v>107</v>
      </c>
      <c r="D249" s="205" t="s">
        <v>177</v>
      </c>
      <c r="E249" s="206" t="s">
        <v>363</v>
      </c>
      <c r="F249" s="207" t="s">
        <v>364</v>
      </c>
      <c r="G249" s="208" t="s">
        <v>121</v>
      </c>
      <c r="H249" s="209">
        <v>4</v>
      </c>
      <c r="I249" s="210"/>
      <c r="J249" s="211">
        <f>ROUND(I249*H249,2)</f>
        <v>0</v>
      </c>
      <c r="K249" s="207" t="s">
        <v>180</v>
      </c>
      <c r="L249" s="62"/>
      <c r="M249" s="212" t="s">
        <v>21</v>
      </c>
      <c r="N249" s="213" t="s">
        <v>45</v>
      </c>
      <c r="O249" s="43"/>
      <c r="P249" s="214">
        <f>O249*H249</f>
        <v>0</v>
      </c>
      <c r="Q249" s="214">
        <v>0.0015</v>
      </c>
      <c r="R249" s="214">
        <f>Q249*H249</f>
        <v>0.006</v>
      </c>
      <c r="S249" s="214">
        <v>0</v>
      </c>
      <c r="T249" s="215">
        <f>S249*H249</f>
        <v>0</v>
      </c>
      <c r="AR249" s="25" t="s">
        <v>181</v>
      </c>
      <c r="AT249" s="25" t="s">
        <v>177</v>
      </c>
      <c r="AU249" s="25" t="s">
        <v>83</v>
      </c>
      <c r="AY249" s="25" t="s">
        <v>175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25" t="s">
        <v>81</v>
      </c>
      <c r="BK249" s="216">
        <f>ROUND(I249*H249,2)</f>
        <v>0</v>
      </c>
      <c r="BL249" s="25" t="s">
        <v>181</v>
      </c>
      <c r="BM249" s="25" t="s">
        <v>365</v>
      </c>
    </row>
    <row r="250" spans="2:47" s="1" customFormat="1" ht="27">
      <c r="B250" s="42"/>
      <c r="C250" s="64"/>
      <c r="D250" s="219" t="s">
        <v>264</v>
      </c>
      <c r="E250" s="64"/>
      <c r="F250" s="260" t="s">
        <v>362</v>
      </c>
      <c r="G250" s="64"/>
      <c r="H250" s="64"/>
      <c r="I250" s="174"/>
      <c r="J250" s="64"/>
      <c r="K250" s="64"/>
      <c r="L250" s="62"/>
      <c r="M250" s="261"/>
      <c r="N250" s="43"/>
      <c r="O250" s="43"/>
      <c r="P250" s="43"/>
      <c r="Q250" s="43"/>
      <c r="R250" s="43"/>
      <c r="S250" s="43"/>
      <c r="T250" s="79"/>
      <c r="AT250" s="25" t="s">
        <v>264</v>
      </c>
      <c r="AU250" s="25" t="s">
        <v>83</v>
      </c>
    </row>
    <row r="251" spans="2:51" s="12" customFormat="1" ht="13.5">
      <c r="B251" s="217"/>
      <c r="C251" s="218"/>
      <c r="D251" s="219" t="s">
        <v>183</v>
      </c>
      <c r="E251" s="220" t="s">
        <v>21</v>
      </c>
      <c r="F251" s="221" t="s">
        <v>212</v>
      </c>
      <c r="G251" s="218"/>
      <c r="H251" s="220" t="s">
        <v>21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183</v>
      </c>
      <c r="AU251" s="227" t="s">
        <v>83</v>
      </c>
      <c r="AV251" s="12" t="s">
        <v>81</v>
      </c>
      <c r="AW251" s="12" t="s">
        <v>37</v>
      </c>
      <c r="AX251" s="12" t="s">
        <v>74</v>
      </c>
      <c r="AY251" s="227" t="s">
        <v>175</v>
      </c>
    </row>
    <row r="252" spans="2:51" s="13" customFormat="1" ht="13.5">
      <c r="B252" s="228"/>
      <c r="C252" s="229"/>
      <c r="D252" s="219" t="s">
        <v>183</v>
      </c>
      <c r="E252" s="230" t="s">
        <v>21</v>
      </c>
      <c r="F252" s="231" t="s">
        <v>181</v>
      </c>
      <c r="G252" s="229"/>
      <c r="H252" s="232">
        <v>4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183</v>
      </c>
      <c r="AU252" s="238" t="s">
        <v>83</v>
      </c>
      <c r="AV252" s="13" t="s">
        <v>83</v>
      </c>
      <c r="AW252" s="13" t="s">
        <v>37</v>
      </c>
      <c r="AX252" s="13" t="s">
        <v>74</v>
      </c>
      <c r="AY252" s="238" t="s">
        <v>175</v>
      </c>
    </row>
    <row r="253" spans="2:51" s="14" customFormat="1" ht="13.5">
      <c r="B253" s="239"/>
      <c r="C253" s="240"/>
      <c r="D253" s="219" t="s">
        <v>183</v>
      </c>
      <c r="E253" s="241" t="s">
        <v>21</v>
      </c>
      <c r="F253" s="242" t="s">
        <v>186</v>
      </c>
      <c r="G253" s="240"/>
      <c r="H253" s="243">
        <v>4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AT253" s="249" t="s">
        <v>183</v>
      </c>
      <c r="AU253" s="249" t="s">
        <v>83</v>
      </c>
      <c r="AV253" s="14" t="s">
        <v>181</v>
      </c>
      <c r="AW253" s="14" t="s">
        <v>37</v>
      </c>
      <c r="AX253" s="14" t="s">
        <v>81</v>
      </c>
      <c r="AY253" s="249" t="s">
        <v>175</v>
      </c>
    </row>
    <row r="254" spans="2:65" s="1" customFormat="1" ht="25.5" customHeight="1">
      <c r="B254" s="42"/>
      <c r="C254" s="205" t="s">
        <v>366</v>
      </c>
      <c r="D254" s="205" t="s">
        <v>177</v>
      </c>
      <c r="E254" s="206" t="s">
        <v>367</v>
      </c>
      <c r="F254" s="207" t="s">
        <v>368</v>
      </c>
      <c r="G254" s="208" t="s">
        <v>121</v>
      </c>
      <c r="H254" s="209">
        <v>4</v>
      </c>
      <c r="I254" s="210"/>
      <c r="J254" s="211">
        <f>ROUND(I254*H254,2)</f>
        <v>0</v>
      </c>
      <c r="K254" s="207" t="s">
        <v>180</v>
      </c>
      <c r="L254" s="62"/>
      <c r="M254" s="212" t="s">
        <v>21</v>
      </c>
      <c r="N254" s="213" t="s">
        <v>45</v>
      </c>
      <c r="O254" s="43"/>
      <c r="P254" s="214">
        <f>O254*H254</f>
        <v>0</v>
      </c>
      <c r="Q254" s="214">
        <v>0.0008</v>
      </c>
      <c r="R254" s="214">
        <f>Q254*H254</f>
        <v>0.0032</v>
      </c>
      <c r="S254" s="214">
        <v>0</v>
      </c>
      <c r="T254" s="215">
        <f>S254*H254</f>
        <v>0</v>
      </c>
      <c r="AR254" s="25" t="s">
        <v>181</v>
      </c>
      <c r="AT254" s="25" t="s">
        <v>177</v>
      </c>
      <c r="AU254" s="25" t="s">
        <v>83</v>
      </c>
      <c r="AY254" s="25" t="s">
        <v>175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25" t="s">
        <v>81</v>
      </c>
      <c r="BK254" s="216">
        <f>ROUND(I254*H254,2)</f>
        <v>0</v>
      </c>
      <c r="BL254" s="25" t="s">
        <v>181</v>
      </c>
      <c r="BM254" s="25" t="s">
        <v>369</v>
      </c>
    </row>
    <row r="255" spans="2:47" s="1" customFormat="1" ht="27">
      <c r="B255" s="42"/>
      <c r="C255" s="64"/>
      <c r="D255" s="219" t="s">
        <v>264</v>
      </c>
      <c r="E255" s="64"/>
      <c r="F255" s="260" t="s">
        <v>362</v>
      </c>
      <c r="G255" s="64"/>
      <c r="H255" s="64"/>
      <c r="I255" s="174"/>
      <c r="J255" s="64"/>
      <c r="K255" s="64"/>
      <c r="L255" s="62"/>
      <c r="M255" s="261"/>
      <c r="N255" s="43"/>
      <c r="O255" s="43"/>
      <c r="P255" s="43"/>
      <c r="Q255" s="43"/>
      <c r="R255" s="43"/>
      <c r="S255" s="43"/>
      <c r="T255" s="79"/>
      <c r="AT255" s="25" t="s">
        <v>264</v>
      </c>
      <c r="AU255" s="25" t="s">
        <v>83</v>
      </c>
    </row>
    <row r="256" spans="2:51" s="12" customFormat="1" ht="13.5">
      <c r="B256" s="217"/>
      <c r="C256" s="218"/>
      <c r="D256" s="219" t="s">
        <v>183</v>
      </c>
      <c r="E256" s="220" t="s">
        <v>21</v>
      </c>
      <c r="F256" s="221" t="s">
        <v>212</v>
      </c>
      <c r="G256" s="218"/>
      <c r="H256" s="220" t="s">
        <v>21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183</v>
      </c>
      <c r="AU256" s="227" t="s">
        <v>83</v>
      </c>
      <c r="AV256" s="12" t="s">
        <v>81</v>
      </c>
      <c r="AW256" s="12" t="s">
        <v>37</v>
      </c>
      <c r="AX256" s="12" t="s">
        <v>74</v>
      </c>
      <c r="AY256" s="227" t="s">
        <v>175</v>
      </c>
    </row>
    <row r="257" spans="2:51" s="13" customFormat="1" ht="13.5">
      <c r="B257" s="228"/>
      <c r="C257" s="229"/>
      <c r="D257" s="219" t="s">
        <v>183</v>
      </c>
      <c r="E257" s="230" t="s">
        <v>21</v>
      </c>
      <c r="F257" s="231" t="s">
        <v>181</v>
      </c>
      <c r="G257" s="229"/>
      <c r="H257" s="232">
        <v>4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183</v>
      </c>
      <c r="AU257" s="238" t="s">
        <v>83</v>
      </c>
      <c r="AV257" s="13" t="s">
        <v>83</v>
      </c>
      <c r="AW257" s="13" t="s">
        <v>37</v>
      </c>
      <c r="AX257" s="13" t="s">
        <v>74</v>
      </c>
      <c r="AY257" s="238" t="s">
        <v>175</v>
      </c>
    </row>
    <row r="258" spans="2:51" s="14" customFormat="1" ht="13.5">
      <c r="B258" s="239"/>
      <c r="C258" s="240"/>
      <c r="D258" s="219" t="s">
        <v>183</v>
      </c>
      <c r="E258" s="241" t="s">
        <v>21</v>
      </c>
      <c r="F258" s="242" t="s">
        <v>186</v>
      </c>
      <c r="G258" s="240"/>
      <c r="H258" s="243">
        <v>4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AT258" s="249" t="s">
        <v>183</v>
      </c>
      <c r="AU258" s="249" t="s">
        <v>83</v>
      </c>
      <c r="AV258" s="14" t="s">
        <v>181</v>
      </c>
      <c r="AW258" s="14" t="s">
        <v>37</v>
      </c>
      <c r="AX258" s="14" t="s">
        <v>81</v>
      </c>
      <c r="AY258" s="249" t="s">
        <v>175</v>
      </c>
    </row>
    <row r="259" spans="2:63" s="11" customFormat="1" ht="29.85" customHeight="1">
      <c r="B259" s="189"/>
      <c r="C259" s="190"/>
      <c r="D259" s="191" t="s">
        <v>73</v>
      </c>
      <c r="E259" s="203" t="s">
        <v>111</v>
      </c>
      <c r="F259" s="203" t="s">
        <v>370</v>
      </c>
      <c r="G259" s="190"/>
      <c r="H259" s="190"/>
      <c r="I259" s="193"/>
      <c r="J259" s="204">
        <f>BK259</f>
        <v>0</v>
      </c>
      <c r="K259" s="190"/>
      <c r="L259" s="195"/>
      <c r="M259" s="196"/>
      <c r="N259" s="197"/>
      <c r="O259" s="197"/>
      <c r="P259" s="198">
        <f>SUM(P260:P276)</f>
        <v>0</v>
      </c>
      <c r="Q259" s="197"/>
      <c r="R259" s="198">
        <f>SUM(R260:R276)</f>
        <v>4.179875</v>
      </c>
      <c r="S259" s="197"/>
      <c r="T259" s="199">
        <f>SUM(T260:T276)</f>
        <v>0</v>
      </c>
      <c r="AR259" s="200" t="s">
        <v>81</v>
      </c>
      <c r="AT259" s="201" t="s">
        <v>73</v>
      </c>
      <c r="AU259" s="201" t="s">
        <v>81</v>
      </c>
      <c r="AY259" s="200" t="s">
        <v>175</v>
      </c>
      <c r="BK259" s="202">
        <f>SUM(BK260:BK276)</f>
        <v>0</v>
      </c>
    </row>
    <row r="260" spans="2:65" s="1" customFormat="1" ht="25.5" customHeight="1">
      <c r="B260" s="42"/>
      <c r="C260" s="205" t="s">
        <v>371</v>
      </c>
      <c r="D260" s="205" t="s">
        <v>177</v>
      </c>
      <c r="E260" s="206" t="s">
        <v>372</v>
      </c>
      <c r="F260" s="207" t="s">
        <v>373</v>
      </c>
      <c r="G260" s="208" t="s">
        <v>106</v>
      </c>
      <c r="H260" s="209">
        <v>66.53</v>
      </c>
      <c r="I260" s="210"/>
      <c r="J260" s="211">
        <f>ROUND(I260*H260,2)</f>
        <v>0</v>
      </c>
      <c r="K260" s="207" t="s">
        <v>180</v>
      </c>
      <c r="L260" s="62"/>
      <c r="M260" s="212" t="s">
        <v>21</v>
      </c>
      <c r="N260" s="213" t="s">
        <v>45</v>
      </c>
      <c r="O260" s="43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AR260" s="25" t="s">
        <v>181</v>
      </c>
      <c r="AT260" s="25" t="s">
        <v>177</v>
      </c>
      <c r="AU260" s="25" t="s">
        <v>83</v>
      </c>
      <c r="AY260" s="25" t="s">
        <v>175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25" t="s">
        <v>81</v>
      </c>
      <c r="BK260" s="216">
        <f>ROUND(I260*H260,2)</f>
        <v>0</v>
      </c>
      <c r="BL260" s="25" t="s">
        <v>181</v>
      </c>
      <c r="BM260" s="25" t="s">
        <v>374</v>
      </c>
    </row>
    <row r="261" spans="2:51" s="12" customFormat="1" ht="13.5">
      <c r="B261" s="217"/>
      <c r="C261" s="218"/>
      <c r="D261" s="219" t="s">
        <v>183</v>
      </c>
      <c r="E261" s="220" t="s">
        <v>21</v>
      </c>
      <c r="F261" s="221" t="s">
        <v>375</v>
      </c>
      <c r="G261" s="218"/>
      <c r="H261" s="220" t="s">
        <v>21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183</v>
      </c>
      <c r="AU261" s="227" t="s">
        <v>83</v>
      </c>
      <c r="AV261" s="12" t="s">
        <v>81</v>
      </c>
      <c r="AW261" s="12" t="s">
        <v>37</v>
      </c>
      <c r="AX261" s="12" t="s">
        <v>74</v>
      </c>
      <c r="AY261" s="227" t="s">
        <v>175</v>
      </c>
    </row>
    <row r="262" spans="2:51" s="13" customFormat="1" ht="13.5">
      <c r="B262" s="228"/>
      <c r="C262" s="229"/>
      <c r="D262" s="219" t="s">
        <v>183</v>
      </c>
      <c r="E262" s="230" t="s">
        <v>21</v>
      </c>
      <c r="F262" s="231" t="s">
        <v>376</v>
      </c>
      <c r="G262" s="229"/>
      <c r="H262" s="232">
        <v>61.53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183</v>
      </c>
      <c r="AU262" s="238" t="s">
        <v>83</v>
      </c>
      <c r="AV262" s="13" t="s">
        <v>83</v>
      </c>
      <c r="AW262" s="13" t="s">
        <v>37</v>
      </c>
      <c r="AX262" s="13" t="s">
        <v>74</v>
      </c>
      <c r="AY262" s="238" t="s">
        <v>175</v>
      </c>
    </row>
    <row r="263" spans="2:51" s="15" customFormat="1" ht="13.5">
      <c r="B263" s="262"/>
      <c r="C263" s="263"/>
      <c r="D263" s="219" t="s">
        <v>183</v>
      </c>
      <c r="E263" s="264" t="s">
        <v>21</v>
      </c>
      <c r="F263" s="265" t="s">
        <v>377</v>
      </c>
      <c r="G263" s="263"/>
      <c r="H263" s="266">
        <v>61.53</v>
      </c>
      <c r="I263" s="267"/>
      <c r="J263" s="263"/>
      <c r="K263" s="263"/>
      <c r="L263" s="268"/>
      <c r="M263" s="269"/>
      <c r="N263" s="270"/>
      <c r="O263" s="270"/>
      <c r="P263" s="270"/>
      <c r="Q263" s="270"/>
      <c r="R263" s="270"/>
      <c r="S263" s="270"/>
      <c r="T263" s="271"/>
      <c r="AT263" s="272" t="s">
        <v>183</v>
      </c>
      <c r="AU263" s="272" t="s">
        <v>83</v>
      </c>
      <c r="AV263" s="15" t="s">
        <v>190</v>
      </c>
      <c r="AW263" s="15" t="s">
        <v>37</v>
      </c>
      <c r="AX263" s="15" t="s">
        <v>74</v>
      </c>
      <c r="AY263" s="272" t="s">
        <v>175</v>
      </c>
    </row>
    <row r="264" spans="2:51" s="13" customFormat="1" ht="13.5">
      <c r="B264" s="228"/>
      <c r="C264" s="229"/>
      <c r="D264" s="219" t="s">
        <v>183</v>
      </c>
      <c r="E264" s="230" t="s">
        <v>21</v>
      </c>
      <c r="F264" s="231" t="s">
        <v>109</v>
      </c>
      <c r="G264" s="229"/>
      <c r="H264" s="232">
        <v>5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183</v>
      </c>
      <c r="AU264" s="238" t="s">
        <v>83</v>
      </c>
      <c r="AV264" s="13" t="s">
        <v>83</v>
      </c>
      <c r="AW264" s="13" t="s">
        <v>37</v>
      </c>
      <c r="AX264" s="13" t="s">
        <v>74</v>
      </c>
      <c r="AY264" s="238" t="s">
        <v>175</v>
      </c>
    </row>
    <row r="265" spans="2:51" s="15" customFormat="1" ht="13.5">
      <c r="B265" s="262"/>
      <c r="C265" s="263"/>
      <c r="D265" s="219" t="s">
        <v>183</v>
      </c>
      <c r="E265" s="264" t="s">
        <v>21</v>
      </c>
      <c r="F265" s="265" t="s">
        <v>377</v>
      </c>
      <c r="G265" s="263"/>
      <c r="H265" s="266">
        <v>5</v>
      </c>
      <c r="I265" s="267"/>
      <c r="J265" s="263"/>
      <c r="K265" s="263"/>
      <c r="L265" s="268"/>
      <c r="M265" s="269"/>
      <c r="N265" s="270"/>
      <c r="O265" s="270"/>
      <c r="P265" s="270"/>
      <c r="Q265" s="270"/>
      <c r="R265" s="270"/>
      <c r="S265" s="270"/>
      <c r="T265" s="271"/>
      <c r="AT265" s="272" t="s">
        <v>183</v>
      </c>
      <c r="AU265" s="272" t="s">
        <v>83</v>
      </c>
      <c r="AV265" s="15" t="s">
        <v>190</v>
      </c>
      <c r="AW265" s="15" t="s">
        <v>37</v>
      </c>
      <c r="AX265" s="15" t="s">
        <v>74</v>
      </c>
      <c r="AY265" s="272" t="s">
        <v>175</v>
      </c>
    </row>
    <row r="266" spans="2:51" s="14" customFormat="1" ht="13.5">
      <c r="B266" s="239"/>
      <c r="C266" s="240"/>
      <c r="D266" s="219" t="s">
        <v>183</v>
      </c>
      <c r="E266" s="241" t="s">
        <v>21</v>
      </c>
      <c r="F266" s="242" t="s">
        <v>186</v>
      </c>
      <c r="G266" s="240"/>
      <c r="H266" s="243">
        <v>66.53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AT266" s="249" t="s">
        <v>183</v>
      </c>
      <c r="AU266" s="249" t="s">
        <v>83</v>
      </c>
      <c r="AV266" s="14" t="s">
        <v>181</v>
      </c>
      <c r="AW266" s="14" t="s">
        <v>37</v>
      </c>
      <c r="AX266" s="14" t="s">
        <v>81</v>
      </c>
      <c r="AY266" s="249" t="s">
        <v>175</v>
      </c>
    </row>
    <row r="267" spans="2:65" s="1" customFormat="1" ht="25.5" customHeight="1">
      <c r="B267" s="42"/>
      <c r="C267" s="205" t="s">
        <v>378</v>
      </c>
      <c r="D267" s="205" t="s">
        <v>177</v>
      </c>
      <c r="E267" s="206" t="s">
        <v>379</v>
      </c>
      <c r="F267" s="207" t="s">
        <v>380</v>
      </c>
      <c r="G267" s="208" t="s">
        <v>106</v>
      </c>
      <c r="H267" s="209">
        <v>6.5</v>
      </c>
      <c r="I267" s="210"/>
      <c r="J267" s="211">
        <f>ROUND(I267*H267,2)</f>
        <v>0</v>
      </c>
      <c r="K267" s="207" t="s">
        <v>180</v>
      </c>
      <c r="L267" s="62"/>
      <c r="M267" s="212" t="s">
        <v>21</v>
      </c>
      <c r="N267" s="213" t="s">
        <v>45</v>
      </c>
      <c r="O267" s="43"/>
      <c r="P267" s="214">
        <f>O267*H267</f>
        <v>0</v>
      </c>
      <c r="Q267" s="214">
        <v>0.3708</v>
      </c>
      <c r="R267" s="214">
        <f>Q267*H267</f>
        <v>2.4102</v>
      </c>
      <c r="S267" s="214">
        <v>0</v>
      </c>
      <c r="T267" s="215">
        <f>S267*H267</f>
        <v>0</v>
      </c>
      <c r="AR267" s="25" t="s">
        <v>181</v>
      </c>
      <c r="AT267" s="25" t="s">
        <v>177</v>
      </c>
      <c r="AU267" s="25" t="s">
        <v>83</v>
      </c>
      <c r="AY267" s="25" t="s">
        <v>175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25" t="s">
        <v>81</v>
      </c>
      <c r="BK267" s="216">
        <f>ROUND(I267*H267,2)</f>
        <v>0</v>
      </c>
      <c r="BL267" s="25" t="s">
        <v>181</v>
      </c>
      <c r="BM267" s="25" t="s">
        <v>381</v>
      </c>
    </row>
    <row r="268" spans="2:51" s="13" customFormat="1" ht="13.5">
      <c r="B268" s="228"/>
      <c r="C268" s="229"/>
      <c r="D268" s="219" t="s">
        <v>183</v>
      </c>
      <c r="E268" s="230" t="s">
        <v>21</v>
      </c>
      <c r="F268" s="231" t="s">
        <v>116</v>
      </c>
      <c r="G268" s="229"/>
      <c r="H268" s="232">
        <v>6.5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183</v>
      </c>
      <c r="AU268" s="238" t="s">
        <v>83</v>
      </c>
      <c r="AV268" s="13" t="s">
        <v>83</v>
      </c>
      <c r="AW268" s="13" t="s">
        <v>37</v>
      </c>
      <c r="AX268" s="13" t="s">
        <v>74</v>
      </c>
      <c r="AY268" s="238" t="s">
        <v>175</v>
      </c>
    </row>
    <row r="269" spans="2:51" s="14" customFormat="1" ht="13.5">
      <c r="B269" s="239"/>
      <c r="C269" s="240"/>
      <c r="D269" s="219" t="s">
        <v>183</v>
      </c>
      <c r="E269" s="241" t="s">
        <v>21</v>
      </c>
      <c r="F269" s="242" t="s">
        <v>186</v>
      </c>
      <c r="G269" s="240"/>
      <c r="H269" s="243">
        <v>6.5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AT269" s="249" t="s">
        <v>183</v>
      </c>
      <c r="AU269" s="249" t="s">
        <v>83</v>
      </c>
      <c r="AV269" s="14" t="s">
        <v>181</v>
      </c>
      <c r="AW269" s="14" t="s">
        <v>37</v>
      </c>
      <c r="AX269" s="14" t="s">
        <v>81</v>
      </c>
      <c r="AY269" s="249" t="s">
        <v>175</v>
      </c>
    </row>
    <row r="270" spans="2:65" s="1" customFormat="1" ht="25.5" customHeight="1">
      <c r="B270" s="42"/>
      <c r="C270" s="205" t="s">
        <v>382</v>
      </c>
      <c r="D270" s="205" t="s">
        <v>177</v>
      </c>
      <c r="E270" s="206" t="s">
        <v>383</v>
      </c>
      <c r="F270" s="207" t="s">
        <v>384</v>
      </c>
      <c r="G270" s="208" t="s">
        <v>106</v>
      </c>
      <c r="H270" s="209">
        <v>6.5</v>
      </c>
      <c r="I270" s="210"/>
      <c r="J270" s="211">
        <f>ROUND(I270*H270,2)</f>
        <v>0</v>
      </c>
      <c r="K270" s="207" t="s">
        <v>180</v>
      </c>
      <c r="L270" s="62"/>
      <c r="M270" s="212" t="s">
        <v>21</v>
      </c>
      <c r="N270" s="213" t="s">
        <v>45</v>
      </c>
      <c r="O270" s="43"/>
      <c r="P270" s="214">
        <f>O270*H270</f>
        <v>0</v>
      </c>
      <c r="Q270" s="214">
        <v>0.20745</v>
      </c>
      <c r="R270" s="214">
        <f>Q270*H270</f>
        <v>1.348425</v>
      </c>
      <c r="S270" s="214">
        <v>0</v>
      </c>
      <c r="T270" s="215">
        <f>S270*H270</f>
        <v>0</v>
      </c>
      <c r="AR270" s="25" t="s">
        <v>181</v>
      </c>
      <c r="AT270" s="25" t="s">
        <v>177</v>
      </c>
      <c r="AU270" s="25" t="s">
        <v>83</v>
      </c>
      <c r="AY270" s="25" t="s">
        <v>175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25" t="s">
        <v>81</v>
      </c>
      <c r="BK270" s="216">
        <f>ROUND(I270*H270,2)</f>
        <v>0</v>
      </c>
      <c r="BL270" s="25" t="s">
        <v>181</v>
      </c>
      <c r="BM270" s="25" t="s">
        <v>385</v>
      </c>
    </row>
    <row r="271" spans="2:51" s="13" customFormat="1" ht="13.5">
      <c r="B271" s="228"/>
      <c r="C271" s="229"/>
      <c r="D271" s="219" t="s">
        <v>183</v>
      </c>
      <c r="E271" s="230" t="s">
        <v>21</v>
      </c>
      <c r="F271" s="231" t="s">
        <v>116</v>
      </c>
      <c r="G271" s="229"/>
      <c r="H271" s="232">
        <v>6.5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183</v>
      </c>
      <c r="AU271" s="238" t="s">
        <v>83</v>
      </c>
      <c r="AV271" s="13" t="s">
        <v>83</v>
      </c>
      <c r="AW271" s="13" t="s">
        <v>37</v>
      </c>
      <c r="AX271" s="13" t="s">
        <v>74</v>
      </c>
      <c r="AY271" s="238" t="s">
        <v>175</v>
      </c>
    </row>
    <row r="272" spans="2:51" s="14" customFormat="1" ht="13.5">
      <c r="B272" s="239"/>
      <c r="C272" s="240"/>
      <c r="D272" s="219" t="s">
        <v>183</v>
      </c>
      <c r="E272" s="241" t="s">
        <v>21</v>
      </c>
      <c r="F272" s="242" t="s">
        <v>186</v>
      </c>
      <c r="G272" s="240"/>
      <c r="H272" s="243">
        <v>6.5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AT272" s="249" t="s">
        <v>183</v>
      </c>
      <c r="AU272" s="249" t="s">
        <v>83</v>
      </c>
      <c r="AV272" s="14" t="s">
        <v>181</v>
      </c>
      <c r="AW272" s="14" t="s">
        <v>37</v>
      </c>
      <c r="AX272" s="14" t="s">
        <v>81</v>
      </c>
      <c r="AY272" s="249" t="s">
        <v>175</v>
      </c>
    </row>
    <row r="273" spans="2:65" s="1" customFormat="1" ht="51" customHeight="1">
      <c r="B273" s="42"/>
      <c r="C273" s="205" t="s">
        <v>386</v>
      </c>
      <c r="D273" s="205" t="s">
        <v>177</v>
      </c>
      <c r="E273" s="206" t="s">
        <v>387</v>
      </c>
      <c r="F273" s="207" t="s">
        <v>388</v>
      </c>
      <c r="G273" s="208" t="s">
        <v>106</v>
      </c>
      <c r="H273" s="209">
        <v>5</v>
      </c>
      <c r="I273" s="210"/>
      <c r="J273" s="211">
        <f>ROUND(I273*H273,2)</f>
        <v>0</v>
      </c>
      <c r="K273" s="207" t="s">
        <v>180</v>
      </c>
      <c r="L273" s="62"/>
      <c r="M273" s="212" t="s">
        <v>21</v>
      </c>
      <c r="N273" s="213" t="s">
        <v>45</v>
      </c>
      <c r="O273" s="43"/>
      <c r="P273" s="214">
        <f>O273*H273</f>
        <v>0</v>
      </c>
      <c r="Q273" s="214">
        <v>0.08425</v>
      </c>
      <c r="R273" s="214">
        <f>Q273*H273</f>
        <v>0.42125</v>
      </c>
      <c r="S273" s="214">
        <v>0</v>
      </c>
      <c r="T273" s="215">
        <f>S273*H273</f>
        <v>0</v>
      </c>
      <c r="AR273" s="25" t="s">
        <v>181</v>
      </c>
      <c r="AT273" s="25" t="s">
        <v>177</v>
      </c>
      <c r="AU273" s="25" t="s">
        <v>83</v>
      </c>
      <c r="AY273" s="25" t="s">
        <v>175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25" t="s">
        <v>81</v>
      </c>
      <c r="BK273" s="216">
        <f>ROUND(I273*H273,2)</f>
        <v>0</v>
      </c>
      <c r="BL273" s="25" t="s">
        <v>181</v>
      </c>
      <c r="BM273" s="25" t="s">
        <v>389</v>
      </c>
    </row>
    <row r="274" spans="2:47" s="1" customFormat="1" ht="27">
      <c r="B274" s="42"/>
      <c r="C274" s="64"/>
      <c r="D274" s="219" t="s">
        <v>264</v>
      </c>
      <c r="E274" s="64"/>
      <c r="F274" s="260" t="s">
        <v>390</v>
      </c>
      <c r="G274" s="64"/>
      <c r="H274" s="64"/>
      <c r="I274" s="174"/>
      <c r="J274" s="64"/>
      <c r="K274" s="64"/>
      <c r="L274" s="62"/>
      <c r="M274" s="261"/>
      <c r="N274" s="43"/>
      <c r="O274" s="43"/>
      <c r="P274" s="43"/>
      <c r="Q274" s="43"/>
      <c r="R274" s="43"/>
      <c r="S274" s="43"/>
      <c r="T274" s="79"/>
      <c r="AT274" s="25" t="s">
        <v>264</v>
      </c>
      <c r="AU274" s="25" t="s">
        <v>83</v>
      </c>
    </row>
    <row r="275" spans="2:51" s="13" customFormat="1" ht="13.5">
      <c r="B275" s="228"/>
      <c r="C275" s="229"/>
      <c r="D275" s="219" t="s">
        <v>183</v>
      </c>
      <c r="E275" s="230" t="s">
        <v>21</v>
      </c>
      <c r="F275" s="231" t="s">
        <v>109</v>
      </c>
      <c r="G275" s="229"/>
      <c r="H275" s="232">
        <v>5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183</v>
      </c>
      <c r="AU275" s="238" t="s">
        <v>83</v>
      </c>
      <c r="AV275" s="13" t="s">
        <v>83</v>
      </c>
      <c r="AW275" s="13" t="s">
        <v>37</v>
      </c>
      <c r="AX275" s="13" t="s">
        <v>74</v>
      </c>
      <c r="AY275" s="238" t="s">
        <v>175</v>
      </c>
    </row>
    <row r="276" spans="2:51" s="14" customFormat="1" ht="13.5">
      <c r="B276" s="239"/>
      <c r="C276" s="240"/>
      <c r="D276" s="219" t="s">
        <v>183</v>
      </c>
      <c r="E276" s="241" t="s">
        <v>21</v>
      </c>
      <c r="F276" s="242" t="s">
        <v>186</v>
      </c>
      <c r="G276" s="240"/>
      <c r="H276" s="243">
        <v>5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AT276" s="249" t="s">
        <v>183</v>
      </c>
      <c r="AU276" s="249" t="s">
        <v>83</v>
      </c>
      <c r="AV276" s="14" t="s">
        <v>181</v>
      </c>
      <c r="AW276" s="14" t="s">
        <v>37</v>
      </c>
      <c r="AX276" s="14" t="s">
        <v>81</v>
      </c>
      <c r="AY276" s="249" t="s">
        <v>175</v>
      </c>
    </row>
    <row r="277" spans="2:63" s="11" customFormat="1" ht="29.85" customHeight="1">
      <c r="B277" s="189"/>
      <c r="C277" s="190"/>
      <c r="D277" s="191" t="s">
        <v>73</v>
      </c>
      <c r="E277" s="203" t="s">
        <v>217</v>
      </c>
      <c r="F277" s="203" t="s">
        <v>391</v>
      </c>
      <c r="G277" s="190"/>
      <c r="H277" s="190"/>
      <c r="I277" s="193"/>
      <c r="J277" s="204">
        <f>BK277</f>
        <v>0</v>
      </c>
      <c r="K277" s="190"/>
      <c r="L277" s="195"/>
      <c r="M277" s="196"/>
      <c r="N277" s="197"/>
      <c r="O277" s="197"/>
      <c r="P277" s="198">
        <f>P278+SUM(P279:P301)</f>
        <v>0</v>
      </c>
      <c r="Q277" s="197"/>
      <c r="R277" s="198">
        <f>R278+SUM(R279:R301)</f>
        <v>0.18005591999999998</v>
      </c>
      <c r="S277" s="197"/>
      <c r="T277" s="199">
        <f>T278+SUM(T279:T301)</f>
        <v>54.183232</v>
      </c>
      <c r="AR277" s="200" t="s">
        <v>81</v>
      </c>
      <c r="AT277" s="201" t="s">
        <v>73</v>
      </c>
      <c r="AU277" s="201" t="s">
        <v>81</v>
      </c>
      <c r="AY277" s="200" t="s">
        <v>175</v>
      </c>
      <c r="BK277" s="202">
        <f>BK278+SUM(BK279:BK301)</f>
        <v>0</v>
      </c>
    </row>
    <row r="278" spans="2:65" s="1" customFormat="1" ht="38.25" customHeight="1">
      <c r="B278" s="42"/>
      <c r="C278" s="205" t="s">
        <v>392</v>
      </c>
      <c r="D278" s="205" t="s">
        <v>177</v>
      </c>
      <c r="E278" s="206" t="s">
        <v>393</v>
      </c>
      <c r="F278" s="207" t="s">
        <v>394</v>
      </c>
      <c r="G278" s="208" t="s">
        <v>114</v>
      </c>
      <c r="H278" s="209">
        <v>11</v>
      </c>
      <c r="I278" s="210"/>
      <c r="J278" s="211">
        <f>ROUND(I278*H278,2)</f>
        <v>0</v>
      </c>
      <c r="K278" s="207" t="s">
        <v>180</v>
      </c>
      <c r="L278" s="62"/>
      <c r="M278" s="212" t="s">
        <v>21</v>
      </c>
      <c r="N278" s="213" t="s">
        <v>45</v>
      </c>
      <c r="O278" s="43"/>
      <c r="P278" s="214">
        <f>O278*H278</f>
        <v>0</v>
      </c>
      <c r="Q278" s="214">
        <v>0.0006</v>
      </c>
      <c r="R278" s="214">
        <f>Q278*H278</f>
        <v>0.006599999999999999</v>
      </c>
      <c r="S278" s="214">
        <v>0</v>
      </c>
      <c r="T278" s="215">
        <f>S278*H278</f>
        <v>0</v>
      </c>
      <c r="AR278" s="25" t="s">
        <v>181</v>
      </c>
      <c r="AT278" s="25" t="s">
        <v>177</v>
      </c>
      <c r="AU278" s="25" t="s">
        <v>83</v>
      </c>
      <c r="AY278" s="25" t="s">
        <v>175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25" t="s">
        <v>81</v>
      </c>
      <c r="BK278" s="216">
        <f>ROUND(I278*H278,2)</f>
        <v>0</v>
      </c>
      <c r="BL278" s="25" t="s">
        <v>181</v>
      </c>
      <c r="BM278" s="25" t="s">
        <v>395</v>
      </c>
    </row>
    <row r="279" spans="2:51" s="13" customFormat="1" ht="13.5">
      <c r="B279" s="228"/>
      <c r="C279" s="229"/>
      <c r="D279" s="219" t="s">
        <v>183</v>
      </c>
      <c r="E279" s="230" t="s">
        <v>21</v>
      </c>
      <c r="F279" s="231" t="s">
        <v>112</v>
      </c>
      <c r="G279" s="229"/>
      <c r="H279" s="232">
        <v>11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183</v>
      </c>
      <c r="AU279" s="238" t="s">
        <v>83</v>
      </c>
      <c r="AV279" s="13" t="s">
        <v>83</v>
      </c>
      <c r="AW279" s="13" t="s">
        <v>37</v>
      </c>
      <c r="AX279" s="13" t="s">
        <v>74</v>
      </c>
      <c r="AY279" s="238" t="s">
        <v>175</v>
      </c>
    </row>
    <row r="280" spans="2:51" s="14" customFormat="1" ht="13.5">
      <c r="B280" s="239"/>
      <c r="C280" s="240"/>
      <c r="D280" s="219" t="s">
        <v>183</v>
      </c>
      <c r="E280" s="241" t="s">
        <v>21</v>
      </c>
      <c r="F280" s="242" t="s">
        <v>186</v>
      </c>
      <c r="G280" s="240"/>
      <c r="H280" s="243">
        <v>11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AT280" s="249" t="s">
        <v>183</v>
      </c>
      <c r="AU280" s="249" t="s">
        <v>83</v>
      </c>
      <c r="AV280" s="14" t="s">
        <v>181</v>
      </c>
      <c r="AW280" s="14" t="s">
        <v>37</v>
      </c>
      <c r="AX280" s="14" t="s">
        <v>81</v>
      </c>
      <c r="AY280" s="249" t="s">
        <v>175</v>
      </c>
    </row>
    <row r="281" spans="2:65" s="1" customFormat="1" ht="25.5" customHeight="1">
      <c r="B281" s="42"/>
      <c r="C281" s="205" t="s">
        <v>396</v>
      </c>
      <c r="D281" s="205" t="s">
        <v>177</v>
      </c>
      <c r="E281" s="206" t="s">
        <v>397</v>
      </c>
      <c r="F281" s="207" t="s">
        <v>398</v>
      </c>
      <c r="G281" s="208" t="s">
        <v>121</v>
      </c>
      <c r="H281" s="209">
        <v>4</v>
      </c>
      <c r="I281" s="210"/>
      <c r="J281" s="211">
        <f>ROUND(I281*H281,2)</f>
        <v>0</v>
      </c>
      <c r="K281" s="207" t="s">
        <v>21</v>
      </c>
      <c r="L281" s="62"/>
      <c r="M281" s="212" t="s">
        <v>21</v>
      </c>
      <c r="N281" s="213" t="s">
        <v>45</v>
      </c>
      <c r="O281" s="43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AR281" s="25" t="s">
        <v>181</v>
      </c>
      <c r="AT281" s="25" t="s">
        <v>177</v>
      </c>
      <c r="AU281" s="25" t="s">
        <v>83</v>
      </c>
      <c r="AY281" s="25" t="s">
        <v>175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25" t="s">
        <v>81</v>
      </c>
      <c r="BK281" s="216">
        <f>ROUND(I281*H281,2)</f>
        <v>0</v>
      </c>
      <c r="BL281" s="25" t="s">
        <v>181</v>
      </c>
      <c r="BM281" s="25" t="s">
        <v>399</v>
      </c>
    </row>
    <row r="282" spans="2:51" s="12" customFormat="1" ht="13.5">
      <c r="B282" s="217"/>
      <c r="C282" s="218"/>
      <c r="D282" s="219" t="s">
        <v>183</v>
      </c>
      <c r="E282" s="220" t="s">
        <v>21</v>
      </c>
      <c r="F282" s="221" t="s">
        <v>212</v>
      </c>
      <c r="G282" s="218"/>
      <c r="H282" s="220" t="s">
        <v>21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183</v>
      </c>
      <c r="AU282" s="227" t="s">
        <v>83</v>
      </c>
      <c r="AV282" s="12" t="s">
        <v>81</v>
      </c>
      <c r="AW282" s="12" t="s">
        <v>37</v>
      </c>
      <c r="AX282" s="12" t="s">
        <v>74</v>
      </c>
      <c r="AY282" s="227" t="s">
        <v>175</v>
      </c>
    </row>
    <row r="283" spans="2:51" s="13" customFormat="1" ht="13.5">
      <c r="B283" s="228"/>
      <c r="C283" s="229"/>
      <c r="D283" s="219" t="s">
        <v>183</v>
      </c>
      <c r="E283" s="230" t="s">
        <v>21</v>
      </c>
      <c r="F283" s="231" t="s">
        <v>181</v>
      </c>
      <c r="G283" s="229"/>
      <c r="H283" s="232">
        <v>4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183</v>
      </c>
      <c r="AU283" s="238" t="s">
        <v>83</v>
      </c>
      <c r="AV283" s="13" t="s">
        <v>83</v>
      </c>
      <c r="AW283" s="13" t="s">
        <v>37</v>
      </c>
      <c r="AX283" s="13" t="s">
        <v>74</v>
      </c>
      <c r="AY283" s="238" t="s">
        <v>175</v>
      </c>
    </row>
    <row r="284" spans="2:51" s="14" customFormat="1" ht="13.5">
      <c r="B284" s="239"/>
      <c r="C284" s="240"/>
      <c r="D284" s="219" t="s">
        <v>183</v>
      </c>
      <c r="E284" s="241" t="s">
        <v>21</v>
      </c>
      <c r="F284" s="242" t="s">
        <v>186</v>
      </c>
      <c r="G284" s="240"/>
      <c r="H284" s="243">
        <v>4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AT284" s="249" t="s">
        <v>183</v>
      </c>
      <c r="AU284" s="249" t="s">
        <v>83</v>
      </c>
      <c r="AV284" s="14" t="s">
        <v>181</v>
      </c>
      <c r="AW284" s="14" t="s">
        <v>37</v>
      </c>
      <c r="AX284" s="14" t="s">
        <v>81</v>
      </c>
      <c r="AY284" s="249" t="s">
        <v>175</v>
      </c>
    </row>
    <row r="285" spans="2:65" s="1" customFormat="1" ht="38.25" customHeight="1">
      <c r="B285" s="42"/>
      <c r="C285" s="205" t="s">
        <v>400</v>
      </c>
      <c r="D285" s="205" t="s">
        <v>177</v>
      </c>
      <c r="E285" s="206" t="s">
        <v>401</v>
      </c>
      <c r="F285" s="207" t="s">
        <v>402</v>
      </c>
      <c r="G285" s="208" t="s">
        <v>121</v>
      </c>
      <c r="H285" s="209">
        <v>2</v>
      </c>
      <c r="I285" s="210"/>
      <c r="J285" s="211">
        <f>ROUND(I285*H285,2)</f>
        <v>0</v>
      </c>
      <c r="K285" s="207" t="s">
        <v>21</v>
      </c>
      <c r="L285" s="62"/>
      <c r="M285" s="212" t="s">
        <v>21</v>
      </c>
      <c r="N285" s="213" t="s">
        <v>45</v>
      </c>
      <c r="O285" s="43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AR285" s="25" t="s">
        <v>181</v>
      </c>
      <c r="AT285" s="25" t="s">
        <v>177</v>
      </c>
      <c r="AU285" s="25" t="s">
        <v>83</v>
      </c>
      <c r="AY285" s="25" t="s">
        <v>175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25" t="s">
        <v>81</v>
      </c>
      <c r="BK285" s="216">
        <f>ROUND(I285*H285,2)</f>
        <v>0</v>
      </c>
      <c r="BL285" s="25" t="s">
        <v>181</v>
      </c>
      <c r="BM285" s="25" t="s">
        <v>403</v>
      </c>
    </row>
    <row r="286" spans="2:51" s="12" customFormat="1" ht="13.5">
      <c r="B286" s="217"/>
      <c r="C286" s="218"/>
      <c r="D286" s="219" t="s">
        <v>183</v>
      </c>
      <c r="E286" s="220" t="s">
        <v>21</v>
      </c>
      <c r="F286" s="221" t="s">
        <v>212</v>
      </c>
      <c r="G286" s="218"/>
      <c r="H286" s="220" t="s">
        <v>21</v>
      </c>
      <c r="I286" s="222"/>
      <c r="J286" s="218"/>
      <c r="K286" s="218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183</v>
      </c>
      <c r="AU286" s="227" t="s">
        <v>83</v>
      </c>
      <c r="AV286" s="12" t="s">
        <v>81</v>
      </c>
      <c r="AW286" s="12" t="s">
        <v>37</v>
      </c>
      <c r="AX286" s="12" t="s">
        <v>74</v>
      </c>
      <c r="AY286" s="227" t="s">
        <v>175</v>
      </c>
    </row>
    <row r="287" spans="2:51" s="13" customFormat="1" ht="13.5">
      <c r="B287" s="228"/>
      <c r="C287" s="229"/>
      <c r="D287" s="219" t="s">
        <v>183</v>
      </c>
      <c r="E287" s="230" t="s">
        <v>21</v>
      </c>
      <c r="F287" s="231" t="s">
        <v>83</v>
      </c>
      <c r="G287" s="229"/>
      <c r="H287" s="232">
        <v>2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183</v>
      </c>
      <c r="AU287" s="238" t="s">
        <v>83</v>
      </c>
      <c r="AV287" s="13" t="s">
        <v>83</v>
      </c>
      <c r="AW287" s="13" t="s">
        <v>37</v>
      </c>
      <c r="AX287" s="13" t="s">
        <v>74</v>
      </c>
      <c r="AY287" s="238" t="s">
        <v>175</v>
      </c>
    </row>
    <row r="288" spans="2:51" s="14" customFormat="1" ht="13.5">
      <c r="B288" s="239"/>
      <c r="C288" s="240"/>
      <c r="D288" s="219" t="s">
        <v>183</v>
      </c>
      <c r="E288" s="241" t="s">
        <v>21</v>
      </c>
      <c r="F288" s="242" t="s">
        <v>186</v>
      </c>
      <c r="G288" s="240"/>
      <c r="H288" s="243">
        <v>2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AT288" s="249" t="s">
        <v>183</v>
      </c>
      <c r="AU288" s="249" t="s">
        <v>83</v>
      </c>
      <c r="AV288" s="14" t="s">
        <v>181</v>
      </c>
      <c r="AW288" s="14" t="s">
        <v>37</v>
      </c>
      <c r="AX288" s="14" t="s">
        <v>81</v>
      </c>
      <c r="AY288" s="249" t="s">
        <v>175</v>
      </c>
    </row>
    <row r="289" spans="2:65" s="1" customFormat="1" ht="38.25" customHeight="1">
      <c r="B289" s="42"/>
      <c r="C289" s="205" t="s">
        <v>404</v>
      </c>
      <c r="D289" s="205" t="s">
        <v>177</v>
      </c>
      <c r="E289" s="206" t="s">
        <v>405</v>
      </c>
      <c r="F289" s="207" t="s">
        <v>406</v>
      </c>
      <c r="G289" s="208" t="s">
        <v>121</v>
      </c>
      <c r="H289" s="209">
        <v>1</v>
      </c>
      <c r="I289" s="210"/>
      <c r="J289" s="211">
        <f>ROUND(I289*H289,2)</f>
        <v>0</v>
      </c>
      <c r="K289" s="207" t="s">
        <v>21</v>
      </c>
      <c r="L289" s="62"/>
      <c r="M289" s="212" t="s">
        <v>21</v>
      </c>
      <c r="N289" s="213" t="s">
        <v>45</v>
      </c>
      <c r="O289" s="43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AR289" s="25" t="s">
        <v>181</v>
      </c>
      <c r="AT289" s="25" t="s">
        <v>177</v>
      </c>
      <c r="AU289" s="25" t="s">
        <v>83</v>
      </c>
      <c r="AY289" s="25" t="s">
        <v>175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25" t="s">
        <v>81</v>
      </c>
      <c r="BK289" s="216">
        <f>ROUND(I289*H289,2)</f>
        <v>0</v>
      </c>
      <c r="BL289" s="25" t="s">
        <v>181</v>
      </c>
      <c r="BM289" s="25" t="s">
        <v>407</v>
      </c>
    </row>
    <row r="290" spans="2:51" s="13" customFormat="1" ht="13.5">
      <c r="B290" s="228"/>
      <c r="C290" s="229"/>
      <c r="D290" s="219" t="s">
        <v>183</v>
      </c>
      <c r="E290" s="230" t="s">
        <v>21</v>
      </c>
      <c r="F290" s="231" t="s">
        <v>127</v>
      </c>
      <c r="G290" s="229"/>
      <c r="H290" s="232">
        <v>1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183</v>
      </c>
      <c r="AU290" s="238" t="s">
        <v>83</v>
      </c>
      <c r="AV290" s="13" t="s">
        <v>83</v>
      </c>
      <c r="AW290" s="13" t="s">
        <v>37</v>
      </c>
      <c r="AX290" s="13" t="s">
        <v>74</v>
      </c>
      <c r="AY290" s="238" t="s">
        <v>175</v>
      </c>
    </row>
    <row r="291" spans="2:51" s="14" customFormat="1" ht="13.5">
      <c r="B291" s="239"/>
      <c r="C291" s="240"/>
      <c r="D291" s="219" t="s">
        <v>183</v>
      </c>
      <c r="E291" s="241" t="s">
        <v>21</v>
      </c>
      <c r="F291" s="242" t="s">
        <v>186</v>
      </c>
      <c r="G291" s="240"/>
      <c r="H291" s="243">
        <v>1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AT291" s="249" t="s">
        <v>183</v>
      </c>
      <c r="AU291" s="249" t="s">
        <v>83</v>
      </c>
      <c r="AV291" s="14" t="s">
        <v>181</v>
      </c>
      <c r="AW291" s="14" t="s">
        <v>37</v>
      </c>
      <c r="AX291" s="14" t="s">
        <v>81</v>
      </c>
      <c r="AY291" s="249" t="s">
        <v>175</v>
      </c>
    </row>
    <row r="292" spans="2:65" s="1" customFormat="1" ht="25.5" customHeight="1">
      <c r="B292" s="42"/>
      <c r="C292" s="250" t="s">
        <v>408</v>
      </c>
      <c r="D292" s="250" t="s">
        <v>255</v>
      </c>
      <c r="E292" s="251" t="s">
        <v>409</v>
      </c>
      <c r="F292" s="252" t="s">
        <v>410</v>
      </c>
      <c r="G292" s="253" t="s">
        <v>121</v>
      </c>
      <c r="H292" s="254">
        <v>1</v>
      </c>
      <c r="I292" s="255"/>
      <c r="J292" s="256">
        <f>ROUND(I292*H292,2)</f>
        <v>0</v>
      </c>
      <c r="K292" s="252" t="s">
        <v>21</v>
      </c>
      <c r="L292" s="257"/>
      <c r="M292" s="258" t="s">
        <v>21</v>
      </c>
      <c r="N292" s="259" t="s">
        <v>45</v>
      </c>
      <c r="O292" s="43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AR292" s="25" t="s">
        <v>213</v>
      </c>
      <c r="AT292" s="25" t="s">
        <v>255</v>
      </c>
      <c r="AU292" s="25" t="s">
        <v>83</v>
      </c>
      <c r="AY292" s="25" t="s">
        <v>175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25" t="s">
        <v>81</v>
      </c>
      <c r="BK292" s="216">
        <f>ROUND(I292*H292,2)</f>
        <v>0</v>
      </c>
      <c r="BL292" s="25" t="s">
        <v>181</v>
      </c>
      <c r="BM292" s="25" t="s">
        <v>411</v>
      </c>
    </row>
    <row r="293" spans="2:51" s="12" customFormat="1" ht="13.5">
      <c r="B293" s="217"/>
      <c r="C293" s="218"/>
      <c r="D293" s="219" t="s">
        <v>183</v>
      </c>
      <c r="E293" s="220" t="s">
        <v>21</v>
      </c>
      <c r="F293" s="221" t="s">
        <v>212</v>
      </c>
      <c r="G293" s="218"/>
      <c r="H293" s="220" t="s">
        <v>21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183</v>
      </c>
      <c r="AU293" s="227" t="s">
        <v>83</v>
      </c>
      <c r="AV293" s="12" t="s">
        <v>81</v>
      </c>
      <c r="AW293" s="12" t="s">
        <v>37</v>
      </c>
      <c r="AX293" s="12" t="s">
        <v>74</v>
      </c>
      <c r="AY293" s="227" t="s">
        <v>175</v>
      </c>
    </row>
    <row r="294" spans="2:51" s="13" customFormat="1" ht="13.5">
      <c r="B294" s="228"/>
      <c r="C294" s="229"/>
      <c r="D294" s="219" t="s">
        <v>183</v>
      </c>
      <c r="E294" s="230" t="s">
        <v>127</v>
      </c>
      <c r="F294" s="231" t="s">
        <v>81</v>
      </c>
      <c r="G294" s="229"/>
      <c r="H294" s="232">
        <v>1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183</v>
      </c>
      <c r="AU294" s="238" t="s">
        <v>83</v>
      </c>
      <c r="AV294" s="13" t="s">
        <v>83</v>
      </c>
      <c r="AW294" s="13" t="s">
        <v>37</v>
      </c>
      <c r="AX294" s="13" t="s">
        <v>74</v>
      </c>
      <c r="AY294" s="238" t="s">
        <v>175</v>
      </c>
    </row>
    <row r="295" spans="2:51" s="14" customFormat="1" ht="13.5">
      <c r="B295" s="239"/>
      <c r="C295" s="240"/>
      <c r="D295" s="219" t="s">
        <v>183</v>
      </c>
      <c r="E295" s="241" t="s">
        <v>21</v>
      </c>
      <c r="F295" s="242" t="s">
        <v>186</v>
      </c>
      <c r="G295" s="240"/>
      <c r="H295" s="243">
        <v>1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AT295" s="249" t="s">
        <v>183</v>
      </c>
      <c r="AU295" s="249" t="s">
        <v>83</v>
      </c>
      <c r="AV295" s="14" t="s">
        <v>181</v>
      </c>
      <c r="AW295" s="14" t="s">
        <v>37</v>
      </c>
      <c r="AX295" s="14" t="s">
        <v>81</v>
      </c>
      <c r="AY295" s="249" t="s">
        <v>175</v>
      </c>
    </row>
    <row r="296" spans="2:65" s="1" customFormat="1" ht="16.5" customHeight="1">
      <c r="B296" s="42"/>
      <c r="C296" s="205" t="s">
        <v>412</v>
      </c>
      <c r="D296" s="205" t="s">
        <v>177</v>
      </c>
      <c r="E296" s="206" t="s">
        <v>413</v>
      </c>
      <c r="F296" s="207" t="s">
        <v>414</v>
      </c>
      <c r="G296" s="208" t="s">
        <v>106</v>
      </c>
      <c r="H296" s="209">
        <v>43.802</v>
      </c>
      <c r="I296" s="210"/>
      <c r="J296" s="211">
        <f>ROUND(I296*H296,2)</f>
        <v>0</v>
      </c>
      <c r="K296" s="207" t="s">
        <v>21</v>
      </c>
      <c r="L296" s="62"/>
      <c r="M296" s="212" t="s">
        <v>21</v>
      </c>
      <c r="N296" s="213" t="s">
        <v>45</v>
      </c>
      <c r="O296" s="43"/>
      <c r="P296" s="214">
        <f>O296*H296</f>
        <v>0</v>
      </c>
      <c r="Q296" s="214">
        <v>0.00396</v>
      </c>
      <c r="R296" s="214">
        <f>Q296*H296</f>
        <v>0.17345591999999999</v>
      </c>
      <c r="S296" s="214">
        <v>0</v>
      </c>
      <c r="T296" s="215">
        <f>S296*H296</f>
        <v>0</v>
      </c>
      <c r="AR296" s="25" t="s">
        <v>181</v>
      </c>
      <c r="AT296" s="25" t="s">
        <v>177</v>
      </c>
      <c r="AU296" s="25" t="s">
        <v>83</v>
      </c>
      <c r="AY296" s="25" t="s">
        <v>175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25" t="s">
        <v>81</v>
      </c>
      <c r="BK296" s="216">
        <f>ROUND(I296*H296,2)</f>
        <v>0</v>
      </c>
      <c r="BL296" s="25" t="s">
        <v>181</v>
      </c>
      <c r="BM296" s="25" t="s">
        <v>415</v>
      </c>
    </row>
    <row r="297" spans="2:51" s="12" customFormat="1" ht="13.5">
      <c r="B297" s="217"/>
      <c r="C297" s="218"/>
      <c r="D297" s="219" t="s">
        <v>183</v>
      </c>
      <c r="E297" s="220" t="s">
        <v>21</v>
      </c>
      <c r="F297" s="221" t="s">
        <v>416</v>
      </c>
      <c r="G297" s="218"/>
      <c r="H297" s="220" t="s">
        <v>21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183</v>
      </c>
      <c r="AU297" s="227" t="s">
        <v>83</v>
      </c>
      <c r="AV297" s="12" t="s">
        <v>81</v>
      </c>
      <c r="AW297" s="12" t="s">
        <v>37</v>
      </c>
      <c r="AX297" s="12" t="s">
        <v>74</v>
      </c>
      <c r="AY297" s="227" t="s">
        <v>175</v>
      </c>
    </row>
    <row r="298" spans="2:51" s="13" customFormat="1" ht="13.5">
      <c r="B298" s="228"/>
      <c r="C298" s="229"/>
      <c r="D298" s="219" t="s">
        <v>183</v>
      </c>
      <c r="E298" s="230" t="s">
        <v>21</v>
      </c>
      <c r="F298" s="231" t="s">
        <v>417</v>
      </c>
      <c r="G298" s="229"/>
      <c r="H298" s="232">
        <v>39.82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183</v>
      </c>
      <c r="AU298" s="238" t="s">
        <v>83</v>
      </c>
      <c r="AV298" s="13" t="s">
        <v>83</v>
      </c>
      <c r="AW298" s="13" t="s">
        <v>37</v>
      </c>
      <c r="AX298" s="13" t="s">
        <v>74</v>
      </c>
      <c r="AY298" s="238" t="s">
        <v>175</v>
      </c>
    </row>
    <row r="299" spans="2:51" s="14" customFormat="1" ht="13.5">
      <c r="B299" s="239"/>
      <c r="C299" s="240"/>
      <c r="D299" s="219" t="s">
        <v>183</v>
      </c>
      <c r="E299" s="241" t="s">
        <v>21</v>
      </c>
      <c r="F299" s="242" t="s">
        <v>186</v>
      </c>
      <c r="G299" s="240"/>
      <c r="H299" s="243">
        <v>39.82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AT299" s="249" t="s">
        <v>183</v>
      </c>
      <c r="AU299" s="249" t="s">
        <v>83</v>
      </c>
      <c r="AV299" s="14" t="s">
        <v>181</v>
      </c>
      <c r="AW299" s="14" t="s">
        <v>37</v>
      </c>
      <c r="AX299" s="14" t="s">
        <v>81</v>
      </c>
      <c r="AY299" s="249" t="s">
        <v>175</v>
      </c>
    </row>
    <row r="300" spans="2:51" s="13" customFormat="1" ht="13.5">
      <c r="B300" s="228"/>
      <c r="C300" s="229"/>
      <c r="D300" s="219" t="s">
        <v>183</v>
      </c>
      <c r="E300" s="229"/>
      <c r="F300" s="231" t="s">
        <v>418</v>
      </c>
      <c r="G300" s="229"/>
      <c r="H300" s="232">
        <v>43.802</v>
      </c>
      <c r="I300" s="233"/>
      <c r="J300" s="229"/>
      <c r="K300" s="229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183</v>
      </c>
      <c r="AU300" s="238" t="s">
        <v>83</v>
      </c>
      <c r="AV300" s="13" t="s">
        <v>83</v>
      </c>
      <c r="AW300" s="13" t="s">
        <v>6</v>
      </c>
      <c r="AX300" s="13" t="s">
        <v>81</v>
      </c>
      <c r="AY300" s="238" t="s">
        <v>175</v>
      </c>
    </row>
    <row r="301" spans="2:63" s="11" customFormat="1" ht="22.35" customHeight="1">
      <c r="B301" s="189"/>
      <c r="C301" s="190"/>
      <c r="D301" s="191" t="s">
        <v>73</v>
      </c>
      <c r="E301" s="203" t="s">
        <v>419</v>
      </c>
      <c r="F301" s="203" t="s">
        <v>420</v>
      </c>
      <c r="G301" s="190"/>
      <c r="H301" s="190"/>
      <c r="I301" s="193"/>
      <c r="J301" s="204">
        <f>BK301</f>
        <v>0</v>
      </c>
      <c r="K301" s="190"/>
      <c r="L301" s="195"/>
      <c r="M301" s="196"/>
      <c r="N301" s="197"/>
      <c r="O301" s="197"/>
      <c r="P301" s="198">
        <f>SUM(P302:P356)</f>
        <v>0</v>
      </c>
      <c r="Q301" s="197"/>
      <c r="R301" s="198">
        <f>SUM(R302:R356)</f>
        <v>0</v>
      </c>
      <c r="S301" s="197"/>
      <c r="T301" s="199">
        <f>SUM(T302:T356)</f>
        <v>54.183232</v>
      </c>
      <c r="AR301" s="200" t="s">
        <v>81</v>
      </c>
      <c r="AT301" s="201" t="s">
        <v>73</v>
      </c>
      <c r="AU301" s="201" t="s">
        <v>83</v>
      </c>
      <c r="AY301" s="200" t="s">
        <v>175</v>
      </c>
      <c r="BK301" s="202">
        <f>SUM(BK302:BK356)</f>
        <v>0</v>
      </c>
    </row>
    <row r="302" spans="2:65" s="1" customFormat="1" ht="38.25" customHeight="1">
      <c r="B302" s="42"/>
      <c r="C302" s="205" t="s">
        <v>421</v>
      </c>
      <c r="D302" s="205" t="s">
        <v>177</v>
      </c>
      <c r="E302" s="206" t="s">
        <v>422</v>
      </c>
      <c r="F302" s="207" t="s">
        <v>423</v>
      </c>
      <c r="G302" s="208" t="s">
        <v>106</v>
      </c>
      <c r="H302" s="209">
        <v>5</v>
      </c>
      <c r="I302" s="210"/>
      <c r="J302" s="211">
        <f>ROUND(I302*H302,2)</f>
        <v>0</v>
      </c>
      <c r="K302" s="207" t="s">
        <v>180</v>
      </c>
      <c r="L302" s="62"/>
      <c r="M302" s="212" t="s">
        <v>21</v>
      </c>
      <c r="N302" s="213" t="s">
        <v>45</v>
      </c>
      <c r="O302" s="43"/>
      <c r="P302" s="214">
        <f>O302*H302</f>
        <v>0</v>
      </c>
      <c r="Q302" s="214">
        <v>0</v>
      </c>
      <c r="R302" s="214">
        <f>Q302*H302</f>
        <v>0</v>
      </c>
      <c r="S302" s="214">
        <v>0.26</v>
      </c>
      <c r="T302" s="215">
        <f>S302*H302</f>
        <v>1.3</v>
      </c>
      <c r="AR302" s="25" t="s">
        <v>181</v>
      </c>
      <c r="AT302" s="25" t="s">
        <v>177</v>
      </c>
      <c r="AU302" s="25" t="s">
        <v>190</v>
      </c>
      <c r="AY302" s="25" t="s">
        <v>175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25" t="s">
        <v>81</v>
      </c>
      <c r="BK302" s="216">
        <f>ROUND(I302*H302,2)</f>
        <v>0</v>
      </c>
      <c r="BL302" s="25" t="s">
        <v>181</v>
      </c>
      <c r="BM302" s="25" t="s">
        <v>424</v>
      </c>
    </row>
    <row r="303" spans="2:47" s="1" customFormat="1" ht="27">
      <c r="B303" s="42"/>
      <c r="C303" s="64"/>
      <c r="D303" s="219" t="s">
        <v>264</v>
      </c>
      <c r="E303" s="64"/>
      <c r="F303" s="260" t="s">
        <v>425</v>
      </c>
      <c r="G303" s="64"/>
      <c r="H303" s="64"/>
      <c r="I303" s="174"/>
      <c r="J303" s="64"/>
      <c r="K303" s="64"/>
      <c r="L303" s="62"/>
      <c r="M303" s="261"/>
      <c r="N303" s="43"/>
      <c r="O303" s="43"/>
      <c r="P303" s="43"/>
      <c r="Q303" s="43"/>
      <c r="R303" s="43"/>
      <c r="S303" s="43"/>
      <c r="T303" s="79"/>
      <c r="AT303" s="25" t="s">
        <v>264</v>
      </c>
      <c r="AU303" s="25" t="s">
        <v>190</v>
      </c>
    </row>
    <row r="304" spans="2:51" s="12" customFormat="1" ht="13.5">
      <c r="B304" s="217"/>
      <c r="C304" s="218"/>
      <c r="D304" s="219" t="s">
        <v>183</v>
      </c>
      <c r="E304" s="220" t="s">
        <v>21</v>
      </c>
      <c r="F304" s="221" t="s">
        <v>207</v>
      </c>
      <c r="G304" s="218"/>
      <c r="H304" s="220" t="s">
        <v>21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183</v>
      </c>
      <c r="AU304" s="227" t="s">
        <v>190</v>
      </c>
      <c r="AV304" s="12" t="s">
        <v>81</v>
      </c>
      <c r="AW304" s="12" t="s">
        <v>37</v>
      </c>
      <c r="AX304" s="12" t="s">
        <v>74</v>
      </c>
      <c r="AY304" s="227" t="s">
        <v>175</v>
      </c>
    </row>
    <row r="305" spans="2:51" s="13" customFormat="1" ht="13.5">
      <c r="B305" s="228"/>
      <c r="C305" s="229"/>
      <c r="D305" s="219" t="s">
        <v>183</v>
      </c>
      <c r="E305" s="230" t="s">
        <v>109</v>
      </c>
      <c r="F305" s="231" t="s">
        <v>426</v>
      </c>
      <c r="G305" s="229"/>
      <c r="H305" s="232">
        <v>5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183</v>
      </c>
      <c r="AU305" s="238" t="s">
        <v>190</v>
      </c>
      <c r="AV305" s="13" t="s">
        <v>83</v>
      </c>
      <c r="AW305" s="13" t="s">
        <v>37</v>
      </c>
      <c r="AX305" s="13" t="s">
        <v>74</v>
      </c>
      <c r="AY305" s="238" t="s">
        <v>175</v>
      </c>
    </row>
    <row r="306" spans="2:51" s="14" customFormat="1" ht="13.5">
      <c r="B306" s="239"/>
      <c r="C306" s="240"/>
      <c r="D306" s="219" t="s">
        <v>183</v>
      </c>
      <c r="E306" s="241" t="s">
        <v>21</v>
      </c>
      <c r="F306" s="242" t="s">
        <v>186</v>
      </c>
      <c r="G306" s="240"/>
      <c r="H306" s="243">
        <v>5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AT306" s="249" t="s">
        <v>183</v>
      </c>
      <c r="AU306" s="249" t="s">
        <v>190</v>
      </c>
      <c r="AV306" s="14" t="s">
        <v>181</v>
      </c>
      <c r="AW306" s="14" t="s">
        <v>37</v>
      </c>
      <c r="AX306" s="14" t="s">
        <v>81</v>
      </c>
      <c r="AY306" s="249" t="s">
        <v>175</v>
      </c>
    </row>
    <row r="307" spans="2:65" s="1" customFormat="1" ht="51" customHeight="1">
      <c r="B307" s="42"/>
      <c r="C307" s="205" t="s">
        <v>427</v>
      </c>
      <c r="D307" s="205" t="s">
        <v>177</v>
      </c>
      <c r="E307" s="206" t="s">
        <v>428</v>
      </c>
      <c r="F307" s="207" t="s">
        <v>429</v>
      </c>
      <c r="G307" s="208" t="s">
        <v>106</v>
      </c>
      <c r="H307" s="209">
        <v>6.5</v>
      </c>
      <c r="I307" s="210"/>
      <c r="J307" s="211">
        <f>ROUND(I307*H307,2)</f>
        <v>0</v>
      </c>
      <c r="K307" s="207" t="s">
        <v>180</v>
      </c>
      <c r="L307" s="62"/>
      <c r="M307" s="212" t="s">
        <v>21</v>
      </c>
      <c r="N307" s="213" t="s">
        <v>45</v>
      </c>
      <c r="O307" s="43"/>
      <c r="P307" s="214">
        <f>O307*H307</f>
        <v>0</v>
      </c>
      <c r="Q307" s="214">
        <v>0</v>
      </c>
      <c r="R307" s="214">
        <f>Q307*H307</f>
        <v>0</v>
      </c>
      <c r="S307" s="214">
        <v>0.29</v>
      </c>
      <c r="T307" s="215">
        <f>S307*H307</f>
        <v>1.8849999999999998</v>
      </c>
      <c r="AR307" s="25" t="s">
        <v>181</v>
      </c>
      <c r="AT307" s="25" t="s">
        <v>177</v>
      </c>
      <c r="AU307" s="25" t="s">
        <v>190</v>
      </c>
      <c r="AY307" s="25" t="s">
        <v>175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25" t="s">
        <v>81</v>
      </c>
      <c r="BK307" s="216">
        <f>ROUND(I307*H307,2)</f>
        <v>0</v>
      </c>
      <c r="BL307" s="25" t="s">
        <v>181</v>
      </c>
      <c r="BM307" s="25" t="s">
        <v>430</v>
      </c>
    </row>
    <row r="308" spans="2:51" s="13" customFormat="1" ht="13.5">
      <c r="B308" s="228"/>
      <c r="C308" s="229"/>
      <c r="D308" s="219" t="s">
        <v>183</v>
      </c>
      <c r="E308" s="230" t="s">
        <v>21</v>
      </c>
      <c r="F308" s="231" t="s">
        <v>116</v>
      </c>
      <c r="G308" s="229"/>
      <c r="H308" s="232">
        <v>6.5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183</v>
      </c>
      <c r="AU308" s="238" t="s">
        <v>190</v>
      </c>
      <c r="AV308" s="13" t="s">
        <v>83</v>
      </c>
      <c r="AW308" s="13" t="s">
        <v>37</v>
      </c>
      <c r="AX308" s="13" t="s">
        <v>74</v>
      </c>
      <c r="AY308" s="238" t="s">
        <v>175</v>
      </c>
    </row>
    <row r="309" spans="2:51" s="14" customFormat="1" ht="13.5">
      <c r="B309" s="239"/>
      <c r="C309" s="240"/>
      <c r="D309" s="219" t="s">
        <v>183</v>
      </c>
      <c r="E309" s="241" t="s">
        <v>21</v>
      </c>
      <c r="F309" s="242" t="s">
        <v>186</v>
      </c>
      <c r="G309" s="240"/>
      <c r="H309" s="243">
        <v>6.5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AT309" s="249" t="s">
        <v>183</v>
      </c>
      <c r="AU309" s="249" t="s">
        <v>190</v>
      </c>
      <c r="AV309" s="14" t="s">
        <v>181</v>
      </c>
      <c r="AW309" s="14" t="s">
        <v>37</v>
      </c>
      <c r="AX309" s="14" t="s">
        <v>81</v>
      </c>
      <c r="AY309" s="249" t="s">
        <v>175</v>
      </c>
    </row>
    <row r="310" spans="2:65" s="1" customFormat="1" ht="38.25" customHeight="1">
      <c r="B310" s="42"/>
      <c r="C310" s="205" t="s">
        <v>431</v>
      </c>
      <c r="D310" s="205" t="s">
        <v>177</v>
      </c>
      <c r="E310" s="206" t="s">
        <v>432</v>
      </c>
      <c r="F310" s="207" t="s">
        <v>433</v>
      </c>
      <c r="G310" s="208" t="s">
        <v>106</v>
      </c>
      <c r="H310" s="209">
        <v>6.5</v>
      </c>
      <c r="I310" s="210"/>
      <c r="J310" s="211">
        <f>ROUND(I310*H310,2)</f>
        <v>0</v>
      </c>
      <c r="K310" s="207" t="s">
        <v>180</v>
      </c>
      <c r="L310" s="62"/>
      <c r="M310" s="212" t="s">
        <v>21</v>
      </c>
      <c r="N310" s="213" t="s">
        <v>45</v>
      </c>
      <c r="O310" s="43"/>
      <c r="P310" s="214">
        <f>O310*H310</f>
        <v>0</v>
      </c>
      <c r="Q310" s="214">
        <v>0</v>
      </c>
      <c r="R310" s="214">
        <f>Q310*H310</f>
        <v>0</v>
      </c>
      <c r="S310" s="214">
        <v>0.22</v>
      </c>
      <c r="T310" s="215">
        <f>S310*H310</f>
        <v>1.43</v>
      </c>
      <c r="AR310" s="25" t="s">
        <v>181</v>
      </c>
      <c r="AT310" s="25" t="s">
        <v>177</v>
      </c>
      <c r="AU310" s="25" t="s">
        <v>190</v>
      </c>
      <c r="AY310" s="25" t="s">
        <v>175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25" t="s">
        <v>81</v>
      </c>
      <c r="BK310" s="216">
        <f>ROUND(I310*H310,2)</f>
        <v>0</v>
      </c>
      <c r="BL310" s="25" t="s">
        <v>181</v>
      </c>
      <c r="BM310" s="25" t="s">
        <v>434</v>
      </c>
    </row>
    <row r="311" spans="2:51" s="12" customFormat="1" ht="13.5">
      <c r="B311" s="217"/>
      <c r="C311" s="218"/>
      <c r="D311" s="219" t="s">
        <v>183</v>
      </c>
      <c r="E311" s="220" t="s">
        <v>21</v>
      </c>
      <c r="F311" s="221" t="s">
        <v>207</v>
      </c>
      <c r="G311" s="218"/>
      <c r="H311" s="220" t="s">
        <v>21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183</v>
      </c>
      <c r="AU311" s="227" t="s">
        <v>190</v>
      </c>
      <c r="AV311" s="12" t="s">
        <v>81</v>
      </c>
      <c r="AW311" s="12" t="s">
        <v>37</v>
      </c>
      <c r="AX311" s="12" t="s">
        <v>74</v>
      </c>
      <c r="AY311" s="227" t="s">
        <v>175</v>
      </c>
    </row>
    <row r="312" spans="2:51" s="13" customFormat="1" ht="13.5">
      <c r="B312" s="228"/>
      <c r="C312" s="229"/>
      <c r="D312" s="219" t="s">
        <v>183</v>
      </c>
      <c r="E312" s="230" t="s">
        <v>116</v>
      </c>
      <c r="F312" s="231" t="s">
        <v>118</v>
      </c>
      <c r="G312" s="229"/>
      <c r="H312" s="232">
        <v>6.5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183</v>
      </c>
      <c r="AU312" s="238" t="s">
        <v>190</v>
      </c>
      <c r="AV312" s="13" t="s">
        <v>83</v>
      </c>
      <c r="AW312" s="13" t="s">
        <v>37</v>
      </c>
      <c r="AX312" s="13" t="s">
        <v>74</v>
      </c>
      <c r="AY312" s="238" t="s">
        <v>175</v>
      </c>
    </row>
    <row r="313" spans="2:51" s="14" customFormat="1" ht="13.5">
      <c r="B313" s="239"/>
      <c r="C313" s="240"/>
      <c r="D313" s="219" t="s">
        <v>183</v>
      </c>
      <c r="E313" s="241" t="s">
        <v>21</v>
      </c>
      <c r="F313" s="242" t="s">
        <v>186</v>
      </c>
      <c r="G313" s="240"/>
      <c r="H313" s="243">
        <v>6.5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AT313" s="249" t="s">
        <v>183</v>
      </c>
      <c r="AU313" s="249" t="s">
        <v>190</v>
      </c>
      <c r="AV313" s="14" t="s">
        <v>181</v>
      </c>
      <c r="AW313" s="14" t="s">
        <v>37</v>
      </c>
      <c r="AX313" s="14" t="s">
        <v>81</v>
      </c>
      <c r="AY313" s="249" t="s">
        <v>175</v>
      </c>
    </row>
    <row r="314" spans="2:65" s="1" customFormat="1" ht="38.25" customHeight="1">
      <c r="B314" s="42"/>
      <c r="C314" s="205" t="s">
        <v>435</v>
      </c>
      <c r="D314" s="205" t="s">
        <v>177</v>
      </c>
      <c r="E314" s="206" t="s">
        <v>436</v>
      </c>
      <c r="F314" s="207" t="s">
        <v>437</v>
      </c>
      <c r="G314" s="208" t="s">
        <v>114</v>
      </c>
      <c r="H314" s="209">
        <v>200.9</v>
      </c>
      <c r="I314" s="210"/>
      <c r="J314" s="211">
        <f>ROUND(I314*H314,2)</f>
        <v>0</v>
      </c>
      <c r="K314" s="207" t="s">
        <v>180</v>
      </c>
      <c r="L314" s="62"/>
      <c r="M314" s="212" t="s">
        <v>21</v>
      </c>
      <c r="N314" s="213" t="s">
        <v>45</v>
      </c>
      <c r="O314" s="43"/>
      <c r="P314" s="214">
        <f>O314*H314</f>
        <v>0</v>
      </c>
      <c r="Q314" s="214">
        <v>0</v>
      </c>
      <c r="R314" s="214">
        <f>Q314*H314</f>
        <v>0</v>
      </c>
      <c r="S314" s="214">
        <v>0.205</v>
      </c>
      <c r="T314" s="215">
        <f>S314*H314</f>
        <v>41.1845</v>
      </c>
      <c r="AR314" s="25" t="s">
        <v>181</v>
      </c>
      <c r="AT314" s="25" t="s">
        <v>177</v>
      </c>
      <c r="AU314" s="25" t="s">
        <v>190</v>
      </c>
      <c r="AY314" s="25" t="s">
        <v>175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25" t="s">
        <v>81</v>
      </c>
      <c r="BK314" s="216">
        <f>ROUND(I314*H314,2)</f>
        <v>0</v>
      </c>
      <c r="BL314" s="25" t="s">
        <v>181</v>
      </c>
      <c r="BM314" s="25" t="s">
        <v>438</v>
      </c>
    </row>
    <row r="315" spans="2:51" s="13" customFormat="1" ht="13.5">
      <c r="B315" s="228"/>
      <c r="C315" s="229"/>
      <c r="D315" s="219" t="s">
        <v>183</v>
      </c>
      <c r="E315" s="230" t="s">
        <v>21</v>
      </c>
      <c r="F315" s="231" t="s">
        <v>130</v>
      </c>
      <c r="G315" s="229"/>
      <c r="H315" s="232">
        <v>200.9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183</v>
      </c>
      <c r="AU315" s="238" t="s">
        <v>190</v>
      </c>
      <c r="AV315" s="13" t="s">
        <v>83</v>
      </c>
      <c r="AW315" s="13" t="s">
        <v>37</v>
      </c>
      <c r="AX315" s="13" t="s">
        <v>74</v>
      </c>
      <c r="AY315" s="238" t="s">
        <v>175</v>
      </c>
    </row>
    <row r="316" spans="2:51" s="14" customFormat="1" ht="13.5">
      <c r="B316" s="239"/>
      <c r="C316" s="240"/>
      <c r="D316" s="219" t="s">
        <v>183</v>
      </c>
      <c r="E316" s="241" t="s">
        <v>21</v>
      </c>
      <c r="F316" s="242" t="s">
        <v>186</v>
      </c>
      <c r="G316" s="240"/>
      <c r="H316" s="243">
        <v>200.9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AT316" s="249" t="s">
        <v>183</v>
      </c>
      <c r="AU316" s="249" t="s">
        <v>190</v>
      </c>
      <c r="AV316" s="14" t="s">
        <v>181</v>
      </c>
      <c r="AW316" s="14" t="s">
        <v>37</v>
      </c>
      <c r="AX316" s="14" t="s">
        <v>81</v>
      </c>
      <c r="AY316" s="249" t="s">
        <v>175</v>
      </c>
    </row>
    <row r="317" spans="2:65" s="1" customFormat="1" ht="25.5" customHeight="1">
      <c r="B317" s="42"/>
      <c r="C317" s="205" t="s">
        <v>439</v>
      </c>
      <c r="D317" s="205" t="s">
        <v>177</v>
      </c>
      <c r="E317" s="206" t="s">
        <v>440</v>
      </c>
      <c r="F317" s="207" t="s">
        <v>441</v>
      </c>
      <c r="G317" s="208" t="s">
        <v>114</v>
      </c>
      <c r="H317" s="209">
        <v>11</v>
      </c>
      <c r="I317" s="210"/>
      <c r="J317" s="211">
        <f>ROUND(I317*H317,2)</f>
        <v>0</v>
      </c>
      <c r="K317" s="207" t="s">
        <v>180</v>
      </c>
      <c r="L317" s="62"/>
      <c r="M317" s="212" t="s">
        <v>21</v>
      </c>
      <c r="N317" s="213" t="s">
        <v>45</v>
      </c>
      <c r="O317" s="43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AR317" s="25" t="s">
        <v>181</v>
      </c>
      <c r="AT317" s="25" t="s">
        <v>177</v>
      </c>
      <c r="AU317" s="25" t="s">
        <v>190</v>
      </c>
      <c r="AY317" s="25" t="s">
        <v>175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25" t="s">
        <v>81</v>
      </c>
      <c r="BK317" s="216">
        <f>ROUND(I317*H317,2)</f>
        <v>0</v>
      </c>
      <c r="BL317" s="25" t="s">
        <v>181</v>
      </c>
      <c r="BM317" s="25" t="s">
        <v>442</v>
      </c>
    </row>
    <row r="318" spans="2:51" s="13" customFormat="1" ht="13.5">
      <c r="B318" s="228"/>
      <c r="C318" s="229"/>
      <c r="D318" s="219" t="s">
        <v>183</v>
      </c>
      <c r="E318" s="230" t="s">
        <v>21</v>
      </c>
      <c r="F318" s="231" t="s">
        <v>112</v>
      </c>
      <c r="G318" s="229"/>
      <c r="H318" s="232">
        <v>11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183</v>
      </c>
      <c r="AU318" s="238" t="s">
        <v>190</v>
      </c>
      <c r="AV318" s="13" t="s">
        <v>83</v>
      </c>
      <c r="AW318" s="13" t="s">
        <v>37</v>
      </c>
      <c r="AX318" s="13" t="s">
        <v>74</v>
      </c>
      <c r="AY318" s="238" t="s">
        <v>175</v>
      </c>
    </row>
    <row r="319" spans="2:51" s="14" customFormat="1" ht="13.5">
      <c r="B319" s="239"/>
      <c r="C319" s="240"/>
      <c r="D319" s="219" t="s">
        <v>183</v>
      </c>
      <c r="E319" s="241" t="s">
        <v>21</v>
      </c>
      <c r="F319" s="242" t="s">
        <v>186</v>
      </c>
      <c r="G319" s="240"/>
      <c r="H319" s="243">
        <v>11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AT319" s="249" t="s">
        <v>183</v>
      </c>
      <c r="AU319" s="249" t="s">
        <v>190</v>
      </c>
      <c r="AV319" s="14" t="s">
        <v>181</v>
      </c>
      <c r="AW319" s="14" t="s">
        <v>37</v>
      </c>
      <c r="AX319" s="14" t="s">
        <v>81</v>
      </c>
      <c r="AY319" s="249" t="s">
        <v>175</v>
      </c>
    </row>
    <row r="320" spans="2:65" s="1" customFormat="1" ht="25.5" customHeight="1">
      <c r="B320" s="42"/>
      <c r="C320" s="205" t="s">
        <v>443</v>
      </c>
      <c r="D320" s="205" t="s">
        <v>177</v>
      </c>
      <c r="E320" s="206" t="s">
        <v>444</v>
      </c>
      <c r="F320" s="207" t="s">
        <v>445</v>
      </c>
      <c r="G320" s="208" t="s">
        <v>114</v>
      </c>
      <c r="H320" s="209">
        <v>11</v>
      </c>
      <c r="I320" s="210"/>
      <c r="J320" s="211">
        <f>ROUND(I320*H320,2)</f>
        <v>0</v>
      </c>
      <c r="K320" s="207" t="s">
        <v>180</v>
      </c>
      <c r="L320" s="62"/>
      <c r="M320" s="212" t="s">
        <v>21</v>
      </c>
      <c r="N320" s="213" t="s">
        <v>45</v>
      </c>
      <c r="O320" s="43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AR320" s="25" t="s">
        <v>181</v>
      </c>
      <c r="AT320" s="25" t="s">
        <v>177</v>
      </c>
      <c r="AU320" s="25" t="s">
        <v>190</v>
      </c>
      <c r="AY320" s="25" t="s">
        <v>175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25" t="s">
        <v>81</v>
      </c>
      <c r="BK320" s="216">
        <f>ROUND(I320*H320,2)</f>
        <v>0</v>
      </c>
      <c r="BL320" s="25" t="s">
        <v>181</v>
      </c>
      <c r="BM320" s="25" t="s">
        <v>446</v>
      </c>
    </row>
    <row r="321" spans="2:51" s="12" customFormat="1" ht="13.5">
      <c r="B321" s="217"/>
      <c r="C321" s="218"/>
      <c r="D321" s="219" t="s">
        <v>183</v>
      </c>
      <c r="E321" s="220" t="s">
        <v>21</v>
      </c>
      <c r="F321" s="221" t="s">
        <v>447</v>
      </c>
      <c r="G321" s="218"/>
      <c r="H321" s="220" t="s">
        <v>21</v>
      </c>
      <c r="I321" s="222"/>
      <c r="J321" s="218"/>
      <c r="K321" s="218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183</v>
      </c>
      <c r="AU321" s="227" t="s">
        <v>190</v>
      </c>
      <c r="AV321" s="12" t="s">
        <v>81</v>
      </c>
      <c r="AW321" s="12" t="s">
        <v>37</v>
      </c>
      <c r="AX321" s="12" t="s">
        <v>74</v>
      </c>
      <c r="AY321" s="227" t="s">
        <v>175</v>
      </c>
    </row>
    <row r="322" spans="2:51" s="13" customFormat="1" ht="13.5">
      <c r="B322" s="228"/>
      <c r="C322" s="229"/>
      <c r="D322" s="219" t="s">
        <v>183</v>
      </c>
      <c r="E322" s="230" t="s">
        <v>112</v>
      </c>
      <c r="F322" s="231" t="s">
        <v>115</v>
      </c>
      <c r="G322" s="229"/>
      <c r="H322" s="232">
        <v>11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183</v>
      </c>
      <c r="AU322" s="238" t="s">
        <v>190</v>
      </c>
      <c r="AV322" s="13" t="s">
        <v>83</v>
      </c>
      <c r="AW322" s="13" t="s">
        <v>37</v>
      </c>
      <c r="AX322" s="13" t="s">
        <v>74</v>
      </c>
      <c r="AY322" s="238" t="s">
        <v>175</v>
      </c>
    </row>
    <row r="323" spans="2:51" s="14" customFormat="1" ht="13.5">
      <c r="B323" s="239"/>
      <c r="C323" s="240"/>
      <c r="D323" s="219" t="s">
        <v>183</v>
      </c>
      <c r="E323" s="241" t="s">
        <v>21</v>
      </c>
      <c r="F323" s="242" t="s">
        <v>186</v>
      </c>
      <c r="G323" s="240"/>
      <c r="H323" s="243">
        <v>11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AT323" s="249" t="s">
        <v>183</v>
      </c>
      <c r="AU323" s="249" t="s">
        <v>190</v>
      </c>
      <c r="AV323" s="14" t="s">
        <v>181</v>
      </c>
      <c r="AW323" s="14" t="s">
        <v>37</v>
      </c>
      <c r="AX323" s="14" t="s">
        <v>81</v>
      </c>
      <c r="AY323" s="249" t="s">
        <v>175</v>
      </c>
    </row>
    <row r="324" spans="2:65" s="1" customFormat="1" ht="16.5" customHeight="1">
      <c r="B324" s="42"/>
      <c r="C324" s="205" t="s">
        <v>448</v>
      </c>
      <c r="D324" s="205" t="s">
        <v>177</v>
      </c>
      <c r="E324" s="206" t="s">
        <v>449</v>
      </c>
      <c r="F324" s="207" t="s">
        <v>450</v>
      </c>
      <c r="G324" s="208" t="s">
        <v>102</v>
      </c>
      <c r="H324" s="209">
        <v>0.576</v>
      </c>
      <c r="I324" s="210"/>
      <c r="J324" s="211">
        <f>ROUND(I324*H324,2)</f>
        <v>0</v>
      </c>
      <c r="K324" s="207" t="s">
        <v>180</v>
      </c>
      <c r="L324" s="62"/>
      <c r="M324" s="212" t="s">
        <v>21</v>
      </c>
      <c r="N324" s="213" t="s">
        <v>45</v>
      </c>
      <c r="O324" s="43"/>
      <c r="P324" s="214">
        <f>O324*H324</f>
        <v>0</v>
      </c>
      <c r="Q324" s="214">
        <v>0</v>
      </c>
      <c r="R324" s="214">
        <f>Q324*H324</f>
        <v>0</v>
      </c>
      <c r="S324" s="214">
        <v>2</v>
      </c>
      <c r="T324" s="215">
        <f>S324*H324</f>
        <v>1.152</v>
      </c>
      <c r="AR324" s="25" t="s">
        <v>181</v>
      </c>
      <c r="AT324" s="25" t="s">
        <v>177</v>
      </c>
      <c r="AU324" s="25" t="s">
        <v>190</v>
      </c>
      <c r="AY324" s="25" t="s">
        <v>175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25" t="s">
        <v>81</v>
      </c>
      <c r="BK324" s="216">
        <f>ROUND(I324*H324,2)</f>
        <v>0</v>
      </c>
      <c r="BL324" s="25" t="s">
        <v>181</v>
      </c>
      <c r="BM324" s="25" t="s">
        <v>451</v>
      </c>
    </row>
    <row r="325" spans="2:47" s="1" customFormat="1" ht="40.5">
      <c r="B325" s="42"/>
      <c r="C325" s="64"/>
      <c r="D325" s="219" t="s">
        <v>264</v>
      </c>
      <c r="E325" s="64"/>
      <c r="F325" s="260" t="s">
        <v>452</v>
      </c>
      <c r="G325" s="64"/>
      <c r="H325" s="64"/>
      <c r="I325" s="174"/>
      <c r="J325" s="64"/>
      <c r="K325" s="64"/>
      <c r="L325" s="62"/>
      <c r="M325" s="261"/>
      <c r="N325" s="43"/>
      <c r="O325" s="43"/>
      <c r="P325" s="43"/>
      <c r="Q325" s="43"/>
      <c r="R325" s="43"/>
      <c r="S325" s="43"/>
      <c r="T325" s="79"/>
      <c r="AT325" s="25" t="s">
        <v>264</v>
      </c>
      <c r="AU325" s="25" t="s">
        <v>190</v>
      </c>
    </row>
    <row r="326" spans="2:51" s="12" customFormat="1" ht="13.5">
      <c r="B326" s="217"/>
      <c r="C326" s="218"/>
      <c r="D326" s="219" t="s">
        <v>183</v>
      </c>
      <c r="E326" s="220" t="s">
        <v>21</v>
      </c>
      <c r="F326" s="221" t="s">
        <v>453</v>
      </c>
      <c r="G326" s="218"/>
      <c r="H326" s="220" t="s">
        <v>21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183</v>
      </c>
      <c r="AU326" s="227" t="s">
        <v>190</v>
      </c>
      <c r="AV326" s="12" t="s">
        <v>81</v>
      </c>
      <c r="AW326" s="12" t="s">
        <v>37</v>
      </c>
      <c r="AX326" s="12" t="s">
        <v>74</v>
      </c>
      <c r="AY326" s="227" t="s">
        <v>175</v>
      </c>
    </row>
    <row r="327" spans="2:51" s="13" customFormat="1" ht="13.5">
      <c r="B327" s="228"/>
      <c r="C327" s="229"/>
      <c r="D327" s="219" t="s">
        <v>183</v>
      </c>
      <c r="E327" s="230" t="s">
        <v>21</v>
      </c>
      <c r="F327" s="231" t="s">
        <v>454</v>
      </c>
      <c r="G327" s="229"/>
      <c r="H327" s="232">
        <v>0.576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183</v>
      </c>
      <c r="AU327" s="238" t="s">
        <v>190</v>
      </c>
      <c r="AV327" s="13" t="s">
        <v>83</v>
      </c>
      <c r="AW327" s="13" t="s">
        <v>37</v>
      </c>
      <c r="AX327" s="13" t="s">
        <v>74</v>
      </c>
      <c r="AY327" s="238" t="s">
        <v>175</v>
      </c>
    </row>
    <row r="328" spans="2:51" s="14" customFormat="1" ht="13.5">
      <c r="B328" s="239"/>
      <c r="C328" s="240"/>
      <c r="D328" s="219" t="s">
        <v>183</v>
      </c>
      <c r="E328" s="241" t="s">
        <v>21</v>
      </c>
      <c r="F328" s="242" t="s">
        <v>186</v>
      </c>
      <c r="G328" s="240"/>
      <c r="H328" s="243">
        <v>0.576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AT328" s="249" t="s">
        <v>183</v>
      </c>
      <c r="AU328" s="249" t="s">
        <v>190</v>
      </c>
      <c r="AV328" s="14" t="s">
        <v>181</v>
      </c>
      <c r="AW328" s="14" t="s">
        <v>37</v>
      </c>
      <c r="AX328" s="14" t="s">
        <v>81</v>
      </c>
      <c r="AY328" s="249" t="s">
        <v>175</v>
      </c>
    </row>
    <row r="329" spans="2:65" s="1" customFormat="1" ht="25.5" customHeight="1">
      <c r="B329" s="42"/>
      <c r="C329" s="205" t="s">
        <v>455</v>
      </c>
      <c r="D329" s="205" t="s">
        <v>177</v>
      </c>
      <c r="E329" s="206" t="s">
        <v>456</v>
      </c>
      <c r="F329" s="207" t="s">
        <v>457</v>
      </c>
      <c r="G329" s="208" t="s">
        <v>102</v>
      </c>
      <c r="H329" s="209">
        <v>0.85</v>
      </c>
      <c r="I329" s="210"/>
      <c r="J329" s="211">
        <f>ROUND(I329*H329,2)</f>
        <v>0</v>
      </c>
      <c r="K329" s="207" t="s">
        <v>180</v>
      </c>
      <c r="L329" s="62"/>
      <c r="M329" s="212" t="s">
        <v>21</v>
      </c>
      <c r="N329" s="213" t="s">
        <v>45</v>
      </c>
      <c r="O329" s="43"/>
      <c r="P329" s="214">
        <f>O329*H329</f>
        <v>0</v>
      </c>
      <c r="Q329" s="214">
        <v>0</v>
      </c>
      <c r="R329" s="214">
        <f>Q329*H329</f>
        <v>0</v>
      </c>
      <c r="S329" s="214">
        <v>1.95</v>
      </c>
      <c r="T329" s="215">
        <f>S329*H329</f>
        <v>1.6575</v>
      </c>
      <c r="AR329" s="25" t="s">
        <v>181</v>
      </c>
      <c r="AT329" s="25" t="s">
        <v>177</v>
      </c>
      <c r="AU329" s="25" t="s">
        <v>190</v>
      </c>
      <c r="AY329" s="25" t="s">
        <v>175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25" t="s">
        <v>81</v>
      </c>
      <c r="BK329" s="216">
        <f>ROUND(I329*H329,2)</f>
        <v>0</v>
      </c>
      <c r="BL329" s="25" t="s">
        <v>181</v>
      </c>
      <c r="BM329" s="25" t="s">
        <v>458</v>
      </c>
    </row>
    <row r="330" spans="2:51" s="12" customFormat="1" ht="13.5">
      <c r="B330" s="217"/>
      <c r="C330" s="218"/>
      <c r="D330" s="219" t="s">
        <v>183</v>
      </c>
      <c r="E330" s="220" t="s">
        <v>21</v>
      </c>
      <c r="F330" s="221" t="s">
        <v>459</v>
      </c>
      <c r="G330" s="218"/>
      <c r="H330" s="220" t="s">
        <v>21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183</v>
      </c>
      <c r="AU330" s="227" t="s">
        <v>190</v>
      </c>
      <c r="AV330" s="12" t="s">
        <v>81</v>
      </c>
      <c r="AW330" s="12" t="s">
        <v>37</v>
      </c>
      <c r="AX330" s="12" t="s">
        <v>74</v>
      </c>
      <c r="AY330" s="227" t="s">
        <v>175</v>
      </c>
    </row>
    <row r="331" spans="2:51" s="13" customFormat="1" ht="13.5">
      <c r="B331" s="228"/>
      <c r="C331" s="229"/>
      <c r="D331" s="219" t="s">
        <v>183</v>
      </c>
      <c r="E331" s="230" t="s">
        <v>21</v>
      </c>
      <c r="F331" s="231" t="s">
        <v>460</v>
      </c>
      <c r="G331" s="229"/>
      <c r="H331" s="232">
        <v>0.85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183</v>
      </c>
      <c r="AU331" s="238" t="s">
        <v>190</v>
      </c>
      <c r="AV331" s="13" t="s">
        <v>83</v>
      </c>
      <c r="AW331" s="13" t="s">
        <v>37</v>
      </c>
      <c r="AX331" s="13" t="s">
        <v>74</v>
      </c>
      <c r="AY331" s="238" t="s">
        <v>175</v>
      </c>
    </row>
    <row r="332" spans="2:51" s="14" customFormat="1" ht="13.5">
      <c r="B332" s="239"/>
      <c r="C332" s="240"/>
      <c r="D332" s="219" t="s">
        <v>183</v>
      </c>
      <c r="E332" s="241" t="s">
        <v>21</v>
      </c>
      <c r="F332" s="242" t="s">
        <v>186</v>
      </c>
      <c r="G332" s="240"/>
      <c r="H332" s="243">
        <v>0.85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AT332" s="249" t="s">
        <v>183</v>
      </c>
      <c r="AU332" s="249" t="s">
        <v>190</v>
      </c>
      <c r="AV332" s="14" t="s">
        <v>181</v>
      </c>
      <c r="AW332" s="14" t="s">
        <v>37</v>
      </c>
      <c r="AX332" s="14" t="s">
        <v>81</v>
      </c>
      <c r="AY332" s="249" t="s">
        <v>175</v>
      </c>
    </row>
    <row r="333" spans="2:65" s="1" customFormat="1" ht="25.5" customHeight="1">
      <c r="B333" s="42"/>
      <c r="C333" s="205" t="s">
        <v>461</v>
      </c>
      <c r="D333" s="205" t="s">
        <v>177</v>
      </c>
      <c r="E333" s="206" t="s">
        <v>462</v>
      </c>
      <c r="F333" s="207" t="s">
        <v>463</v>
      </c>
      <c r="G333" s="208" t="s">
        <v>121</v>
      </c>
      <c r="H333" s="209">
        <v>70</v>
      </c>
      <c r="I333" s="210"/>
      <c r="J333" s="211">
        <f>ROUND(I333*H333,2)</f>
        <v>0</v>
      </c>
      <c r="K333" s="207" t="s">
        <v>180</v>
      </c>
      <c r="L333" s="62"/>
      <c r="M333" s="212" t="s">
        <v>21</v>
      </c>
      <c r="N333" s="213" t="s">
        <v>45</v>
      </c>
      <c r="O333" s="43"/>
      <c r="P333" s="214">
        <f>O333*H333</f>
        <v>0</v>
      </c>
      <c r="Q333" s="214">
        <v>0</v>
      </c>
      <c r="R333" s="214">
        <f>Q333*H333</f>
        <v>0</v>
      </c>
      <c r="S333" s="214">
        <v>0.0657</v>
      </c>
      <c r="T333" s="215">
        <f>S333*H333</f>
        <v>4.598999999999999</v>
      </c>
      <c r="AR333" s="25" t="s">
        <v>181</v>
      </c>
      <c r="AT333" s="25" t="s">
        <v>177</v>
      </c>
      <c r="AU333" s="25" t="s">
        <v>190</v>
      </c>
      <c r="AY333" s="25" t="s">
        <v>175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25" t="s">
        <v>81</v>
      </c>
      <c r="BK333" s="216">
        <f>ROUND(I333*H333,2)</f>
        <v>0</v>
      </c>
      <c r="BL333" s="25" t="s">
        <v>181</v>
      </c>
      <c r="BM333" s="25" t="s">
        <v>464</v>
      </c>
    </row>
    <row r="334" spans="2:47" s="1" customFormat="1" ht="27">
      <c r="B334" s="42"/>
      <c r="C334" s="64"/>
      <c r="D334" s="219" t="s">
        <v>264</v>
      </c>
      <c r="E334" s="64"/>
      <c r="F334" s="260" t="s">
        <v>465</v>
      </c>
      <c r="G334" s="64"/>
      <c r="H334" s="64"/>
      <c r="I334" s="174"/>
      <c r="J334" s="64"/>
      <c r="K334" s="64"/>
      <c r="L334" s="62"/>
      <c r="M334" s="261"/>
      <c r="N334" s="43"/>
      <c r="O334" s="43"/>
      <c r="P334" s="43"/>
      <c r="Q334" s="43"/>
      <c r="R334" s="43"/>
      <c r="S334" s="43"/>
      <c r="T334" s="79"/>
      <c r="AT334" s="25" t="s">
        <v>264</v>
      </c>
      <c r="AU334" s="25" t="s">
        <v>190</v>
      </c>
    </row>
    <row r="335" spans="2:51" s="12" customFormat="1" ht="13.5">
      <c r="B335" s="217"/>
      <c r="C335" s="218"/>
      <c r="D335" s="219" t="s">
        <v>183</v>
      </c>
      <c r="E335" s="220" t="s">
        <v>21</v>
      </c>
      <c r="F335" s="221" t="s">
        <v>212</v>
      </c>
      <c r="G335" s="218"/>
      <c r="H335" s="220" t="s">
        <v>21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183</v>
      </c>
      <c r="AU335" s="227" t="s">
        <v>190</v>
      </c>
      <c r="AV335" s="12" t="s">
        <v>81</v>
      </c>
      <c r="AW335" s="12" t="s">
        <v>37</v>
      </c>
      <c r="AX335" s="12" t="s">
        <v>74</v>
      </c>
      <c r="AY335" s="227" t="s">
        <v>175</v>
      </c>
    </row>
    <row r="336" spans="2:51" s="13" customFormat="1" ht="13.5">
      <c r="B336" s="228"/>
      <c r="C336" s="229"/>
      <c r="D336" s="219" t="s">
        <v>183</v>
      </c>
      <c r="E336" s="230" t="s">
        <v>21</v>
      </c>
      <c r="F336" s="231" t="s">
        <v>466</v>
      </c>
      <c r="G336" s="229"/>
      <c r="H336" s="232">
        <v>70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183</v>
      </c>
      <c r="AU336" s="238" t="s">
        <v>190</v>
      </c>
      <c r="AV336" s="13" t="s">
        <v>83</v>
      </c>
      <c r="AW336" s="13" t="s">
        <v>37</v>
      </c>
      <c r="AX336" s="13" t="s">
        <v>74</v>
      </c>
      <c r="AY336" s="238" t="s">
        <v>175</v>
      </c>
    </row>
    <row r="337" spans="2:51" s="14" customFormat="1" ht="13.5">
      <c r="B337" s="239"/>
      <c r="C337" s="240"/>
      <c r="D337" s="219" t="s">
        <v>183</v>
      </c>
      <c r="E337" s="241" t="s">
        <v>21</v>
      </c>
      <c r="F337" s="242" t="s">
        <v>186</v>
      </c>
      <c r="G337" s="240"/>
      <c r="H337" s="243">
        <v>70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AT337" s="249" t="s">
        <v>183</v>
      </c>
      <c r="AU337" s="249" t="s">
        <v>190</v>
      </c>
      <c r="AV337" s="14" t="s">
        <v>181</v>
      </c>
      <c r="AW337" s="14" t="s">
        <v>37</v>
      </c>
      <c r="AX337" s="14" t="s">
        <v>81</v>
      </c>
      <c r="AY337" s="249" t="s">
        <v>175</v>
      </c>
    </row>
    <row r="338" spans="2:65" s="1" customFormat="1" ht="25.5" customHeight="1">
      <c r="B338" s="42"/>
      <c r="C338" s="205" t="s">
        <v>467</v>
      </c>
      <c r="D338" s="205" t="s">
        <v>177</v>
      </c>
      <c r="E338" s="206" t="s">
        <v>468</v>
      </c>
      <c r="F338" s="207" t="s">
        <v>469</v>
      </c>
      <c r="G338" s="208" t="s">
        <v>114</v>
      </c>
      <c r="H338" s="209">
        <v>200.9</v>
      </c>
      <c r="I338" s="210"/>
      <c r="J338" s="211">
        <f>ROUND(I338*H338,2)</f>
        <v>0</v>
      </c>
      <c r="K338" s="207" t="s">
        <v>180</v>
      </c>
      <c r="L338" s="62"/>
      <c r="M338" s="212" t="s">
        <v>21</v>
      </c>
      <c r="N338" s="213" t="s">
        <v>45</v>
      </c>
      <c r="O338" s="43"/>
      <c r="P338" s="214">
        <f>O338*H338</f>
        <v>0</v>
      </c>
      <c r="Q338" s="214">
        <v>0</v>
      </c>
      <c r="R338" s="214">
        <f>Q338*H338</f>
        <v>0</v>
      </c>
      <c r="S338" s="214">
        <v>0.00248</v>
      </c>
      <c r="T338" s="215">
        <f>S338*H338</f>
        <v>0.498232</v>
      </c>
      <c r="AR338" s="25" t="s">
        <v>181</v>
      </c>
      <c r="AT338" s="25" t="s">
        <v>177</v>
      </c>
      <c r="AU338" s="25" t="s">
        <v>190</v>
      </c>
      <c r="AY338" s="25" t="s">
        <v>175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25" t="s">
        <v>81</v>
      </c>
      <c r="BK338" s="216">
        <f>ROUND(I338*H338,2)</f>
        <v>0</v>
      </c>
      <c r="BL338" s="25" t="s">
        <v>181</v>
      </c>
      <c r="BM338" s="25" t="s">
        <v>470</v>
      </c>
    </row>
    <row r="339" spans="2:47" s="1" customFormat="1" ht="27">
      <c r="B339" s="42"/>
      <c r="C339" s="64"/>
      <c r="D339" s="219" t="s">
        <v>264</v>
      </c>
      <c r="E339" s="64"/>
      <c r="F339" s="260" t="s">
        <v>465</v>
      </c>
      <c r="G339" s="64"/>
      <c r="H339" s="64"/>
      <c r="I339" s="174"/>
      <c r="J339" s="64"/>
      <c r="K339" s="64"/>
      <c r="L339" s="62"/>
      <c r="M339" s="261"/>
      <c r="N339" s="43"/>
      <c r="O339" s="43"/>
      <c r="P339" s="43"/>
      <c r="Q339" s="43"/>
      <c r="R339" s="43"/>
      <c r="S339" s="43"/>
      <c r="T339" s="79"/>
      <c r="AT339" s="25" t="s">
        <v>264</v>
      </c>
      <c r="AU339" s="25" t="s">
        <v>190</v>
      </c>
    </row>
    <row r="340" spans="2:51" s="12" customFormat="1" ht="13.5">
      <c r="B340" s="217"/>
      <c r="C340" s="218"/>
      <c r="D340" s="219" t="s">
        <v>183</v>
      </c>
      <c r="E340" s="220" t="s">
        <v>21</v>
      </c>
      <c r="F340" s="221" t="s">
        <v>447</v>
      </c>
      <c r="G340" s="218"/>
      <c r="H340" s="220" t="s">
        <v>21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183</v>
      </c>
      <c r="AU340" s="227" t="s">
        <v>190</v>
      </c>
      <c r="AV340" s="12" t="s">
        <v>81</v>
      </c>
      <c r="AW340" s="12" t="s">
        <v>37</v>
      </c>
      <c r="AX340" s="12" t="s">
        <v>74</v>
      </c>
      <c r="AY340" s="227" t="s">
        <v>175</v>
      </c>
    </row>
    <row r="341" spans="2:51" s="13" customFormat="1" ht="13.5">
      <c r="B341" s="228"/>
      <c r="C341" s="229"/>
      <c r="D341" s="219" t="s">
        <v>183</v>
      </c>
      <c r="E341" s="230" t="s">
        <v>130</v>
      </c>
      <c r="F341" s="231" t="s">
        <v>471</v>
      </c>
      <c r="G341" s="229"/>
      <c r="H341" s="232">
        <v>200.9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183</v>
      </c>
      <c r="AU341" s="238" t="s">
        <v>190</v>
      </c>
      <c r="AV341" s="13" t="s">
        <v>83</v>
      </c>
      <c r="AW341" s="13" t="s">
        <v>37</v>
      </c>
      <c r="AX341" s="13" t="s">
        <v>74</v>
      </c>
      <c r="AY341" s="238" t="s">
        <v>175</v>
      </c>
    </row>
    <row r="342" spans="2:51" s="14" customFormat="1" ht="13.5">
      <c r="B342" s="239"/>
      <c r="C342" s="240"/>
      <c r="D342" s="219" t="s">
        <v>183</v>
      </c>
      <c r="E342" s="241" t="s">
        <v>21</v>
      </c>
      <c r="F342" s="242" t="s">
        <v>186</v>
      </c>
      <c r="G342" s="240"/>
      <c r="H342" s="243">
        <v>200.9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AT342" s="249" t="s">
        <v>183</v>
      </c>
      <c r="AU342" s="249" t="s">
        <v>190</v>
      </c>
      <c r="AV342" s="14" t="s">
        <v>181</v>
      </c>
      <c r="AW342" s="14" t="s">
        <v>37</v>
      </c>
      <c r="AX342" s="14" t="s">
        <v>81</v>
      </c>
      <c r="AY342" s="249" t="s">
        <v>175</v>
      </c>
    </row>
    <row r="343" spans="2:65" s="1" customFormat="1" ht="16.5" customHeight="1">
      <c r="B343" s="42"/>
      <c r="C343" s="205" t="s">
        <v>472</v>
      </c>
      <c r="D343" s="205" t="s">
        <v>177</v>
      </c>
      <c r="E343" s="206" t="s">
        <v>473</v>
      </c>
      <c r="F343" s="207" t="s">
        <v>474</v>
      </c>
      <c r="G343" s="208" t="s">
        <v>121</v>
      </c>
      <c r="H343" s="209">
        <v>1</v>
      </c>
      <c r="I343" s="210"/>
      <c r="J343" s="211">
        <f>ROUND(I343*H343,2)</f>
        <v>0</v>
      </c>
      <c r="K343" s="207" t="s">
        <v>180</v>
      </c>
      <c r="L343" s="62"/>
      <c r="M343" s="212" t="s">
        <v>21</v>
      </c>
      <c r="N343" s="213" t="s">
        <v>45</v>
      </c>
      <c r="O343" s="43"/>
      <c r="P343" s="214">
        <f>O343*H343</f>
        <v>0</v>
      </c>
      <c r="Q343" s="214">
        <v>0</v>
      </c>
      <c r="R343" s="214">
        <f>Q343*H343</f>
        <v>0</v>
      </c>
      <c r="S343" s="214">
        <v>0.192</v>
      </c>
      <c r="T343" s="215">
        <f>S343*H343</f>
        <v>0.192</v>
      </c>
      <c r="AR343" s="25" t="s">
        <v>181</v>
      </c>
      <c r="AT343" s="25" t="s">
        <v>177</v>
      </c>
      <c r="AU343" s="25" t="s">
        <v>190</v>
      </c>
      <c r="AY343" s="25" t="s">
        <v>175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25" t="s">
        <v>81</v>
      </c>
      <c r="BK343" s="216">
        <f>ROUND(I343*H343,2)</f>
        <v>0</v>
      </c>
      <c r="BL343" s="25" t="s">
        <v>181</v>
      </c>
      <c r="BM343" s="25" t="s">
        <v>475</v>
      </c>
    </row>
    <row r="344" spans="2:47" s="1" customFormat="1" ht="27">
      <c r="B344" s="42"/>
      <c r="C344" s="64"/>
      <c r="D344" s="219" t="s">
        <v>264</v>
      </c>
      <c r="E344" s="64"/>
      <c r="F344" s="260" t="s">
        <v>465</v>
      </c>
      <c r="G344" s="64"/>
      <c r="H344" s="64"/>
      <c r="I344" s="174"/>
      <c r="J344" s="64"/>
      <c r="K344" s="64"/>
      <c r="L344" s="62"/>
      <c r="M344" s="261"/>
      <c r="N344" s="43"/>
      <c r="O344" s="43"/>
      <c r="P344" s="43"/>
      <c r="Q344" s="43"/>
      <c r="R344" s="43"/>
      <c r="S344" s="43"/>
      <c r="T344" s="79"/>
      <c r="AT344" s="25" t="s">
        <v>264</v>
      </c>
      <c r="AU344" s="25" t="s">
        <v>190</v>
      </c>
    </row>
    <row r="345" spans="2:51" s="12" customFormat="1" ht="13.5">
      <c r="B345" s="217"/>
      <c r="C345" s="218"/>
      <c r="D345" s="219" t="s">
        <v>183</v>
      </c>
      <c r="E345" s="220" t="s">
        <v>21</v>
      </c>
      <c r="F345" s="221" t="s">
        <v>212</v>
      </c>
      <c r="G345" s="218"/>
      <c r="H345" s="220" t="s">
        <v>21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183</v>
      </c>
      <c r="AU345" s="227" t="s">
        <v>190</v>
      </c>
      <c r="AV345" s="12" t="s">
        <v>81</v>
      </c>
      <c r="AW345" s="12" t="s">
        <v>37</v>
      </c>
      <c r="AX345" s="12" t="s">
        <v>74</v>
      </c>
      <c r="AY345" s="227" t="s">
        <v>175</v>
      </c>
    </row>
    <row r="346" spans="2:51" s="13" customFormat="1" ht="13.5">
      <c r="B346" s="228"/>
      <c r="C346" s="229"/>
      <c r="D346" s="219" t="s">
        <v>183</v>
      </c>
      <c r="E346" s="230" t="s">
        <v>21</v>
      </c>
      <c r="F346" s="231" t="s">
        <v>81</v>
      </c>
      <c r="G346" s="229"/>
      <c r="H346" s="232">
        <v>1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183</v>
      </c>
      <c r="AU346" s="238" t="s">
        <v>190</v>
      </c>
      <c r="AV346" s="13" t="s">
        <v>83</v>
      </c>
      <c r="AW346" s="13" t="s">
        <v>37</v>
      </c>
      <c r="AX346" s="13" t="s">
        <v>74</v>
      </c>
      <c r="AY346" s="238" t="s">
        <v>175</v>
      </c>
    </row>
    <row r="347" spans="2:51" s="14" customFormat="1" ht="13.5">
      <c r="B347" s="239"/>
      <c r="C347" s="240"/>
      <c r="D347" s="219" t="s">
        <v>183</v>
      </c>
      <c r="E347" s="241" t="s">
        <v>21</v>
      </c>
      <c r="F347" s="242" t="s">
        <v>186</v>
      </c>
      <c r="G347" s="240"/>
      <c r="H347" s="243">
        <v>1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AT347" s="249" t="s">
        <v>183</v>
      </c>
      <c r="AU347" s="249" t="s">
        <v>190</v>
      </c>
      <c r="AV347" s="14" t="s">
        <v>181</v>
      </c>
      <c r="AW347" s="14" t="s">
        <v>37</v>
      </c>
      <c r="AX347" s="14" t="s">
        <v>81</v>
      </c>
      <c r="AY347" s="249" t="s">
        <v>175</v>
      </c>
    </row>
    <row r="348" spans="2:65" s="1" customFormat="1" ht="16.5" customHeight="1">
      <c r="B348" s="42"/>
      <c r="C348" s="205" t="s">
        <v>476</v>
      </c>
      <c r="D348" s="205" t="s">
        <v>177</v>
      </c>
      <c r="E348" s="206" t="s">
        <v>477</v>
      </c>
      <c r="F348" s="207" t="s">
        <v>478</v>
      </c>
      <c r="G348" s="208" t="s">
        <v>121</v>
      </c>
      <c r="H348" s="209">
        <v>1</v>
      </c>
      <c r="I348" s="210"/>
      <c r="J348" s="211">
        <f>ROUND(I348*H348,2)</f>
        <v>0</v>
      </c>
      <c r="K348" s="207" t="s">
        <v>180</v>
      </c>
      <c r="L348" s="62"/>
      <c r="M348" s="212" t="s">
        <v>21</v>
      </c>
      <c r="N348" s="213" t="s">
        <v>45</v>
      </c>
      <c r="O348" s="43"/>
      <c r="P348" s="214">
        <f>O348*H348</f>
        <v>0</v>
      </c>
      <c r="Q348" s="214">
        <v>0</v>
      </c>
      <c r="R348" s="214">
        <f>Q348*H348</f>
        <v>0</v>
      </c>
      <c r="S348" s="214">
        <v>0.285</v>
      </c>
      <c r="T348" s="215">
        <f>S348*H348</f>
        <v>0.285</v>
      </c>
      <c r="AR348" s="25" t="s">
        <v>181</v>
      </c>
      <c r="AT348" s="25" t="s">
        <v>177</v>
      </c>
      <c r="AU348" s="25" t="s">
        <v>190</v>
      </c>
      <c r="AY348" s="25" t="s">
        <v>175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25" t="s">
        <v>81</v>
      </c>
      <c r="BK348" s="216">
        <f>ROUND(I348*H348,2)</f>
        <v>0</v>
      </c>
      <c r="BL348" s="25" t="s">
        <v>181</v>
      </c>
      <c r="BM348" s="25" t="s">
        <v>479</v>
      </c>
    </row>
    <row r="349" spans="2:47" s="1" customFormat="1" ht="27">
      <c r="B349" s="42"/>
      <c r="C349" s="64"/>
      <c r="D349" s="219" t="s">
        <v>264</v>
      </c>
      <c r="E349" s="64"/>
      <c r="F349" s="260" t="s">
        <v>465</v>
      </c>
      <c r="G349" s="64"/>
      <c r="H349" s="64"/>
      <c r="I349" s="174"/>
      <c r="J349" s="64"/>
      <c r="K349" s="64"/>
      <c r="L349" s="62"/>
      <c r="M349" s="261"/>
      <c r="N349" s="43"/>
      <c r="O349" s="43"/>
      <c r="P349" s="43"/>
      <c r="Q349" s="43"/>
      <c r="R349" s="43"/>
      <c r="S349" s="43"/>
      <c r="T349" s="79"/>
      <c r="AT349" s="25" t="s">
        <v>264</v>
      </c>
      <c r="AU349" s="25" t="s">
        <v>190</v>
      </c>
    </row>
    <row r="350" spans="2:51" s="12" customFormat="1" ht="13.5">
      <c r="B350" s="217"/>
      <c r="C350" s="218"/>
      <c r="D350" s="219" t="s">
        <v>183</v>
      </c>
      <c r="E350" s="220" t="s">
        <v>21</v>
      </c>
      <c r="F350" s="221" t="s">
        <v>212</v>
      </c>
      <c r="G350" s="218"/>
      <c r="H350" s="220" t="s">
        <v>21</v>
      </c>
      <c r="I350" s="222"/>
      <c r="J350" s="218"/>
      <c r="K350" s="218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183</v>
      </c>
      <c r="AU350" s="227" t="s">
        <v>190</v>
      </c>
      <c r="AV350" s="12" t="s">
        <v>81</v>
      </c>
      <c r="AW350" s="12" t="s">
        <v>37</v>
      </c>
      <c r="AX350" s="12" t="s">
        <v>74</v>
      </c>
      <c r="AY350" s="227" t="s">
        <v>175</v>
      </c>
    </row>
    <row r="351" spans="2:51" s="13" customFormat="1" ht="13.5">
      <c r="B351" s="228"/>
      <c r="C351" s="229"/>
      <c r="D351" s="219" t="s">
        <v>183</v>
      </c>
      <c r="E351" s="230" t="s">
        <v>21</v>
      </c>
      <c r="F351" s="231" t="s">
        <v>81</v>
      </c>
      <c r="G351" s="229"/>
      <c r="H351" s="232">
        <v>1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AT351" s="238" t="s">
        <v>183</v>
      </c>
      <c r="AU351" s="238" t="s">
        <v>190</v>
      </c>
      <c r="AV351" s="13" t="s">
        <v>83</v>
      </c>
      <c r="AW351" s="13" t="s">
        <v>37</v>
      </c>
      <c r="AX351" s="13" t="s">
        <v>74</v>
      </c>
      <c r="AY351" s="238" t="s">
        <v>175</v>
      </c>
    </row>
    <row r="352" spans="2:51" s="14" customFormat="1" ht="13.5">
      <c r="B352" s="239"/>
      <c r="C352" s="240"/>
      <c r="D352" s="219" t="s">
        <v>183</v>
      </c>
      <c r="E352" s="241" t="s">
        <v>21</v>
      </c>
      <c r="F352" s="242" t="s">
        <v>186</v>
      </c>
      <c r="G352" s="240"/>
      <c r="H352" s="243">
        <v>1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AT352" s="249" t="s">
        <v>183</v>
      </c>
      <c r="AU352" s="249" t="s">
        <v>190</v>
      </c>
      <c r="AV352" s="14" t="s">
        <v>181</v>
      </c>
      <c r="AW352" s="14" t="s">
        <v>37</v>
      </c>
      <c r="AX352" s="14" t="s">
        <v>81</v>
      </c>
      <c r="AY352" s="249" t="s">
        <v>175</v>
      </c>
    </row>
    <row r="353" spans="2:65" s="1" customFormat="1" ht="25.5" customHeight="1">
      <c r="B353" s="42"/>
      <c r="C353" s="205" t="s">
        <v>480</v>
      </c>
      <c r="D353" s="205" t="s">
        <v>177</v>
      </c>
      <c r="E353" s="206" t="s">
        <v>481</v>
      </c>
      <c r="F353" s="207" t="s">
        <v>482</v>
      </c>
      <c r="G353" s="208" t="s">
        <v>121</v>
      </c>
      <c r="H353" s="209">
        <v>5</v>
      </c>
      <c r="I353" s="210"/>
      <c r="J353" s="211">
        <f>ROUND(I353*H353,2)</f>
        <v>0</v>
      </c>
      <c r="K353" s="207" t="s">
        <v>21</v>
      </c>
      <c r="L353" s="62"/>
      <c r="M353" s="212" t="s">
        <v>21</v>
      </c>
      <c r="N353" s="213" t="s">
        <v>45</v>
      </c>
      <c r="O353" s="43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AR353" s="25" t="s">
        <v>181</v>
      </c>
      <c r="AT353" s="25" t="s">
        <v>177</v>
      </c>
      <c r="AU353" s="25" t="s">
        <v>190</v>
      </c>
      <c r="AY353" s="25" t="s">
        <v>175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25" t="s">
        <v>81</v>
      </c>
      <c r="BK353" s="216">
        <f>ROUND(I353*H353,2)</f>
        <v>0</v>
      </c>
      <c r="BL353" s="25" t="s">
        <v>181</v>
      </c>
      <c r="BM353" s="25" t="s">
        <v>483</v>
      </c>
    </row>
    <row r="354" spans="2:51" s="12" customFormat="1" ht="13.5">
      <c r="B354" s="217"/>
      <c r="C354" s="218"/>
      <c r="D354" s="219" t="s">
        <v>183</v>
      </c>
      <c r="E354" s="220" t="s">
        <v>21</v>
      </c>
      <c r="F354" s="221" t="s">
        <v>212</v>
      </c>
      <c r="G354" s="218"/>
      <c r="H354" s="220" t="s">
        <v>21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183</v>
      </c>
      <c r="AU354" s="227" t="s">
        <v>190</v>
      </c>
      <c r="AV354" s="12" t="s">
        <v>81</v>
      </c>
      <c r="AW354" s="12" t="s">
        <v>37</v>
      </c>
      <c r="AX354" s="12" t="s">
        <v>74</v>
      </c>
      <c r="AY354" s="227" t="s">
        <v>175</v>
      </c>
    </row>
    <row r="355" spans="2:51" s="13" customFormat="1" ht="13.5">
      <c r="B355" s="228"/>
      <c r="C355" s="229"/>
      <c r="D355" s="219" t="s">
        <v>183</v>
      </c>
      <c r="E355" s="230" t="s">
        <v>21</v>
      </c>
      <c r="F355" s="231" t="s">
        <v>111</v>
      </c>
      <c r="G355" s="229"/>
      <c r="H355" s="232">
        <v>5</v>
      </c>
      <c r="I355" s="233"/>
      <c r="J355" s="229"/>
      <c r="K355" s="229"/>
      <c r="L355" s="234"/>
      <c r="M355" s="235"/>
      <c r="N355" s="236"/>
      <c r="O355" s="236"/>
      <c r="P355" s="236"/>
      <c r="Q355" s="236"/>
      <c r="R355" s="236"/>
      <c r="S355" s="236"/>
      <c r="T355" s="237"/>
      <c r="AT355" s="238" t="s">
        <v>183</v>
      </c>
      <c r="AU355" s="238" t="s">
        <v>190</v>
      </c>
      <c r="AV355" s="13" t="s">
        <v>83</v>
      </c>
      <c r="AW355" s="13" t="s">
        <v>37</v>
      </c>
      <c r="AX355" s="13" t="s">
        <v>74</v>
      </c>
      <c r="AY355" s="238" t="s">
        <v>175</v>
      </c>
    </row>
    <row r="356" spans="2:51" s="14" customFormat="1" ht="13.5">
      <c r="B356" s="239"/>
      <c r="C356" s="240"/>
      <c r="D356" s="219" t="s">
        <v>183</v>
      </c>
      <c r="E356" s="241" t="s">
        <v>21</v>
      </c>
      <c r="F356" s="242" t="s">
        <v>186</v>
      </c>
      <c r="G356" s="240"/>
      <c r="H356" s="243">
        <v>5</v>
      </c>
      <c r="I356" s="244"/>
      <c r="J356" s="240"/>
      <c r="K356" s="240"/>
      <c r="L356" s="245"/>
      <c r="M356" s="246"/>
      <c r="N356" s="247"/>
      <c r="O356" s="247"/>
      <c r="P356" s="247"/>
      <c r="Q356" s="247"/>
      <c r="R356" s="247"/>
      <c r="S356" s="247"/>
      <c r="T356" s="248"/>
      <c r="AT356" s="249" t="s">
        <v>183</v>
      </c>
      <c r="AU356" s="249" t="s">
        <v>190</v>
      </c>
      <c r="AV356" s="14" t="s">
        <v>181</v>
      </c>
      <c r="AW356" s="14" t="s">
        <v>37</v>
      </c>
      <c r="AX356" s="14" t="s">
        <v>81</v>
      </c>
      <c r="AY356" s="249" t="s">
        <v>175</v>
      </c>
    </row>
    <row r="357" spans="2:63" s="11" customFormat="1" ht="29.85" customHeight="1">
      <c r="B357" s="189"/>
      <c r="C357" s="190"/>
      <c r="D357" s="191" t="s">
        <v>73</v>
      </c>
      <c r="E357" s="203" t="s">
        <v>484</v>
      </c>
      <c r="F357" s="203" t="s">
        <v>485</v>
      </c>
      <c r="G357" s="190"/>
      <c r="H357" s="190"/>
      <c r="I357" s="193"/>
      <c r="J357" s="204">
        <f>BK357</f>
        <v>0</v>
      </c>
      <c r="K357" s="190"/>
      <c r="L357" s="195"/>
      <c r="M357" s="196"/>
      <c r="N357" s="197"/>
      <c r="O357" s="197"/>
      <c r="P357" s="198">
        <f>SUM(P358:P364)</f>
        <v>0</v>
      </c>
      <c r="Q357" s="197"/>
      <c r="R357" s="198">
        <f>SUM(R358:R364)</f>
        <v>0</v>
      </c>
      <c r="S357" s="197"/>
      <c r="T357" s="199">
        <f>SUM(T358:T364)</f>
        <v>0</v>
      </c>
      <c r="AR357" s="200" t="s">
        <v>81</v>
      </c>
      <c r="AT357" s="201" t="s">
        <v>73</v>
      </c>
      <c r="AU357" s="201" t="s">
        <v>81</v>
      </c>
      <c r="AY357" s="200" t="s">
        <v>175</v>
      </c>
      <c r="BK357" s="202">
        <f>SUM(BK358:BK364)</f>
        <v>0</v>
      </c>
    </row>
    <row r="358" spans="2:65" s="1" customFormat="1" ht="25.5" customHeight="1">
      <c r="B358" s="42"/>
      <c r="C358" s="205" t="s">
        <v>486</v>
      </c>
      <c r="D358" s="205" t="s">
        <v>177</v>
      </c>
      <c r="E358" s="206" t="s">
        <v>487</v>
      </c>
      <c r="F358" s="207" t="s">
        <v>488</v>
      </c>
      <c r="G358" s="208" t="s">
        <v>199</v>
      </c>
      <c r="H358" s="209">
        <v>54.183</v>
      </c>
      <c r="I358" s="210"/>
      <c r="J358" s="211">
        <f>ROUND(I358*H358,2)</f>
        <v>0</v>
      </c>
      <c r="K358" s="207" t="s">
        <v>180</v>
      </c>
      <c r="L358" s="62"/>
      <c r="M358" s="212" t="s">
        <v>21</v>
      </c>
      <c r="N358" s="213" t="s">
        <v>45</v>
      </c>
      <c r="O358" s="43"/>
      <c r="P358" s="214">
        <f>O358*H358</f>
        <v>0</v>
      </c>
      <c r="Q358" s="214">
        <v>0</v>
      </c>
      <c r="R358" s="214">
        <f>Q358*H358</f>
        <v>0</v>
      </c>
      <c r="S358" s="214">
        <v>0</v>
      </c>
      <c r="T358" s="215">
        <f>S358*H358</f>
        <v>0</v>
      </c>
      <c r="AR358" s="25" t="s">
        <v>181</v>
      </c>
      <c r="AT358" s="25" t="s">
        <v>177</v>
      </c>
      <c r="AU358" s="25" t="s">
        <v>83</v>
      </c>
      <c r="AY358" s="25" t="s">
        <v>175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25" t="s">
        <v>81</v>
      </c>
      <c r="BK358" s="216">
        <f>ROUND(I358*H358,2)</f>
        <v>0</v>
      </c>
      <c r="BL358" s="25" t="s">
        <v>181</v>
      </c>
      <c r="BM358" s="25" t="s">
        <v>489</v>
      </c>
    </row>
    <row r="359" spans="2:65" s="1" customFormat="1" ht="25.5" customHeight="1">
      <c r="B359" s="42"/>
      <c r="C359" s="205" t="s">
        <v>490</v>
      </c>
      <c r="D359" s="205" t="s">
        <v>177</v>
      </c>
      <c r="E359" s="206" t="s">
        <v>491</v>
      </c>
      <c r="F359" s="207" t="s">
        <v>492</v>
      </c>
      <c r="G359" s="208" t="s">
        <v>199</v>
      </c>
      <c r="H359" s="209">
        <v>270.915</v>
      </c>
      <c r="I359" s="210"/>
      <c r="J359" s="211">
        <f>ROUND(I359*H359,2)</f>
        <v>0</v>
      </c>
      <c r="K359" s="207" t="s">
        <v>180</v>
      </c>
      <c r="L359" s="62"/>
      <c r="M359" s="212" t="s">
        <v>21</v>
      </c>
      <c r="N359" s="213" t="s">
        <v>45</v>
      </c>
      <c r="O359" s="43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AR359" s="25" t="s">
        <v>181</v>
      </c>
      <c r="AT359" s="25" t="s">
        <v>177</v>
      </c>
      <c r="AU359" s="25" t="s">
        <v>83</v>
      </c>
      <c r="AY359" s="25" t="s">
        <v>175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25" t="s">
        <v>81</v>
      </c>
      <c r="BK359" s="216">
        <f>ROUND(I359*H359,2)</f>
        <v>0</v>
      </c>
      <c r="BL359" s="25" t="s">
        <v>181</v>
      </c>
      <c r="BM359" s="25" t="s">
        <v>493</v>
      </c>
    </row>
    <row r="360" spans="2:51" s="13" customFormat="1" ht="13.5">
      <c r="B360" s="228"/>
      <c r="C360" s="229"/>
      <c r="D360" s="219" t="s">
        <v>183</v>
      </c>
      <c r="E360" s="229"/>
      <c r="F360" s="231" t="s">
        <v>494</v>
      </c>
      <c r="G360" s="229"/>
      <c r="H360" s="232">
        <v>270.915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183</v>
      </c>
      <c r="AU360" s="238" t="s">
        <v>83</v>
      </c>
      <c r="AV360" s="13" t="s">
        <v>83</v>
      </c>
      <c r="AW360" s="13" t="s">
        <v>6</v>
      </c>
      <c r="AX360" s="13" t="s">
        <v>81</v>
      </c>
      <c r="AY360" s="238" t="s">
        <v>175</v>
      </c>
    </row>
    <row r="361" spans="2:65" s="1" customFormat="1" ht="25.5" customHeight="1">
      <c r="B361" s="42"/>
      <c r="C361" s="205" t="s">
        <v>495</v>
      </c>
      <c r="D361" s="205" t="s">
        <v>177</v>
      </c>
      <c r="E361" s="206" t="s">
        <v>496</v>
      </c>
      <c r="F361" s="207" t="s">
        <v>497</v>
      </c>
      <c r="G361" s="208" t="s">
        <v>199</v>
      </c>
      <c r="H361" s="209">
        <v>1.658</v>
      </c>
      <c r="I361" s="210"/>
      <c r="J361" s="211">
        <f>ROUND(I361*H361,2)</f>
        <v>0</v>
      </c>
      <c r="K361" s="207" t="s">
        <v>180</v>
      </c>
      <c r="L361" s="62"/>
      <c r="M361" s="212" t="s">
        <v>21</v>
      </c>
      <c r="N361" s="213" t="s">
        <v>45</v>
      </c>
      <c r="O361" s="43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AR361" s="25" t="s">
        <v>181</v>
      </c>
      <c r="AT361" s="25" t="s">
        <v>177</v>
      </c>
      <c r="AU361" s="25" t="s">
        <v>83</v>
      </c>
      <c r="AY361" s="25" t="s">
        <v>175</v>
      </c>
      <c r="BE361" s="216">
        <f>IF(N361="základní",J361,0)</f>
        <v>0</v>
      </c>
      <c r="BF361" s="216">
        <f>IF(N361="snížená",J361,0)</f>
        <v>0</v>
      </c>
      <c r="BG361" s="216">
        <f>IF(N361="zákl. přenesená",J361,0)</f>
        <v>0</v>
      </c>
      <c r="BH361" s="216">
        <f>IF(N361="sníž. přenesená",J361,0)</f>
        <v>0</v>
      </c>
      <c r="BI361" s="216">
        <f>IF(N361="nulová",J361,0)</f>
        <v>0</v>
      </c>
      <c r="BJ361" s="25" t="s">
        <v>81</v>
      </c>
      <c r="BK361" s="216">
        <f>ROUND(I361*H361,2)</f>
        <v>0</v>
      </c>
      <c r="BL361" s="25" t="s">
        <v>181</v>
      </c>
      <c r="BM361" s="25" t="s">
        <v>498</v>
      </c>
    </row>
    <row r="362" spans="2:65" s="1" customFormat="1" ht="25.5" customHeight="1">
      <c r="B362" s="42"/>
      <c r="C362" s="205" t="s">
        <v>499</v>
      </c>
      <c r="D362" s="205" t="s">
        <v>177</v>
      </c>
      <c r="E362" s="206" t="s">
        <v>500</v>
      </c>
      <c r="F362" s="207" t="s">
        <v>501</v>
      </c>
      <c r="G362" s="208" t="s">
        <v>199</v>
      </c>
      <c r="H362" s="209">
        <v>46.935</v>
      </c>
      <c r="I362" s="210"/>
      <c r="J362" s="211">
        <f>ROUND(I362*H362,2)</f>
        <v>0</v>
      </c>
      <c r="K362" s="207" t="s">
        <v>180</v>
      </c>
      <c r="L362" s="62"/>
      <c r="M362" s="212" t="s">
        <v>21</v>
      </c>
      <c r="N362" s="213" t="s">
        <v>45</v>
      </c>
      <c r="O362" s="43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AR362" s="25" t="s">
        <v>181</v>
      </c>
      <c r="AT362" s="25" t="s">
        <v>177</v>
      </c>
      <c r="AU362" s="25" t="s">
        <v>83</v>
      </c>
      <c r="AY362" s="25" t="s">
        <v>175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25" t="s">
        <v>81</v>
      </c>
      <c r="BK362" s="216">
        <f>ROUND(I362*H362,2)</f>
        <v>0</v>
      </c>
      <c r="BL362" s="25" t="s">
        <v>181</v>
      </c>
      <c r="BM362" s="25" t="s">
        <v>502</v>
      </c>
    </row>
    <row r="363" spans="2:65" s="1" customFormat="1" ht="25.5" customHeight="1">
      <c r="B363" s="42"/>
      <c r="C363" s="205" t="s">
        <v>503</v>
      </c>
      <c r="D363" s="205" t="s">
        <v>177</v>
      </c>
      <c r="E363" s="206" t="s">
        <v>504</v>
      </c>
      <c r="F363" s="207" t="s">
        <v>505</v>
      </c>
      <c r="G363" s="208" t="s">
        <v>199</v>
      </c>
      <c r="H363" s="209">
        <v>1.43</v>
      </c>
      <c r="I363" s="210"/>
      <c r="J363" s="211">
        <f>ROUND(I363*H363,2)</f>
        <v>0</v>
      </c>
      <c r="K363" s="207" t="s">
        <v>180</v>
      </c>
      <c r="L363" s="62"/>
      <c r="M363" s="212" t="s">
        <v>21</v>
      </c>
      <c r="N363" s="213" t="s">
        <v>45</v>
      </c>
      <c r="O363" s="43"/>
      <c r="P363" s="214">
        <f>O363*H363</f>
        <v>0</v>
      </c>
      <c r="Q363" s="214">
        <v>0</v>
      </c>
      <c r="R363" s="214">
        <f>Q363*H363</f>
        <v>0</v>
      </c>
      <c r="S363" s="214">
        <v>0</v>
      </c>
      <c r="T363" s="215">
        <f>S363*H363</f>
        <v>0</v>
      </c>
      <c r="AR363" s="25" t="s">
        <v>181</v>
      </c>
      <c r="AT363" s="25" t="s">
        <v>177</v>
      </c>
      <c r="AU363" s="25" t="s">
        <v>83</v>
      </c>
      <c r="AY363" s="25" t="s">
        <v>175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25" t="s">
        <v>81</v>
      </c>
      <c r="BK363" s="216">
        <f>ROUND(I363*H363,2)</f>
        <v>0</v>
      </c>
      <c r="BL363" s="25" t="s">
        <v>181</v>
      </c>
      <c r="BM363" s="25" t="s">
        <v>506</v>
      </c>
    </row>
    <row r="364" spans="2:65" s="1" customFormat="1" ht="25.5" customHeight="1">
      <c r="B364" s="42"/>
      <c r="C364" s="205" t="s">
        <v>507</v>
      </c>
      <c r="D364" s="205" t="s">
        <v>177</v>
      </c>
      <c r="E364" s="206" t="s">
        <v>508</v>
      </c>
      <c r="F364" s="207" t="s">
        <v>198</v>
      </c>
      <c r="G364" s="208" t="s">
        <v>199</v>
      </c>
      <c r="H364" s="209">
        <v>1.885</v>
      </c>
      <c r="I364" s="210"/>
      <c r="J364" s="211">
        <f>ROUND(I364*H364,2)</f>
        <v>0</v>
      </c>
      <c r="K364" s="207" t="s">
        <v>180</v>
      </c>
      <c r="L364" s="62"/>
      <c r="M364" s="212" t="s">
        <v>21</v>
      </c>
      <c r="N364" s="213" t="s">
        <v>45</v>
      </c>
      <c r="O364" s="43"/>
      <c r="P364" s="214">
        <f>O364*H364</f>
        <v>0</v>
      </c>
      <c r="Q364" s="214">
        <v>0</v>
      </c>
      <c r="R364" s="214">
        <f>Q364*H364</f>
        <v>0</v>
      </c>
      <c r="S364" s="214">
        <v>0</v>
      </c>
      <c r="T364" s="215">
        <f>S364*H364</f>
        <v>0</v>
      </c>
      <c r="AR364" s="25" t="s">
        <v>181</v>
      </c>
      <c r="AT364" s="25" t="s">
        <v>177</v>
      </c>
      <c r="AU364" s="25" t="s">
        <v>83</v>
      </c>
      <c r="AY364" s="25" t="s">
        <v>175</v>
      </c>
      <c r="BE364" s="216">
        <f>IF(N364="základní",J364,0)</f>
        <v>0</v>
      </c>
      <c r="BF364" s="216">
        <f>IF(N364="snížená",J364,0)</f>
        <v>0</v>
      </c>
      <c r="BG364" s="216">
        <f>IF(N364="zákl. přenesená",J364,0)</f>
        <v>0</v>
      </c>
      <c r="BH364" s="216">
        <f>IF(N364="sníž. přenesená",J364,0)</f>
        <v>0</v>
      </c>
      <c r="BI364" s="216">
        <f>IF(N364="nulová",J364,0)</f>
        <v>0</v>
      </c>
      <c r="BJ364" s="25" t="s">
        <v>81</v>
      </c>
      <c r="BK364" s="216">
        <f>ROUND(I364*H364,2)</f>
        <v>0</v>
      </c>
      <c r="BL364" s="25" t="s">
        <v>181</v>
      </c>
      <c r="BM364" s="25" t="s">
        <v>509</v>
      </c>
    </row>
    <row r="365" spans="2:63" s="11" customFormat="1" ht="29.85" customHeight="1">
      <c r="B365" s="189"/>
      <c r="C365" s="190"/>
      <c r="D365" s="191" t="s">
        <v>73</v>
      </c>
      <c r="E365" s="203" t="s">
        <v>510</v>
      </c>
      <c r="F365" s="203" t="s">
        <v>511</v>
      </c>
      <c r="G365" s="190"/>
      <c r="H365" s="190"/>
      <c r="I365" s="193"/>
      <c r="J365" s="204">
        <f>BK365</f>
        <v>0</v>
      </c>
      <c r="K365" s="190"/>
      <c r="L365" s="195"/>
      <c r="M365" s="196"/>
      <c r="N365" s="197"/>
      <c r="O365" s="197"/>
      <c r="P365" s="198">
        <f>P366</f>
        <v>0</v>
      </c>
      <c r="Q365" s="197"/>
      <c r="R365" s="198">
        <f>R366</f>
        <v>0</v>
      </c>
      <c r="S365" s="197"/>
      <c r="T365" s="199">
        <f>T366</f>
        <v>0</v>
      </c>
      <c r="AR365" s="200" t="s">
        <v>81</v>
      </c>
      <c r="AT365" s="201" t="s">
        <v>73</v>
      </c>
      <c r="AU365" s="201" t="s">
        <v>81</v>
      </c>
      <c r="AY365" s="200" t="s">
        <v>175</v>
      </c>
      <c r="BK365" s="202">
        <f>BK366</f>
        <v>0</v>
      </c>
    </row>
    <row r="366" spans="2:65" s="1" customFormat="1" ht="38.25" customHeight="1">
      <c r="B366" s="42"/>
      <c r="C366" s="205" t="s">
        <v>512</v>
      </c>
      <c r="D366" s="205" t="s">
        <v>177</v>
      </c>
      <c r="E366" s="206" t="s">
        <v>513</v>
      </c>
      <c r="F366" s="207" t="s">
        <v>514</v>
      </c>
      <c r="G366" s="208" t="s">
        <v>199</v>
      </c>
      <c r="H366" s="209">
        <v>141.564</v>
      </c>
      <c r="I366" s="210"/>
      <c r="J366" s="211">
        <f>ROUND(I366*H366,2)</f>
        <v>0</v>
      </c>
      <c r="K366" s="207" t="s">
        <v>180</v>
      </c>
      <c r="L366" s="62"/>
      <c r="M366" s="212" t="s">
        <v>21</v>
      </c>
      <c r="N366" s="213" t="s">
        <v>45</v>
      </c>
      <c r="O366" s="43"/>
      <c r="P366" s="214">
        <f>O366*H366</f>
        <v>0</v>
      </c>
      <c r="Q366" s="214">
        <v>0</v>
      </c>
      <c r="R366" s="214">
        <f>Q366*H366</f>
        <v>0</v>
      </c>
      <c r="S366" s="214">
        <v>0</v>
      </c>
      <c r="T366" s="215">
        <f>S366*H366</f>
        <v>0</v>
      </c>
      <c r="AR366" s="25" t="s">
        <v>181</v>
      </c>
      <c r="AT366" s="25" t="s">
        <v>177</v>
      </c>
      <c r="AU366" s="25" t="s">
        <v>83</v>
      </c>
      <c r="AY366" s="25" t="s">
        <v>175</v>
      </c>
      <c r="BE366" s="216">
        <f>IF(N366="základní",J366,0)</f>
        <v>0</v>
      </c>
      <c r="BF366" s="216">
        <f>IF(N366="snížená",J366,0)</f>
        <v>0</v>
      </c>
      <c r="BG366" s="216">
        <f>IF(N366="zákl. přenesená",J366,0)</f>
        <v>0</v>
      </c>
      <c r="BH366" s="216">
        <f>IF(N366="sníž. přenesená",J366,0)</f>
        <v>0</v>
      </c>
      <c r="BI366" s="216">
        <f>IF(N366="nulová",J366,0)</f>
        <v>0</v>
      </c>
      <c r="BJ366" s="25" t="s">
        <v>81</v>
      </c>
      <c r="BK366" s="216">
        <f>ROUND(I366*H366,2)</f>
        <v>0</v>
      </c>
      <c r="BL366" s="25" t="s">
        <v>181</v>
      </c>
      <c r="BM366" s="25" t="s">
        <v>515</v>
      </c>
    </row>
    <row r="367" spans="2:63" s="11" customFormat="1" ht="37.35" customHeight="1">
      <c r="B367" s="189"/>
      <c r="C367" s="190"/>
      <c r="D367" s="191" t="s">
        <v>73</v>
      </c>
      <c r="E367" s="192" t="s">
        <v>516</v>
      </c>
      <c r="F367" s="192" t="s">
        <v>517</v>
      </c>
      <c r="G367" s="190"/>
      <c r="H367" s="190"/>
      <c r="I367" s="193"/>
      <c r="J367" s="194">
        <f>BK367</f>
        <v>0</v>
      </c>
      <c r="K367" s="190"/>
      <c r="L367" s="195"/>
      <c r="M367" s="196"/>
      <c r="N367" s="197"/>
      <c r="O367" s="197"/>
      <c r="P367" s="198">
        <f>P368</f>
        <v>0</v>
      </c>
      <c r="Q367" s="197"/>
      <c r="R367" s="198">
        <f>R368</f>
        <v>0</v>
      </c>
      <c r="S367" s="197"/>
      <c r="T367" s="199">
        <f>T368</f>
        <v>0</v>
      </c>
      <c r="AR367" s="200" t="s">
        <v>111</v>
      </c>
      <c r="AT367" s="201" t="s">
        <v>73</v>
      </c>
      <c r="AU367" s="201" t="s">
        <v>74</v>
      </c>
      <c r="AY367" s="200" t="s">
        <v>175</v>
      </c>
      <c r="BK367" s="202">
        <f>BK368</f>
        <v>0</v>
      </c>
    </row>
    <row r="368" spans="2:63" s="11" customFormat="1" ht="19.9" customHeight="1">
      <c r="B368" s="189"/>
      <c r="C368" s="190"/>
      <c r="D368" s="191" t="s">
        <v>73</v>
      </c>
      <c r="E368" s="203" t="s">
        <v>518</v>
      </c>
      <c r="F368" s="203" t="s">
        <v>519</v>
      </c>
      <c r="G368" s="190"/>
      <c r="H368" s="190"/>
      <c r="I368" s="193"/>
      <c r="J368" s="204">
        <f>BK368</f>
        <v>0</v>
      </c>
      <c r="K368" s="190"/>
      <c r="L368" s="195"/>
      <c r="M368" s="196"/>
      <c r="N368" s="197"/>
      <c r="O368" s="197"/>
      <c r="P368" s="198">
        <f>SUM(P369:P373)</f>
        <v>0</v>
      </c>
      <c r="Q368" s="197"/>
      <c r="R368" s="198">
        <f>SUM(R369:R373)</f>
        <v>0</v>
      </c>
      <c r="S368" s="197"/>
      <c r="T368" s="199">
        <f>SUM(T369:T373)</f>
        <v>0</v>
      </c>
      <c r="AR368" s="200" t="s">
        <v>111</v>
      </c>
      <c r="AT368" s="201" t="s">
        <v>73</v>
      </c>
      <c r="AU368" s="201" t="s">
        <v>81</v>
      </c>
      <c r="AY368" s="200" t="s">
        <v>175</v>
      </c>
      <c r="BK368" s="202">
        <f>SUM(BK369:BK373)</f>
        <v>0</v>
      </c>
    </row>
    <row r="369" spans="2:65" s="1" customFormat="1" ht="16.5" customHeight="1">
      <c r="B369" s="42"/>
      <c r="C369" s="205" t="s">
        <v>466</v>
      </c>
      <c r="D369" s="205" t="s">
        <v>177</v>
      </c>
      <c r="E369" s="206" t="s">
        <v>520</v>
      </c>
      <c r="F369" s="207" t="s">
        <v>521</v>
      </c>
      <c r="G369" s="208" t="s">
        <v>522</v>
      </c>
      <c r="H369" s="209">
        <v>1</v>
      </c>
      <c r="I369" s="210"/>
      <c r="J369" s="211">
        <f>ROUND(I369*H369,2)</f>
        <v>0</v>
      </c>
      <c r="K369" s="207" t="s">
        <v>180</v>
      </c>
      <c r="L369" s="62"/>
      <c r="M369" s="212" t="s">
        <v>21</v>
      </c>
      <c r="N369" s="213" t="s">
        <v>45</v>
      </c>
      <c r="O369" s="43"/>
      <c r="P369" s="214">
        <f>O369*H369</f>
        <v>0</v>
      </c>
      <c r="Q369" s="214">
        <v>0</v>
      </c>
      <c r="R369" s="214">
        <f>Q369*H369</f>
        <v>0</v>
      </c>
      <c r="S369" s="214">
        <v>0</v>
      </c>
      <c r="T369" s="215">
        <f>S369*H369</f>
        <v>0</v>
      </c>
      <c r="AR369" s="25" t="s">
        <v>523</v>
      </c>
      <c r="AT369" s="25" t="s">
        <v>177</v>
      </c>
      <c r="AU369" s="25" t="s">
        <v>83</v>
      </c>
      <c r="AY369" s="25" t="s">
        <v>175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25" t="s">
        <v>81</v>
      </c>
      <c r="BK369" s="216">
        <f>ROUND(I369*H369,2)</f>
        <v>0</v>
      </c>
      <c r="BL369" s="25" t="s">
        <v>523</v>
      </c>
      <c r="BM369" s="25" t="s">
        <v>524</v>
      </c>
    </row>
    <row r="370" spans="2:47" s="1" customFormat="1" ht="40.5">
      <c r="B370" s="42"/>
      <c r="C370" s="64"/>
      <c r="D370" s="219" t="s">
        <v>264</v>
      </c>
      <c r="E370" s="64"/>
      <c r="F370" s="260" t="s">
        <v>525</v>
      </c>
      <c r="G370" s="64"/>
      <c r="H370" s="64"/>
      <c r="I370" s="174"/>
      <c r="J370" s="64"/>
      <c r="K370" s="64"/>
      <c r="L370" s="62"/>
      <c r="M370" s="261"/>
      <c r="N370" s="43"/>
      <c r="O370" s="43"/>
      <c r="P370" s="43"/>
      <c r="Q370" s="43"/>
      <c r="R370" s="43"/>
      <c r="S370" s="43"/>
      <c r="T370" s="79"/>
      <c r="AT370" s="25" t="s">
        <v>264</v>
      </c>
      <c r="AU370" s="25" t="s">
        <v>83</v>
      </c>
    </row>
    <row r="371" spans="2:65" s="1" customFormat="1" ht="16.5" customHeight="1">
      <c r="B371" s="42"/>
      <c r="C371" s="205" t="s">
        <v>526</v>
      </c>
      <c r="D371" s="205" t="s">
        <v>177</v>
      </c>
      <c r="E371" s="206" t="s">
        <v>527</v>
      </c>
      <c r="F371" s="207" t="s">
        <v>528</v>
      </c>
      <c r="G371" s="208" t="s">
        <v>522</v>
      </c>
      <c r="H371" s="209">
        <v>1</v>
      </c>
      <c r="I371" s="210"/>
      <c r="J371" s="211">
        <f>ROUND(I371*H371,2)</f>
        <v>0</v>
      </c>
      <c r="K371" s="207" t="s">
        <v>180</v>
      </c>
      <c r="L371" s="62"/>
      <c r="M371" s="212" t="s">
        <v>21</v>
      </c>
      <c r="N371" s="213" t="s">
        <v>45</v>
      </c>
      <c r="O371" s="43"/>
      <c r="P371" s="214">
        <f>O371*H371</f>
        <v>0</v>
      </c>
      <c r="Q371" s="214">
        <v>0</v>
      </c>
      <c r="R371" s="214">
        <f>Q371*H371</f>
        <v>0</v>
      </c>
      <c r="S371" s="214">
        <v>0</v>
      </c>
      <c r="T371" s="215">
        <f>S371*H371</f>
        <v>0</v>
      </c>
      <c r="AR371" s="25" t="s">
        <v>523</v>
      </c>
      <c r="AT371" s="25" t="s">
        <v>177</v>
      </c>
      <c r="AU371" s="25" t="s">
        <v>83</v>
      </c>
      <c r="AY371" s="25" t="s">
        <v>175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25" t="s">
        <v>81</v>
      </c>
      <c r="BK371" s="216">
        <f>ROUND(I371*H371,2)</f>
        <v>0</v>
      </c>
      <c r="BL371" s="25" t="s">
        <v>523</v>
      </c>
      <c r="BM371" s="25" t="s">
        <v>529</v>
      </c>
    </row>
    <row r="372" spans="2:47" s="1" customFormat="1" ht="54">
      <c r="B372" s="42"/>
      <c r="C372" s="64"/>
      <c r="D372" s="219" t="s">
        <v>264</v>
      </c>
      <c r="E372" s="64"/>
      <c r="F372" s="260" t="s">
        <v>530</v>
      </c>
      <c r="G372" s="64"/>
      <c r="H372" s="64"/>
      <c r="I372" s="174"/>
      <c r="J372" s="64"/>
      <c r="K372" s="64"/>
      <c r="L372" s="62"/>
      <c r="M372" s="261"/>
      <c r="N372" s="43"/>
      <c r="O372" s="43"/>
      <c r="P372" s="43"/>
      <c r="Q372" s="43"/>
      <c r="R372" s="43"/>
      <c r="S372" s="43"/>
      <c r="T372" s="79"/>
      <c r="AT372" s="25" t="s">
        <v>264</v>
      </c>
      <c r="AU372" s="25" t="s">
        <v>83</v>
      </c>
    </row>
    <row r="373" spans="2:65" s="1" customFormat="1" ht="16.5" customHeight="1">
      <c r="B373" s="42"/>
      <c r="C373" s="205" t="s">
        <v>531</v>
      </c>
      <c r="D373" s="205" t="s">
        <v>177</v>
      </c>
      <c r="E373" s="206" t="s">
        <v>532</v>
      </c>
      <c r="F373" s="207" t="s">
        <v>533</v>
      </c>
      <c r="G373" s="208" t="s">
        <v>522</v>
      </c>
      <c r="H373" s="209">
        <v>1</v>
      </c>
      <c r="I373" s="210"/>
      <c r="J373" s="211">
        <f>ROUND(I373*H373,2)</f>
        <v>0</v>
      </c>
      <c r="K373" s="207" t="s">
        <v>180</v>
      </c>
      <c r="L373" s="62"/>
      <c r="M373" s="212" t="s">
        <v>21</v>
      </c>
      <c r="N373" s="273" t="s">
        <v>45</v>
      </c>
      <c r="O373" s="274"/>
      <c r="P373" s="275">
        <f>O373*H373</f>
        <v>0</v>
      </c>
      <c r="Q373" s="275">
        <v>0</v>
      </c>
      <c r="R373" s="275">
        <f>Q373*H373</f>
        <v>0</v>
      </c>
      <c r="S373" s="275">
        <v>0</v>
      </c>
      <c r="T373" s="276">
        <f>S373*H373</f>
        <v>0</v>
      </c>
      <c r="AR373" s="25" t="s">
        <v>523</v>
      </c>
      <c r="AT373" s="25" t="s">
        <v>177</v>
      </c>
      <c r="AU373" s="25" t="s">
        <v>83</v>
      </c>
      <c r="AY373" s="25" t="s">
        <v>175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25" t="s">
        <v>81</v>
      </c>
      <c r="BK373" s="216">
        <f>ROUND(I373*H373,2)</f>
        <v>0</v>
      </c>
      <c r="BL373" s="25" t="s">
        <v>523</v>
      </c>
      <c r="BM373" s="25" t="s">
        <v>534</v>
      </c>
    </row>
    <row r="374" spans="2:12" s="1" customFormat="1" ht="6.95" customHeight="1">
      <c r="B374" s="57"/>
      <c r="C374" s="58"/>
      <c r="D374" s="58"/>
      <c r="E374" s="58"/>
      <c r="F374" s="58"/>
      <c r="G374" s="58"/>
      <c r="H374" s="58"/>
      <c r="I374" s="150"/>
      <c r="J374" s="58"/>
      <c r="K374" s="58"/>
      <c r="L374" s="62"/>
    </row>
  </sheetData>
  <sheetProtection algorithmName="SHA-512" hashValue="A7I9usoC0ujKhdPFPl+INFBt2KAOoARq6phj4IYfA2LSjjqEkwhqC/67lAwVHeJluD/MJFHyNuTzIQO5Vnb3HQ==" saltValue="5Ch3tJIQTWV8hZ46W12TsdoWP87pzQJS7w53u273DGGVK23FAvtl+4Hy+3J7e4uoBiyS4UijeU+jWU5eYD2q8A==" spinCount="100000" sheet="1" objects="1" scenarios="1" formatColumns="0" formatRows="0" autoFilter="0"/>
  <autoFilter ref="C94:K373"/>
  <mergeCells count="13">
    <mergeCell ref="E87:H87"/>
    <mergeCell ref="G1:H1"/>
    <mergeCell ref="L2:V2"/>
    <mergeCell ref="E49:H49"/>
    <mergeCell ref="E51:H51"/>
    <mergeCell ref="J55:J56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95</v>
      </c>
      <c r="G1" s="405" t="s">
        <v>96</v>
      </c>
      <c r="H1" s="405"/>
      <c r="I1" s="125"/>
      <c r="J1" s="124" t="s">
        <v>97</v>
      </c>
      <c r="K1" s="123" t="s">
        <v>98</v>
      </c>
      <c r="L1" s="124" t="s">
        <v>99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5" t="s">
        <v>94</v>
      </c>
      <c r="AZ2" s="126" t="s">
        <v>100</v>
      </c>
      <c r="BA2" s="126" t="s">
        <v>101</v>
      </c>
      <c r="BB2" s="126" t="s">
        <v>102</v>
      </c>
      <c r="BC2" s="126" t="s">
        <v>535</v>
      </c>
      <c r="BD2" s="126" t="s">
        <v>83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83</v>
      </c>
      <c r="AZ3" s="126" t="s">
        <v>139</v>
      </c>
      <c r="BA3" s="126" t="s">
        <v>536</v>
      </c>
      <c r="BB3" s="126" t="s">
        <v>121</v>
      </c>
      <c r="BC3" s="126" t="s">
        <v>81</v>
      </c>
      <c r="BD3" s="126" t="s">
        <v>83</v>
      </c>
    </row>
    <row r="4" spans="2:56" ht="36.95" customHeight="1">
      <c r="B4" s="29"/>
      <c r="C4" s="30"/>
      <c r="D4" s="31" t="s">
        <v>108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  <c r="AZ4" s="126" t="s">
        <v>119</v>
      </c>
      <c r="BA4" s="126" t="s">
        <v>120</v>
      </c>
      <c r="BB4" s="126" t="s">
        <v>121</v>
      </c>
      <c r="BC4" s="126" t="s">
        <v>81</v>
      </c>
      <c r="BD4" s="126" t="s">
        <v>83</v>
      </c>
    </row>
    <row r="5" spans="2:56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  <c r="AZ5" s="126" t="s">
        <v>123</v>
      </c>
      <c r="BA5" s="126" t="s">
        <v>124</v>
      </c>
      <c r="BB5" s="126" t="s">
        <v>121</v>
      </c>
      <c r="BC5" s="126" t="s">
        <v>366</v>
      </c>
      <c r="BD5" s="126" t="s">
        <v>83</v>
      </c>
    </row>
    <row r="6" spans="2:56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  <c r="AZ6" s="126" t="s">
        <v>537</v>
      </c>
      <c r="BA6" s="126" t="s">
        <v>110</v>
      </c>
      <c r="BB6" s="126" t="s">
        <v>106</v>
      </c>
      <c r="BC6" s="126" t="s">
        <v>221</v>
      </c>
      <c r="BD6" s="126" t="s">
        <v>83</v>
      </c>
    </row>
    <row r="7" spans="2:56" ht="16.5" customHeight="1">
      <c r="B7" s="29"/>
      <c r="C7" s="30"/>
      <c r="D7" s="30"/>
      <c r="E7" s="397" t="str">
        <f>'Rekapitulace stavby'!K6</f>
        <v>Oprava oplocení areálu MŠ v ul. Pionýrů, Sokolov - VARIANTA A</v>
      </c>
      <c r="F7" s="398"/>
      <c r="G7" s="398"/>
      <c r="H7" s="398"/>
      <c r="I7" s="128"/>
      <c r="J7" s="30"/>
      <c r="K7" s="32"/>
      <c r="AZ7" s="126" t="s">
        <v>127</v>
      </c>
      <c r="BA7" s="126" t="s">
        <v>135</v>
      </c>
      <c r="BB7" s="126" t="s">
        <v>106</v>
      </c>
      <c r="BC7" s="126" t="s">
        <v>538</v>
      </c>
      <c r="BD7" s="126" t="s">
        <v>83</v>
      </c>
    </row>
    <row r="8" spans="2:56" ht="13.5">
      <c r="B8" s="29"/>
      <c r="C8" s="30"/>
      <c r="D8" s="38" t="s">
        <v>122</v>
      </c>
      <c r="E8" s="30"/>
      <c r="F8" s="30"/>
      <c r="G8" s="30"/>
      <c r="H8" s="30"/>
      <c r="I8" s="128"/>
      <c r="J8" s="30"/>
      <c r="K8" s="32"/>
      <c r="AZ8" s="126" t="s">
        <v>137</v>
      </c>
      <c r="BA8" s="126" t="s">
        <v>105</v>
      </c>
      <c r="BB8" s="126" t="s">
        <v>121</v>
      </c>
      <c r="BC8" s="126" t="s">
        <v>81</v>
      </c>
      <c r="BD8" s="126" t="s">
        <v>83</v>
      </c>
    </row>
    <row r="9" spans="2:11" s="1" customFormat="1" ht="16.5" customHeight="1">
      <c r="B9" s="42"/>
      <c r="C9" s="43"/>
      <c r="D9" s="43"/>
      <c r="E9" s="397" t="s">
        <v>539</v>
      </c>
      <c r="F9" s="399"/>
      <c r="G9" s="399"/>
      <c r="H9" s="399"/>
      <c r="I9" s="129"/>
      <c r="J9" s="43"/>
      <c r="K9" s="46"/>
    </row>
    <row r="10" spans="2:11" s="1" customFormat="1" ht="13.5">
      <c r="B10" s="42"/>
      <c r="C10" s="43"/>
      <c r="D10" s="38" t="s">
        <v>129</v>
      </c>
      <c r="E10" s="43"/>
      <c r="F10" s="43"/>
      <c r="G10" s="43"/>
      <c r="H10" s="43"/>
      <c r="I10" s="129"/>
      <c r="J10" s="43"/>
      <c r="K10" s="46"/>
    </row>
    <row r="11" spans="2:11" s="1" customFormat="1" ht="36.95" customHeight="1">
      <c r="B11" s="42"/>
      <c r="C11" s="43"/>
      <c r="D11" s="43"/>
      <c r="E11" s="400" t="s">
        <v>540</v>
      </c>
      <c r="F11" s="399"/>
      <c r="G11" s="399"/>
      <c r="H11" s="399"/>
      <c r="I11" s="129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22. 12. 2017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30" t="s">
        <v>31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32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34</v>
      </c>
      <c r="E22" s="43"/>
      <c r="F22" s="43"/>
      <c r="G22" s="43"/>
      <c r="H22" s="43"/>
      <c r="I22" s="130" t="s">
        <v>28</v>
      </c>
      <c r="J22" s="36" t="s">
        <v>35</v>
      </c>
      <c r="K22" s="46"/>
    </row>
    <row r="23" spans="2:11" s="1" customFormat="1" ht="18" customHeight="1">
      <c r="B23" s="42"/>
      <c r="C23" s="43"/>
      <c r="D23" s="43"/>
      <c r="E23" s="36" t="s">
        <v>36</v>
      </c>
      <c r="F23" s="43"/>
      <c r="G23" s="43"/>
      <c r="H23" s="43"/>
      <c r="I23" s="130" t="s">
        <v>31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29"/>
      <c r="J25" s="43"/>
      <c r="K25" s="46"/>
    </row>
    <row r="26" spans="2:11" s="7" customFormat="1" ht="16.5" customHeight="1">
      <c r="B26" s="132"/>
      <c r="C26" s="133"/>
      <c r="D26" s="133"/>
      <c r="E26" s="362" t="s">
        <v>21</v>
      </c>
      <c r="F26" s="362"/>
      <c r="G26" s="362"/>
      <c r="H26" s="362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40</v>
      </c>
      <c r="E29" s="43"/>
      <c r="F29" s="43"/>
      <c r="G29" s="43"/>
      <c r="H29" s="43"/>
      <c r="I29" s="129"/>
      <c r="J29" s="139">
        <f>ROUND(J95,2)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42</v>
      </c>
      <c r="G31" s="43"/>
      <c r="H31" s="43"/>
      <c r="I31" s="140" t="s">
        <v>41</v>
      </c>
      <c r="J31" s="47" t="s">
        <v>43</v>
      </c>
      <c r="K31" s="46"/>
    </row>
    <row r="32" spans="2:11" s="1" customFormat="1" ht="14.45" customHeight="1">
      <c r="B32" s="42"/>
      <c r="C32" s="43"/>
      <c r="D32" s="50" t="s">
        <v>44</v>
      </c>
      <c r="E32" s="50" t="s">
        <v>45</v>
      </c>
      <c r="F32" s="141">
        <f>ROUND(SUM(BE95:BE326),2)</f>
        <v>0</v>
      </c>
      <c r="G32" s="43"/>
      <c r="H32" s="43"/>
      <c r="I32" s="142">
        <v>0.21</v>
      </c>
      <c r="J32" s="141">
        <f>ROUND(ROUND((SUM(BE95:BE326)),2)*I32,2)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46</v>
      </c>
      <c r="F33" s="141">
        <f>ROUND(SUM(BF95:BF326),2)</f>
        <v>0</v>
      </c>
      <c r="G33" s="43"/>
      <c r="H33" s="43"/>
      <c r="I33" s="142">
        <v>0.15</v>
      </c>
      <c r="J33" s="141">
        <f>ROUND(ROUND((SUM(BF95:BF326)),2)*I33,2)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47</v>
      </c>
      <c r="F34" s="141">
        <f>ROUND(SUM(BG95:BG326),2)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48</v>
      </c>
      <c r="F35" s="141">
        <f>ROUND(SUM(BH95:BH326),2)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49</v>
      </c>
      <c r="F36" s="141">
        <f>ROUND(SUM(BI95:BI326),2)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50</v>
      </c>
      <c r="E38" s="80"/>
      <c r="F38" s="80"/>
      <c r="G38" s="145" t="s">
        <v>51</v>
      </c>
      <c r="H38" s="146" t="s">
        <v>52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141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16.5" customHeight="1">
      <c r="B47" s="42"/>
      <c r="C47" s="43"/>
      <c r="D47" s="43"/>
      <c r="E47" s="397" t="str">
        <f>E7</f>
        <v>Oprava oplocení areálu MŠ v ul. Pionýrů, Sokolov - VARIANTA A</v>
      </c>
      <c r="F47" s="398"/>
      <c r="G47" s="398"/>
      <c r="H47" s="398"/>
      <c r="I47" s="129"/>
      <c r="J47" s="43"/>
      <c r="K47" s="46"/>
    </row>
    <row r="48" spans="2:11" ht="13.5">
      <c r="B48" s="29"/>
      <c r="C48" s="38" t="s">
        <v>122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16.5" customHeight="1">
      <c r="B49" s="42"/>
      <c r="C49" s="43"/>
      <c r="D49" s="43"/>
      <c r="E49" s="397" t="s">
        <v>539</v>
      </c>
      <c r="F49" s="399"/>
      <c r="G49" s="399"/>
      <c r="H49" s="399"/>
      <c r="I49" s="129"/>
      <c r="J49" s="43"/>
      <c r="K49" s="46"/>
    </row>
    <row r="50" spans="2:11" s="1" customFormat="1" ht="14.45" customHeight="1">
      <c r="B50" s="42"/>
      <c r="C50" s="38" t="s">
        <v>129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17.25" customHeight="1">
      <c r="B51" s="42"/>
      <c r="C51" s="43"/>
      <c r="D51" s="43"/>
      <c r="E51" s="400" t="str">
        <f>E11</f>
        <v>2017-46-A-2-SP - Soupis prací - Oplocení - II. etapa</v>
      </c>
      <c r="F51" s="399"/>
      <c r="G51" s="399"/>
      <c r="H51" s="399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areál MŠ v ul. Pionýrů, Sokolov, Karlovarský kraj</v>
      </c>
      <c r="G53" s="43"/>
      <c r="H53" s="43"/>
      <c r="I53" s="130" t="s">
        <v>25</v>
      </c>
      <c r="J53" s="131" t="str">
        <f>IF(J14="","",J14)</f>
        <v>22. 12. 2017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Sokolov</v>
      </c>
      <c r="G55" s="43"/>
      <c r="H55" s="43"/>
      <c r="I55" s="130" t="s">
        <v>34</v>
      </c>
      <c r="J55" s="362" t="str">
        <f>E23</f>
        <v>Ing. Martin Haueisen</v>
      </c>
      <c r="K55" s="46"/>
    </row>
    <row r="56" spans="2:11" s="1" customFormat="1" ht="14.45" customHeight="1">
      <c r="B56" s="42"/>
      <c r="C56" s="38" t="s">
        <v>32</v>
      </c>
      <c r="D56" s="43"/>
      <c r="E56" s="43"/>
      <c r="F56" s="36" t="str">
        <f>IF(E20="","",E20)</f>
        <v/>
      </c>
      <c r="G56" s="43"/>
      <c r="H56" s="43"/>
      <c r="I56" s="129"/>
      <c r="J56" s="401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142</v>
      </c>
      <c r="D58" s="143"/>
      <c r="E58" s="143"/>
      <c r="F58" s="143"/>
      <c r="G58" s="143"/>
      <c r="H58" s="143"/>
      <c r="I58" s="156"/>
      <c r="J58" s="157" t="s">
        <v>143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144</v>
      </c>
      <c r="D60" s="43"/>
      <c r="E60" s="43"/>
      <c r="F60" s="43"/>
      <c r="G60" s="43"/>
      <c r="H60" s="43"/>
      <c r="I60" s="129"/>
      <c r="J60" s="139">
        <f>J95</f>
        <v>0</v>
      </c>
      <c r="K60" s="46"/>
      <c r="AU60" s="25" t="s">
        <v>145</v>
      </c>
    </row>
    <row r="61" spans="2:11" s="8" customFormat="1" ht="24.95" customHeight="1">
      <c r="B61" s="160"/>
      <c r="C61" s="161"/>
      <c r="D61" s="162" t="s">
        <v>146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11" s="9" customFormat="1" ht="19.9" customHeight="1">
      <c r="B62" s="167"/>
      <c r="C62" s="168"/>
      <c r="D62" s="169" t="s">
        <v>147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11" s="9" customFormat="1" ht="14.85" customHeight="1">
      <c r="B63" s="167"/>
      <c r="C63" s="168"/>
      <c r="D63" s="169" t="s">
        <v>148</v>
      </c>
      <c r="E63" s="170"/>
      <c r="F63" s="170"/>
      <c r="G63" s="170"/>
      <c r="H63" s="170"/>
      <c r="I63" s="171"/>
      <c r="J63" s="172">
        <f>J115</f>
        <v>0</v>
      </c>
      <c r="K63" s="173"/>
    </row>
    <row r="64" spans="2:11" s="9" customFormat="1" ht="14.85" customHeight="1">
      <c r="B64" s="167"/>
      <c r="C64" s="168"/>
      <c r="D64" s="169" t="s">
        <v>149</v>
      </c>
      <c r="E64" s="170"/>
      <c r="F64" s="170"/>
      <c r="G64" s="170"/>
      <c r="H64" s="170"/>
      <c r="I64" s="171"/>
      <c r="J64" s="172">
        <f>J136</f>
        <v>0</v>
      </c>
      <c r="K64" s="173"/>
    </row>
    <row r="65" spans="2:11" s="9" customFormat="1" ht="19.9" customHeight="1">
      <c r="B65" s="167"/>
      <c r="C65" s="168"/>
      <c r="D65" s="169" t="s">
        <v>150</v>
      </c>
      <c r="E65" s="170"/>
      <c r="F65" s="170"/>
      <c r="G65" s="170"/>
      <c r="H65" s="170"/>
      <c r="I65" s="171"/>
      <c r="J65" s="172">
        <f>J156</f>
        <v>0</v>
      </c>
      <c r="K65" s="173"/>
    </row>
    <row r="66" spans="2:11" s="9" customFormat="1" ht="19.9" customHeight="1">
      <c r="B66" s="167"/>
      <c r="C66" s="168"/>
      <c r="D66" s="169" t="s">
        <v>151</v>
      </c>
      <c r="E66" s="170"/>
      <c r="F66" s="170"/>
      <c r="G66" s="170"/>
      <c r="H66" s="170"/>
      <c r="I66" s="171"/>
      <c r="J66" s="172">
        <f>J171</f>
        <v>0</v>
      </c>
      <c r="K66" s="173"/>
    </row>
    <row r="67" spans="2:11" s="9" customFormat="1" ht="19.9" customHeight="1">
      <c r="B67" s="167"/>
      <c r="C67" s="168"/>
      <c r="D67" s="169" t="s">
        <v>152</v>
      </c>
      <c r="E67" s="170"/>
      <c r="F67" s="170"/>
      <c r="G67" s="170"/>
      <c r="H67" s="170"/>
      <c r="I67" s="171"/>
      <c r="J67" s="172">
        <f>J254</f>
        <v>0</v>
      </c>
      <c r="K67" s="173"/>
    </row>
    <row r="68" spans="2:11" s="9" customFormat="1" ht="19.9" customHeight="1">
      <c r="B68" s="167"/>
      <c r="C68" s="168"/>
      <c r="D68" s="169" t="s">
        <v>153</v>
      </c>
      <c r="E68" s="170"/>
      <c r="F68" s="170"/>
      <c r="G68" s="170"/>
      <c r="H68" s="170"/>
      <c r="I68" s="171"/>
      <c r="J68" s="172">
        <f>J266</f>
        <v>0</v>
      </c>
      <c r="K68" s="173"/>
    </row>
    <row r="69" spans="2:11" s="9" customFormat="1" ht="14.85" customHeight="1">
      <c r="B69" s="167"/>
      <c r="C69" s="168"/>
      <c r="D69" s="169" t="s">
        <v>154</v>
      </c>
      <c r="E69" s="170"/>
      <c r="F69" s="170"/>
      <c r="G69" s="170"/>
      <c r="H69" s="170"/>
      <c r="I69" s="171"/>
      <c r="J69" s="172">
        <f>J276</f>
        <v>0</v>
      </c>
      <c r="K69" s="173"/>
    </row>
    <row r="70" spans="2:11" s="9" customFormat="1" ht="19.9" customHeight="1">
      <c r="B70" s="167"/>
      <c r="C70" s="168"/>
      <c r="D70" s="169" t="s">
        <v>155</v>
      </c>
      <c r="E70" s="170"/>
      <c r="F70" s="170"/>
      <c r="G70" s="170"/>
      <c r="H70" s="170"/>
      <c r="I70" s="171"/>
      <c r="J70" s="172">
        <f>J312</f>
        <v>0</v>
      </c>
      <c r="K70" s="173"/>
    </row>
    <row r="71" spans="2:11" s="9" customFormat="1" ht="19.9" customHeight="1">
      <c r="B71" s="167"/>
      <c r="C71" s="168"/>
      <c r="D71" s="169" t="s">
        <v>156</v>
      </c>
      <c r="E71" s="170"/>
      <c r="F71" s="170"/>
      <c r="G71" s="170"/>
      <c r="H71" s="170"/>
      <c r="I71" s="171"/>
      <c r="J71" s="172">
        <f>J318</f>
        <v>0</v>
      </c>
      <c r="K71" s="173"/>
    </row>
    <row r="72" spans="2:11" s="8" customFormat="1" ht="24.95" customHeight="1">
      <c r="B72" s="160"/>
      <c r="C72" s="161"/>
      <c r="D72" s="162" t="s">
        <v>157</v>
      </c>
      <c r="E72" s="163"/>
      <c r="F72" s="163"/>
      <c r="G72" s="163"/>
      <c r="H72" s="163"/>
      <c r="I72" s="164"/>
      <c r="J72" s="165">
        <f>J320</f>
        <v>0</v>
      </c>
      <c r="K72" s="166"/>
    </row>
    <row r="73" spans="2:11" s="9" customFormat="1" ht="19.9" customHeight="1">
      <c r="B73" s="167"/>
      <c r="C73" s="168"/>
      <c r="D73" s="169" t="s">
        <v>158</v>
      </c>
      <c r="E73" s="170"/>
      <c r="F73" s="170"/>
      <c r="G73" s="170"/>
      <c r="H73" s="170"/>
      <c r="I73" s="171"/>
      <c r="J73" s="172">
        <f>J321</f>
        <v>0</v>
      </c>
      <c r="K73" s="173"/>
    </row>
    <row r="74" spans="2:11" s="1" customFormat="1" ht="21.75" customHeight="1">
      <c r="B74" s="42"/>
      <c r="C74" s="43"/>
      <c r="D74" s="43"/>
      <c r="E74" s="43"/>
      <c r="F74" s="43"/>
      <c r="G74" s="43"/>
      <c r="H74" s="43"/>
      <c r="I74" s="129"/>
      <c r="J74" s="43"/>
      <c r="K74" s="46"/>
    </row>
    <row r="75" spans="2:11" s="1" customFormat="1" ht="6.95" customHeight="1">
      <c r="B75" s="57"/>
      <c r="C75" s="58"/>
      <c r="D75" s="58"/>
      <c r="E75" s="58"/>
      <c r="F75" s="58"/>
      <c r="G75" s="58"/>
      <c r="H75" s="58"/>
      <c r="I75" s="150"/>
      <c r="J75" s="58"/>
      <c r="K75" s="59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53"/>
      <c r="J79" s="61"/>
      <c r="K79" s="61"/>
      <c r="L79" s="62"/>
    </row>
    <row r="80" spans="2:12" s="1" customFormat="1" ht="36.95" customHeight="1">
      <c r="B80" s="42"/>
      <c r="C80" s="63" t="s">
        <v>159</v>
      </c>
      <c r="D80" s="64"/>
      <c r="E80" s="64"/>
      <c r="F80" s="64"/>
      <c r="G80" s="64"/>
      <c r="H80" s="64"/>
      <c r="I80" s="174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4"/>
      <c r="J81" s="64"/>
      <c r="K81" s="64"/>
      <c r="L81" s="62"/>
    </row>
    <row r="82" spans="2:12" s="1" customFormat="1" ht="14.45" customHeight="1">
      <c r="B82" s="42"/>
      <c r="C82" s="66" t="s">
        <v>18</v>
      </c>
      <c r="D82" s="64"/>
      <c r="E82" s="64"/>
      <c r="F82" s="64"/>
      <c r="G82" s="64"/>
      <c r="H82" s="64"/>
      <c r="I82" s="174"/>
      <c r="J82" s="64"/>
      <c r="K82" s="64"/>
      <c r="L82" s="62"/>
    </row>
    <row r="83" spans="2:12" s="1" customFormat="1" ht="16.5" customHeight="1">
      <c r="B83" s="42"/>
      <c r="C83" s="64"/>
      <c r="D83" s="64"/>
      <c r="E83" s="402" t="str">
        <f>E7</f>
        <v>Oprava oplocení areálu MŠ v ul. Pionýrů, Sokolov - VARIANTA A</v>
      </c>
      <c r="F83" s="403"/>
      <c r="G83" s="403"/>
      <c r="H83" s="403"/>
      <c r="I83" s="174"/>
      <c r="J83" s="64"/>
      <c r="K83" s="64"/>
      <c r="L83" s="62"/>
    </row>
    <row r="84" spans="2:12" ht="13.5">
      <c r="B84" s="29"/>
      <c r="C84" s="66" t="s">
        <v>122</v>
      </c>
      <c r="D84" s="175"/>
      <c r="E84" s="175"/>
      <c r="F84" s="175"/>
      <c r="G84" s="175"/>
      <c r="H84" s="175"/>
      <c r="J84" s="175"/>
      <c r="K84" s="175"/>
      <c r="L84" s="176"/>
    </row>
    <row r="85" spans="2:12" s="1" customFormat="1" ht="16.5" customHeight="1">
      <c r="B85" s="42"/>
      <c r="C85" s="64"/>
      <c r="D85" s="64"/>
      <c r="E85" s="402" t="s">
        <v>539</v>
      </c>
      <c r="F85" s="404"/>
      <c r="G85" s="404"/>
      <c r="H85" s="404"/>
      <c r="I85" s="174"/>
      <c r="J85" s="64"/>
      <c r="K85" s="64"/>
      <c r="L85" s="62"/>
    </row>
    <row r="86" spans="2:12" s="1" customFormat="1" ht="14.45" customHeight="1">
      <c r="B86" s="42"/>
      <c r="C86" s="66" t="s">
        <v>129</v>
      </c>
      <c r="D86" s="64"/>
      <c r="E86" s="64"/>
      <c r="F86" s="64"/>
      <c r="G86" s="64"/>
      <c r="H86" s="64"/>
      <c r="I86" s="174"/>
      <c r="J86" s="64"/>
      <c r="K86" s="64"/>
      <c r="L86" s="62"/>
    </row>
    <row r="87" spans="2:12" s="1" customFormat="1" ht="17.25" customHeight="1">
      <c r="B87" s="42"/>
      <c r="C87" s="64"/>
      <c r="D87" s="64"/>
      <c r="E87" s="373" t="str">
        <f>E11</f>
        <v>2017-46-A-2-SP - Soupis prací - Oplocení - II. etapa</v>
      </c>
      <c r="F87" s="404"/>
      <c r="G87" s="404"/>
      <c r="H87" s="404"/>
      <c r="I87" s="174"/>
      <c r="J87" s="64"/>
      <c r="K87" s="64"/>
      <c r="L87" s="62"/>
    </row>
    <row r="88" spans="2:12" s="1" customFormat="1" ht="6.95" customHeight="1">
      <c r="B88" s="42"/>
      <c r="C88" s="64"/>
      <c r="D88" s="64"/>
      <c r="E88" s="64"/>
      <c r="F88" s="64"/>
      <c r="G88" s="64"/>
      <c r="H88" s="64"/>
      <c r="I88" s="174"/>
      <c r="J88" s="64"/>
      <c r="K88" s="64"/>
      <c r="L88" s="62"/>
    </row>
    <row r="89" spans="2:12" s="1" customFormat="1" ht="18" customHeight="1">
      <c r="B89" s="42"/>
      <c r="C89" s="66" t="s">
        <v>23</v>
      </c>
      <c r="D89" s="64"/>
      <c r="E89" s="64"/>
      <c r="F89" s="177" t="str">
        <f>F14</f>
        <v>areál MŠ v ul. Pionýrů, Sokolov, Karlovarský kraj</v>
      </c>
      <c r="G89" s="64"/>
      <c r="H89" s="64"/>
      <c r="I89" s="178" t="s">
        <v>25</v>
      </c>
      <c r="J89" s="74" t="str">
        <f>IF(J14="","",J14)</f>
        <v>22. 12. 2017</v>
      </c>
      <c r="K89" s="64"/>
      <c r="L89" s="62"/>
    </row>
    <row r="90" spans="2:12" s="1" customFormat="1" ht="6.95" customHeight="1">
      <c r="B90" s="42"/>
      <c r="C90" s="64"/>
      <c r="D90" s="64"/>
      <c r="E90" s="64"/>
      <c r="F90" s="64"/>
      <c r="G90" s="64"/>
      <c r="H90" s="64"/>
      <c r="I90" s="174"/>
      <c r="J90" s="64"/>
      <c r="K90" s="64"/>
      <c r="L90" s="62"/>
    </row>
    <row r="91" spans="2:12" s="1" customFormat="1" ht="13.5">
      <c r="B91" s="42"/>
      <c r="C91" s="66" t="s">
        <v>27</v>
      </c>
      <c r="D91" s="64"/>
      <c r="E91" s="64"/>
      <c r="F91" s="177" t="str">
        <f>E17</f>
        <v>Město Sokolov</v>
      </c>
      <c r="G91" s="64"/>
      <c r="H91" s="64"/>
      <c r="I91" s="178" t="s">
        <v>34</v>
      </c>
      <c r="J91" s="177" t="str">
        <f>E23</f>
        <v>Ing. Martin Haueisen</v>
      </c>
      <c r="K91" s="64"/>
      <c r="L91" s="62"/>
    </row>
    <row r="92" spans="2:12" s="1" customFormat="1" ht="14.45" customHeight="1">
      <c r="B92" s="42"/>
      <c r="C92" s="66" t="s">
        <v>32</v>
      </c>
      <c r="D92" s="64"/>
      <c r="E92" s="64"/>
      <c r="F92" s="177" t="str">
        <f>IF(E20="","",E20)</f>
        <v/>
      </c>
      <c r="G92" s="64"/>
      <c r="H92" s="64"/>
      <c r="I92" s="174"/>
      <c r="J92" s="64"/>
      <c r="K92" s="64"/>
      <c r="L92" s="62"/>
    </row>
    <row r="93" spans="2:12" s="1" customFormat="1" ht="10.35" customHeight="1">
      <c r="B93" s="42"/>
      <c r="C93" s="64"/>
      <c r="D93" s="64"/>
      <c r="E93" s="64"/>
      <c r="F93" s="64"/>
      <c r="G93" s="64"/>
      <c r="H93" s="64"/>
      <c r="I93" s="174"/>
      <c r="J93" s="64"/>
      <c r="K93" s="64"/>
      <c r="L93" s="62"/>
    </row>
    <row r="94" spans="2:20" s="10" customFormat="1" ht="29.25" customHeight="1">
      <c r="B94" s="179"/>
      <c r="C94" s="180" t="s">
        <v>160</v>
      </c>
      <c r="D94" s="181" t="s">
        <v>59</v>
      </c>
      <c r="E94" s="181" t="s">
        <v>55</v>
      </c>
      <c r="F94" s="181" t="s">
        <v>161</v>
      </c>
      <c r="G94" s="181" t="s">
        <v>162</v>
      </c>
      <c r="H94" s="181" t="s">
        <v>163</v>
      </c>
      <c r="I94" s="182" t="s">
        <v>164</v>
      </c>
      <c r="J94" s="181" t="s">
        <v>143</v>
      </c>
      <c r="K94" s="183" t="s">
        <v>165</v>
      </c>
      <c r="L94" s="184"/>
      <c r="M94" s="82" t="s">
        <v>166</v>
      </c>
      <c r="N94" s="83" t="s">
        <v>44</v>
      </c>
      <c r="O94" s="83" t="s">
        <v>167</v>
      </c>
      <c r="P94" s="83" t="s">
        <v>168</v>
      </c>
      <c r="Q94" s="83" t="s">
        <v>169</v>
      </c>
      <c r="R94" s="83" t="s">
        <v>170</v>
      </c>
      <c r="S94" s="83" t="s">
        <v>171</v>
      </c>
      <c r="T94" s="84" t="s">
        <v>172</v>
      </c>
    </row>
    <row r="95" spans="2:63" s="1" customFormat="1" ht="29.25" customHeight="1">
      <c r="B95" s="42"/>
      <c r="C95" s="88" t="s">
        <v>144</v>
      </c>
      <c r="D95" s="64"/>
      <c r="E95" s="64"/>
      <c r="F95" s="64"/>
      <c r="G95" s="64"/>
      <c r="H95" s="64"/>
      <c r="I95" s="174"/>
      <c r="J95" s="185">
        <f>BK95</f>
        <v>0</v>
      </c>
      <c r="K95" s="64"/>
      <c r="L95" s="62"/>
      <c r="M95" s="85"/>
      <c r="N95" s="86"/>
      <c r="O95" s="86"/>
      <c r="P95" s="186">
        <f>P96+P320</f>
        <v>0</v>
      </c>
      <c r="Q95" s="86"/>
      <c r="R95" s="186">
        <f>R96+R320</f>
        <v>57.354690850000004</v>
      </c>
      <c r="S95" s="86"/>
      <c r="T95" s="187">
        <f>T96+T320</f>
        <v>92.85894999999998</v>
      </c>
      <c r="AT95" s="25" t="s">
        <v>73</v>
      </c>
      <c r="AU95" s="25" t="s">
        <v>145</v>
      </c>
      <c r="BK95" s="188">
        <f>BK96+BK320</f>
        <v>0</v>
      </c>
    </row>
    <row r="96" spans="2:63" s="11" customFormat="1" ht="37.35" customHeight="1">
      <c r="B96" s="189"/>
      <c r="C96" s="190"/>
      <c r="D96" s="191" t="s">
        <v>73</v>
      </c>
      <c r="E96" s="192" t="s">
        <v>173</v>
      </c>
      <c r="F96" s="192" t="s">
        <v>174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P97+P156+P171+P254+P266+P312+P318</f>
        <v>0</v>
      </c>
      <c r="Q96" s="197"/>
      <c r="R96" s="198">
        <f>R97+R156+R171+R254+R266+R312+R318</f>
        <v>57.354690850000004</v>
      </c>
      <c r="S96" s="197"/>
      <c r="T96" s="199">
        <f>T97+T156+T171+T254+T266+T312+T318</f>
        <v>92.85894999999998</v>
      </c>
      <c r="AR96" s="200" t="s">
        <v>81</v>
      </c>
      <c r="AT96" s="201" t="s">
        <v>73</v>
      </c>
      <c r="AU96" s="201" t="s">
        <v>74</v>
      </c>
      <c r="AY96" s="200" t="s">
        <v>175</v>
      </c>
      <c r="BK96" s="202">
        <f>BK97+BK156+BK171+BK254+BK266+BK312+BK318</f>
        <v>0</v>
      </c>
    </row>
    <row r="97" spans="2:63" s="11" customFormat="1" ht="19.9" customHeight="1">
      <c r="B97" s="189"/>
      <c r="C97" s="190"/>
      <c r="D97" s="191" t="s">
        <v>73</v>
      </c>
      <c r="E97" s="203" t="s">
        <v>81</v>
      </c>
      <c r="F97" s="203" t="s">
        <v>176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P98+SUM(P99:P115)+P136</f>
        <v>0</v>
      </c>
      <c r="Q97" s="197"/>
      <c r="R97" s="198">
        <f>R98+SUM(R99:R115)+R136</f>
        <v>0.0012159999999999999</v>
      </c>
      <c r="S97" s="197"/>
      <c r="T97" s="199">
        <f>T98+SUM(T99:T115)+T136</f>
        <v>0</v>
      </c>
      <c r="AR97" s="200" t="s">
        <v>81</v>
      </c>
      <c r="AT97" s="201" t="s">
        <v>73</v>
      </c>
      <c r="AU97" s="201" t="s">
        <v>81</v>
      </c>
      <c r="AY97" s="200" t="s">
        <v>175</v>
      </c>
      <c r="BK97" s="202">
        <f>BK98+SUM(BK99:BK115)+BK136</f>
        <v>0</v>
      </c>
    </row>
    <row r="98" spans="2:65" s="1" customFormat="1" ht="25.5" customHeight="1">
      <c r="B98" s="42"/>
      <c r="C98" s="205" t="s">
        <v>81</v>
      </c>
      <c r="D98" s="205" t="s">
        <v>177</v>
      </c>
      <c r="E98" s="206" t="s">
        <v>178</v>
      </c>
      <c r="F98" s="207" t="s">
        <v>179</v>
      </c>
      <c r="G98" s="208" t="s">
        <v>102</v>
      </c>
      <c r="H98" s="209">
        <v>17.49</v>
      </c>
      <c r="I98" s="210"/>
      <c r="J98" s="211">
        <f>ROUND(I98*H98,2)</f>
        <v>0</v>
      </c>
      <c r="K98" s="207" t="s">
        <v>180</v>
      </c>
      <c r="L98" s="62"/>
      <c r="M98" s="212" t="s">
        <v>21</v>
      </c>
      <c r="N98" s="213" t="s">
        <v>45</v>
      </c>
      <c r="O98" s="43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25" t="s">
        <v>181</v>
      </c>
      <c r="AT98" s="25" t="s">
        <v>177</v>
      </c>
      <c r="AU98" s="25" t="s">
        <v>83</v>
      </c>
      <c r="AY98" s="25" t="s">
        <v>175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25" t="s">
        <v>81</v>
      </c>
      <c r="BK98" s="216">
        <f>ROUND(I98*H98,2)</f>
        <v>0</v>
      </c>
      <c r="BL98" s="25" t="s">
        <v>181</v>
      </c>
      <c r="BM98" s="25" t="s">
        <v>541</v>
      </c>
    </row>
    <row r="99" spans="2:47" s="1" customFormat="1" ht="54">
      <c r="B99" s="42"/>
      <c r="C99" s="64"/>
      <c r="D99" s="219" t="s">
        <v>264</v>
      </c>
      <c r="E99" s="64"/>
      <c r="F99" s="260" t="s">
        <v>542</v>
      </c>
      <c r="G99" s="64"/>
      <c r="H99" s="64"/>
      <c r="I99" s="174"/>
      <c r="J99" s="64"/>
      <c r="K99" s="64"/>
      <c r="L99" s="62"/>
      <c r="M99" s="261"/>
      <c r="N99" s="43"/>
      <c r="O99" s="43"/>
      <c r="P99" s="43"/>
      <c r="Q99" s="43"/>
      <c r="R99" s="43"/>
      <c r="S99" s="43"/>
      <c r="T99" s="79"/>
      <c r="AT99" s="25" t="s">
        <v>264</v>
      </c>
      <c r="AU99" s="25" t="s">
        <v>83</v>
      </c>
    </row>
    <row r="100" spans="2:51" s="12" customFormat="1" ht="27">
      <c r="B100" s="217"/>
      <c r="C100" s="218"/>
      <c r="D100" s="219" t="s">
        <v>183</v>
      </c>
      <c r="E100" s="220" t="s">
        <v>21</v>
      </c>
      <c r="F100" s="221" t="s">
        <v>184</v>
      </c>
      <c r="G100" s="218"/>
      <c r="H100" s="220" t="s">
        <v>21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183</v>
      </c>
      <c r="AU100" s="227" t="s">
        <v>83</v>
      </c>
      <c r="AV100" s="12" t="s">
        <v>81</v>
      </c>
      <c r="AW100" s="12" t="s">
        <v>37</v>
      </c>
      <c r="AX100" s="12" t="s">
        <v>74</v>
      </c>
      <c r="AY100" s="227" t="s">
        <v>175</v>
      </c>
    </row>
    <row r="101" spans="2:51" s="13" customFormat="1" ht="13.5">
      <c r="B101" s="228"/>
      <c r="C101" s="229"/>
      <c r="D101" s="219" t="s">
        <v>183</v>
      </c>
      <c r="E101" s="230" t="s">
        <v>100</v>
      </c>
      <c r="F101" s="231" t="s">
        <v>543</v>
      </c>
      <c r="G101" s="229"/>
      <c r="H101" s="232">
        <v>17.49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183</v>
      </c>
      <c r="AU101" s="238" t="s">
        <v>83</v>
      </c>
      <c r="AV101" s="13" t="s">
        <v>83</v>
      </c>
      <c r="AW101" s="13" t="s">
        <v>37</v>
      </c>
      <c r="AX101" s="13" t="s">
        <v>74</v>
      </c>
      <c r="AY101" s="238" t="s">
        <v>175</v>
      </c>
    </row>
    <row r="102" spans="2:51" s="14" customFormat="1" ht="13.5">
      <c r="B102" s="239"/>
      <c r="C102" s="240"/>
      <c r="D102" s="219" t="s">
        <v>183</v>
      </c>
      <c r="E102" s="241" t="s">
        <v>21</v>
      </c>
      <c r="F102" s="242" t="s">
        <v>186</v>
      </c>
      <c r="G102" s="240"/>
      <c r="H102" s="243">
        <v>17.49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183</v>
      </c>
      <c r="AU102" s="249" t="s">
        <v>83</v>
      </c>
      <c r="AV102" s="14" t="s">
        <v>181</v>
      </c>
      <c r="AW102" s="14" t="s">
        <v>37</v>
      </c>
      <c r="AX102" s="14" t="s">
        <v>81</v>
      </c>
      <c r="AY102" s="249" t="s">
        <v>175</v>
      </c>
    </row>
    <row r="103" spans="2:65" s="1" customFormat="1" ht="38.25" customHeight="1">
      <c r="B103" s="42"/>
      <c r="C103" s="205" t="s">
        <v>83</v>
      </c>
      <c r="D103" s="205" t="s">
        <v>177</v>
      </c>
      <c r="E103" s="206" t="s">
        <v>187</v>
      </c>
      <c r="F103" s="207" t="s">
        <v>188</v>
      </c>
      <c r="G103" s="208" t="s">
        <v>102</v>
      </c>
      <c r="H103" s="209">
        <v>17.49</v>
      </c>
      <c r="I103" s="210"/>
      <c r="J103" s="211">
        <f>ROUND(I103*H103,2)</f>
        <v>0</v>
      </c>
      <c r="K103" s="207" t="s">
        <v>180</v>
      </c>
      <c r="L103" s="62"/>
      <c r="M103" s="212" t="s">
        <v>21</v>
      </c>
      <c r="N103" s="213" t="s">
        <v>45</v>
      </c>
      <c r="O103" s="43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AR103" s="25" t="s">
        <v>181</v>
      </c>
      <c r="AT103" s="25" t="s">
        <v>177</v>
      </c>
      <c r="AU103" s="25" t="s">
        <v>83</v>
      </c>
      <c r="AY103" s="25" t="s">
        <v>175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25" t="s">
        <v>81</v>
      </c>
      <c r="BK103" s="216">
        <f>ROUND(I103*H103,2)</f>
        <v>0</v>
      </c>
      <c r="BL103" s="25" t="s">
        <v>181</v>
      </c>
      <c r="BM103" s="25" t="s">
        <v>544</v>
      </c>
    </row>
    <row r="104" spans="2:51" s="13" customFormat="1" ht="13.5">
      <c r="B104" s="228"/>
      <c r="C104" s="229"/>
      <c r="D104" s="219" t="s">
        <v>183</v>
      </c>
      <c r="E104" s="230" t="s">
        <v>21</v>
      </c>
      <c r="F104" s="231" t="s">
        <v>100</v>
      </c>
      <c r="G104" s="229"/>
      <c r="H104" s="232">
        <v>17.49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183</v>
      </c>
      <c r="AU104" s="238" t="s">
        <v>83</v>
      </c>
      <c r="AV104" s="13" t="s">
        <v>83</v>
      </c>
      <c r="AW104" s="13" t="s">
        <v>37</v>
      </c>
      <c r="AX104" s="13" t="s">
        <v>74</v>
      </c>
      <c r="AY104" s="238" t="s">
        <v>175</v>
      </c>
    </row>
    <row r="105" spans="2:51" s="14" customFormat="1" ht="13.5">
      <c r="B105" s="239"/>
      <c r="C105" s="240"/>
      <c r="D105" s="219" t="s">
        <v>183</v>
      </c>
      <c r="E105" s="241" t="s">
        <v>21</v>
      </c>
      <c r="F105" s="242" t="s">
        <v>186</v>
      </c>
      <c r="G105" s="240"/>
      <c r="H105" s="243">
        <v>17.49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AT105" s="249" t="s">
        <v>183</v>
      </c>
      <c r="AU105" s="249" t="s">
        <v>83</v>
      </c>
      <c r="AV105" s="14" t="s">
        <v>181</v>
      </c>
      <c r="AW105" s="14" t="s">
        <v>37</v>
      </c>
      <c r="AX105" s="14" t="s">
        <v>81</v>
      </c>
      <c r="AY105" s="249" t="s">
        <v>175</v>
      </c>
    </row>
    <row r="106" spans="2:65" s="1" customFormat="1" ht="38.25" customHeight="1">
      <c r="B106" s="42"/>
      <c r="C106" s="205" t="s">
        <v>190</v>
      </c>
      <c r="D106" s="205" t="s">
        <v>177</v>
      </c>
      <c r="E106" s="206" t="s">
        <v>191</v>
      </c>
      <c r="F106" s="207" t="s">
        <v>192</v>
      </c>
      <c r="G106" s="208" t="s">
        <v>102</v>
      </c>
      <c r="H106" s="209">
        <v>17.49</v>
      </c>
      <c r="I106" s="210"/>
      <c r="J106" s="211">
        <f>ROUND(I106*H106,2)</f>
        <v>0</v>
      </c>
      <c r="K106" s="207" t="s">
        <v>180</v>
      </c>
      <c r="L106" s="62"/>
      <c r="M106" s="212" t="s">
        <v>21</v>
      </c>
      <c r="N106" s="213" t="s">
        <v>45</v>
      </c>
      <c r="O106" s="43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AR106" s="25" t="s">
        <v>181</v>
      </c>
      <c r="AT106" s="25" t="s">
        <v>177</v>
      </c>
      <c r="AU106" s="25" t="s">
        <v>83</v>
      </c>
      <c r="AY106" s="25" t="s">
        <v>175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25" t="s">
        <v>81</v>
      </c>
      <c r="BK106" s="216">
        <f>ROUND(I106*H106,2)</f>
        <v>0</v>
      </c>
      <c r="BL106" s="25" t="s">
        <v>181</v>
      </c>
      <c r="BM106" s="25" t="s">
        <v>545</v>
      </c>
    </row>
    <row r="107" spans="2:51" s="13" customFormat="1" ht="13.5">
      <c r="B107" s="228"/>
      <c r="C107" s="229"/>
      <c r="D107" s="219" t="s">
        <v>183</v>
      </c>
      <c r="E107" s="230" t="s">
        <v>21</v>
      </c>
      <c r="F107" s="231" t="s">
        <v>100</v>
      </c>
      <c r="G107" s="229"/>
      <c r="H107" s="232">
        <v>17.49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183</v>
      </c>
      <c r="AU107" s="238" t="s">
        <v>83</v>
      </c>
      <c r="AV107" s="13" t="s">
        <v>83</v>
      </c>
      <c r="AW107" s="13" t="s">
        <v>37</v>
      </c>
      <c r="AX107" s="13" t="s">
        <v>74</v>
      </c>
      <c r="AY107" s="238" t="s">
        <v>175</v>
      </c>
    </row>
    <row r="108" spans="2:51" s="14" customFormat="1" ht="13.5">
      <c r="B108" s="239"/>
      <c r="C108" s="240"/>
      <c r="D108" s="219" t="s">
        <v>183</v>
      </c>
      <c r="E108" s="241" t="s">
        <v>21</v>
      </c>
      <c r="F108" s="242" t="s">
        <v>186</v>
      </c>
      <c r="G108" s="240"/>
      <c r="H108" s="243">
        <v>17.49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AT108" s="249" t="s">
        <v>183</v>
      </c>
      <c r="AU108" s="249" t="s">
        <v>83</v>
      </c>
      <c r="AV108" s="14" t="s">
        <v>181</v>
      </c>
      <c r="AW108" s="14" t="s">
        <v>37</v>
      </c>
      <c r="AX108" s="14" t="s">
        <v>81</v>
      </c>
      <c r="AY108" s="249" t="s">
        <v>175</v>
      </c>
    </row>
    <row r="109" spans="2:65" s="1" customFormat="1" ht="16.5" customHeight="1">
      <c r="B109" s="42"/>
      <c r="C109" s="205" t="s">
        <v>181</v>
      </c>
      <c r="D109" s="205" t="s">
        <v>177</v>
      </c>
      <c r="E109" s="206" t="s">
        <v>194</v>
      </c>
      <c r="F109" s="207" t="s">
        <v>195</v>
      </c>
      <c r="G109" s="208" t="s">
        <v>102</v>
      </c>
      <c r="H109" s="209">
        <v>17.49</v>
      </c>
      <c r="I109" s="210"/>
      <c r="J109" s="211">
        <f>ROUND(I109*H109,2)</f>
        <v>0</v>
      </c>
      <c r="K109" s="207" t="s">
        <v>180</v>
      </c>
      <c r="L109" s="62"/>
      <c r="M109" s="212" t="s">
        <v>21</v>
      </c>
      <c r="N109" s="213" t="s">
        <v>45</v>
      </c>
      <c r="O109" s="43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AR109" s="25" t="s">
        <v>181</v>
      </c>
      <c r="AT109" s="25" t="s">
        <v>177</v>
      </c>
      <c r="AU109" s="25" t="s">
        <v>83</v>
      </c>
      <c r="AY109" s="25" t="s">
        <v>175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25" t="s">
        <v>81</v>
      </c>
      <c r="BK109" s="216">
        <f>ROUND(I109*H109,2)</f>
        <v>0</v>
      </c>
      <c r="BL109" s="25" t="s">
        <v>181</v>
      </c>
      <c r="BM109" s="25" t="s">
        <v>546</v>
      </c>
    </row>
    <row r="110" spans="2:51" s="13" customFormat="1" ht="13.5">
      <c r="B110" s="228"/>
      <c r="C110" s="229"/>
      <c r="D110" s="219" t="s">
        <v>183</v>
      </c>
      <c r="E110" s="230" t="s">
        <v>21</v>
      </c>
      <c r="F110" s="231" t="s">
        <v>100</v>
      </c>
      <c r="G110" s="229"/>
      <c r="H110" s="232">
        <v>17.49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83</v>
      </c>
      <c r="AV110" s="13" t="s">
        <v>83</v>
      </c>
      <c r="AW110" s="13" t="s">
        <v>37</v>
      </c>
      <c r="AX110" s="13" t="s">
        <v>74</v>
      </c>
      <c r="AY110" s="238" t="s">
        <v>175</v>
      </c>
    </row>
    <row r="111" spans="2:51" s="14" customFormat="1" ht="13.5">
      <c r="B111" s="239"/>
      <c r="C111" s="240"/>
      <c r="D111" s="219" t="s">
        <v>183</v>
      </c>
      <c r="E111" s="241" t="s">
        <v>21</v>
      </c>
      <c r="F111" s="242" t="s">
        <v>186</v>
      </c>
      <c r="G111" s="240"/>
      <c r="H111" s="243">
        <v>17.49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AT111" s="249" t="s">
        <v>183</v>
      </c>
      <c r="AU111" s="249" t="s">
        <v>83</v>
      </c>
      <c r="AV111" s="14" t="s">
        <v>181</v>
      </c>
      <c r="AW111" s="14" t="s">
        <v>37</v>
      </c>
      <c r="AX111" s="14" t="s">
        <v>81</v>
      </c>
      <c r="AY111" s="249" t="s">
        <v>175</v>
      </c>
    </row>
    <row r="112" spans="2:65" s="1" customFormat="1" ht="25.5" customHeight="1">
      <c r="B112" s="42"/>
      <c r="C112" s="205" t="s">
        <v>111</v>
      </c>
      <c r="D112" s="205" t="s">
        <v>177</v>
      </c>
      <c r="E112" s="206" t="s">
        <v>197</v>
      </c>
      <c r="F112" s="207" t="s">
        <v>198</v>
      </c>
      <c r="G112" s="208" t="s">
        <v>199</v>
      </c>
      <c r="H112" s="209">
        <v>31.482</v>
      </c>
      <c r="I112" s="210"/>
      <c r="J112" s="211">
        <f>ROUND(I112*H112,2)</f>
        <v>0</v>
      </c>
      <c r="K112" s="207" t="s">
        <v>180</v>
      </c>
      <c r="L112" s="62"/>
      <c r="M112" s="212" t="s">
        <v>21</v>
      </c>
      <c r="N112" s="213" t="s">
        <v>45</v>
      </c>
      <c r="O112" s="43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AR112" s="25" t="s">
        <v>181</v>
      </c>
      <c r="AT112" s="25" t="s">
        <v>177</v>
      </c>
      <c r="AU112" s="25" t="s">
        <v>83</v>
      </c>
      <c r="AY112" s="25" t="s">
        <v>175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25" t="s">
        <v>81</v>
      </c>
      <c r="BK112" s="216">
        <f>ROUND(I112*H112,2)</f>
        <v>0</v>
      </c>
      <c r="BL112" s="25" t="s">
        <v>181</v>
      </c>
      <c r="BM112" s="25" t="s">
        <v>547</v>
      </c>
    </row>
    <row r="113" spans="2:51" s="13" customFormat="1" ht="13.5">
      <c r="B113" s="228"/>
      <c r="C113" s="229"/>
      <c r="D113" s="219" t="s">
        <v>183</v>
      </c>
      <c r="E113" s="230" t="s">
        <v>21</v>
      </c>
      <c r="F113" s="231" t="s">
        <v>201</v>
      </c>
      <c r="G113" s="229"/>
      <c r="H113" s="232">
        <v>31.482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183</v>
      </c>
      <c r="AU113" s="238" t="s">
        <v>83</v>
      </c>
      <c r="AV113" s="13" t="s">
        <v>83</v>
      </c>
      <c r="AW113" s="13" t="s">
        <v>37</v>
      </c>
      <c r="AX113" s="13" t="s">
        <v>74</v>
      </c>
      <c r="AY113" s="238" t="s">
        <v>175</v>
      </c>
    </row>
    <row r="114" spans="2:51" s="14" customFormat="1" ht="13.5">
      <c r="B114" s="239"/>
      <c r="C114" s="240"/>
      <c r="D114" s="219" t="s">
        <v>183</v>
      </c>
      <c r="E114" s="241" t="s">
        <v>21</v>
      </c>
      <c r="F114" s="242" t="s">
        <v>186</v>
      </c>
      <c r="G114" s="240"/>
      <c r="H114" s="243">
        <v>31.482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183</v>
      </c>
      <c r="AU114" s="249" t="s">
        <v>83</v>
      </c>
      <c r="AV114" s="14" t="s">
        <v>181</v>
      </c>
      <c r="AW114" s="14" t="s">
        <v>37</v>
      </c>
      <c r="AX114" s="14" t="s">
        <v>81</v>
      </c>
      <c r="AY114" s="249" t="s">
        <v>175</v>
      </c>
    </row>
    <row r="115" spans="2:63" s="11" customFormat="1" ht="22.35" customHeight="1">
      <c r="B115" s="189"/>
      <c r="C115" s="190"/>
      <c r="D115" s="191" t="s">
        <v>73</v>
      </c>
      <c r="E115" s="203" t="s">
        <v>115</v>
      </c>
      <c r="F115" s="203" t="s">
        <v>202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SUM(P116:P135)</f>
        <v>0</v>
      </c>
      <c r="Q115" s="197"/>
      <c r="R115" s="198">
        <f>SUM(R116:R135)</f>
        <v>5E-05</v>
      </c>
      <c r="S115" s="197"/>
      <c r="T115" s="199">
        <f>SUM(T116:T135)</f>
        <v>0</v>
      </c>
      <c r="AR115" s="200" t="s">
        <v>81</v>
      </c>
      <c r="AT115" s="201" t="s">
        <v>73</v>
      </c>
      <c r="AU115" s="201" t="s">
        <v>83</v>
      </c>
      <c r="AY115" s="200" t="s">
        <v>175</v>
      </c>
      <c r="BK115" s="202">
        <f>SUM(BK116:BK135)</f>
        <v>0</v>
      </c>
    </row>
    <row r="116" spans="2:65" s="1" customFormat="1" ht="25.5" customHeight="1">
      <c r="B116" s="42"/>
      <c r="C116" s="205" t="s">
        <v>203</v>
      </c>
      <c r="D116" s="205" t="s">
        <v>177</v>
      </c>
      <c r="E116" s="206" t="s">
        <v>548</v>
      </c>
      <c r="F116" s="207" t="s">
        <v>549</v>
      </c>
      <c r="G116" s="208" t="s">
        <v>121</v>
      </c>
      <c r="H116" s="209">
        <v>1</v>
      </c>
      <c r="I116" s="210"/>
      <c r="J116" s="211">
        <f>ROUND(I116*H116,2)</f>
        <v>0</v>
      </c>
      <c r="K116" s="207" t="s">
        <v>180</v>
      </c>
      <c r="L116" s="62"/>
      <c r="M116" s="212" t="s">
        <v>21</v>
      </c>
      <c r="N116" s="213" t="s">
        <v>45</v>
      </c>
      <c r="O116" s="43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AR116" s="25" t="s">
        <v>181</v>
      </c>
      <c r="AT116" s="25" t="s">
        <v>177</v>
      </c>
      <c r="AU116" s="25" t="s">
        <v>190</v>
      </c>
      <c r="AY116" s="25" t="s">
        <v>175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25" t="s">
        <v>81</v>
      </c>
      <c r="BK116" s="216">
        <f>ROUND(I116*H116,2)</f>
        <v>0</v>
      </c>
      <c r="BL116" s="25" t="s">
        <v>181</v>
      </c>
      <c r="BM116" s="25" t="s">
        <v>550</v>
      </c>
    </row>
    <row r="117" spans="2:51" s="12" customFormat="1" ht="13.5">
      <c r="B117" s="217"/>
      <c r="C117" s="218"/>
      <c r="D117" s="219" t="s">
        <v>183</v>
      </c>
      <c r="E117" s="220" t="s">
        <v>21</v>
      </c>
      <c r="F117" s="221" t="s">
        <v>212</v>
      </c>
      <c r="G117" s="218"/>
      <c r="H117" s="220" t="s">
        <v>21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183</v>
      </c>
      <c r="AU117" s="227" t="s">
        <v>190</v>
      </c>
      <c r="AV117" s="12" t="s">
        <v>81</v>
      </c>
      <c r="AW117" s="12" t="s">
        <v>37</v>
      </c>
      <c r="AX117" s="12" t="s">
        <v>74</v>
      </c>
      <c r="AY117" s="227" t="s">
        <v>175</v>
      </c>
    </row>
    <row r="118" spans="2:51" s="13" customFormat="1" ht="13.5">
      <c r="B118" s="228"/>
      <c r="C118" s="229"/>
      <c r="D118" s="219" t="s">
        <v>183</v>
      </c>
      <c r="E118" s="230" t="s">
        <v>137</v>
      </c>
      <c r="F118" s="231" t="s">
        <v>81</v>
      </c>
      <c r="G118" s="229"/>
      <c r="H118" s="232">
        <v>1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183</v>
      </c>
      <c r="AU118" s="238" t="s">
        <v>190</v>
      </c>
      <c r="AV118" s="13" t="s">
        <v>83</v>
      </c>
      <c r="AW118" s="13" t="s">
        <v>37</v>
      </c>
      <c r="AX118" s="13" t="s">
        <v>74</v>
      </c>
      <c r="AY118" s="238" t="s">
        <v>175</v>
      </c>
    </row>
    <row r="119" spans="2:51" s="14" customFormat="1" ht="13.5">
      <c r="B119" s="239"/>
      <c r="C119" s="240"/>
      <c r="D119" s="219" t="s">
        <v>183</v>
      </c>
      <c r="E119" s="241" t="s">
        <v>21</v>
      </c>
      <c r="F119" s="242" t="s">
        <v>186</v>
      </c>
      <c r="G119" s="240"/>
      <c r="H119" s="243">
        <v>1</v>
      </c>
      <c r="I119" s="244"/>
      <c r="J119" s="240"/>
      <c r="K119" s="240"/>
      <c r="L119" s="245"/>
      <c r="M119" s="246"/>
      <c r="N119" s="247"/>
      <c r="O119" s="247"/>
      <c r="P119" s="247"/>
      <c r="Q119" s="247"/>
      <c r="R119" s="247"/>
      <c r="S119" s="247"/>
      <c r="T119" s="248"/>
      <c r="AT119" s="249" t="s">
        <v>183</v>
      </c>
      <c r="AU119" s="249" t="s">
        <v>190</v>
      </c>
      <c r="AV119" s="14" t="s">
        <v>181</v>
      </c>
      <c r="AW119" s="14" t="s">
        <v>37</v>
      </c>
      <c r="AX119" s="14" t="s">
        <v>81</v>
      </c>
      <c r="AY119" s="249" t="s">
        <v>175</v>
      </c>
    </row>
    <row r="120" spans="2:65" s="1" customFormat="1" ht="25.5" customHeight="1">
      <c r="B120" s="42"/>
      <c r="C120" s="205" t="s">
        <v>138</v>
      </c>
      <c r="D120" s="205" t="s">
        <v>177</v>
      </c>
      <c r="E120" s="206" t="s">
        <v>551</v>
      </c>
      <c r="F120" s="207" t="s">
        <v>552</v>
      </c>
      <c r="G120" s="208" t="s">
        <v>121</v>
      </c>
      <c r="H120" s="209">
        <v>1</v>
      </c>
      <c r="I120" s="210"/>
      <c r="J120" s="211">
        <f>ROUND(I120*H120,2)</f>
        <v>0</v>
      </c>
      <c r="K120" s="207" t="s">
        <v>180</v>
      </c>
      <c r="L120" s="62"/>
      <c r="M120" s="212" t="s">
        <v>21</v>
      </c>
      <c r="N120" s="213" t="s">
        <v>45</v>
      </c>
      <c r="O120" s="43"/>
      <c r="P120" s="214">
        <f>O120*H120</f>
        <v>0</v>
      </c>
      <c r="Q120" s="214">
        <v>5E-05</v>
      </c>
      <c r="R120" s="214">
        <f>Q120*H120</f>
        <v>5E-05</v>
      </c>
      <c r="S120" s="214">
        <v>0</v>
      </c>
      <c r="T120" s="215">
        <f>S120*H120</f>
        <v>0</v>
      </c>
      <c r="AR120" s="25" t="s">
        <v>181</v>
      </c>
      <c r="AT120" s="25" t="s">
        <v>177</v>
      </c>
      <c r="AU120" s="25" t="s">
        <v>190</v>
      </c>
      <c r="AY120" s="25" t="s">
        <v>175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25" t="s">
        <v>81</v>
      </c>
      <c r="BK120" s="216">
        <f>ROUND(I120*H120,2)</f>
        <v>0</v>
      </c>
      <c r="BL120" s="25" t="s">
        <v>181</v>
      </c>
      <c r="BM120" s="25" t="s">
        <v>553</v>
      </c>
    </row>
    <row r="121" spans="2:51" s="13" customFormat="1" ht="13.5">
      <c r="B121" s="228"/>
      <c r="C121" s="229"/>
      <c r="D121" s="219" t="s">
        <v>183</v>
      </c>
      <c r="E121" s="230" t="s">
        <v>21</v>
      </c>
      <c r="F121" s="231" t="s">
        <v>137</v>
      </c>
      <c r="G121" s="229"/>
      <c r="H121" s="232">
        <v>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183</v>
      </c>
      <c r="AU121" s="238" t="s">
        <v>190</v>
      </c>
      <c r="AV121" s="13" t="s">
        <v>83</v>
      </c>
      <c r="AW121" s="13" t="s">
        <v>37</v>
      </c>
      <c r="AX121" s="13" t="s">
        <v>74</v>
      </c>
      <c r="AY121" s="238" t="s">
        <v>175</v>
      </c>
    </row>
    <row r="122" spans="2:51" s="14" customFormat="1" ht="13.5">
      <c r="B122" s="239"/>
      <c r="C122" s="240"/>
      <c r="D122" s="219" t="s">
        <v>183</v>
      </c>
      <c r="E122" s="241" t="s">
        <v>21</v>
      </c>
      <c r="F122" s="242" t="s">
        <v>186</v>
      </c>
      <c r="G122" s="240"/>
      <c r="H122" s="243">
        <v>1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183</v>
      </c>
      <c r="AU122" s="249" t="s">
        <v>190</v>
      </c>
      <c r="AV122" s="14" t="s">
        <v>181</v>
      </c>
      <c r="AW122" s="14" t="s">
        <v>37</v>
      </c>
      <c r="AX122" s="14" t="s">
        <v>81</v>
      </c>
      <c r="AY122" s="249" t="s">
        <v>175</v>
      </c>
    </row>
    <row r="123" spans="2:65" s="1" customFormat="1" ht="38.25" customHeight="1">
      <c r="B123" s="42"/>
      <c r="C123" s="205" t="s">
        <v>213</v>
      </c>
      <c r="D123" s="205" t="s">
        <v>177</v>
      </c>
      <c r="E123" s="206" t="s">
        <v>554</v>
      </c>
      <c r="F123" s="207" t="s">
        <v>555</v>
      </c>
      <c r="G123" s="208" t="s">
        <v>121</v>
      </c>
      <c r="H123" s="209">
        <v>1</v>
      </c>
      <c r="I123" s="210"/>
      <c r="J123" s="211">
        <f>ROUND(I123*H123,2)</f>
        <v>0</v>
      </c>
      <c r="K123" s="207" t="s">
        <v>180</v>
      </c>
      <c r="L123" s="62"/>
      <c r="M123" s="212" t="s">
        <v>21</v>
      </c>
      <c r="N123" s="213" t="s">
        <v>45</v>
      </c>
      <c r="O123" s="43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AR123" s="25" t="s">
        <v>181</v>
      </c>
      <c r="AT123" s="25" t="s">
        <v>177</v>
      </c>
      <c r="AU123" s="25" t="s">
        <v>190</v>
      </c>
      <c r="AY123" s="25" t="s">
        <v>175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25" t="s">
        <v>81</v>
      </c>
      <c r="BK123" s="216">
        <f>ROUND(I123*H123,2)</f>
        <v>0</v>
      </c>
      <c r="BL123" s="25" t="s">
        <v>181</v>
      </c>
      <c r="BM123" s="25" t="s">
        <v>556</v>
      </c>
    </row>
    <row r="124" spans="2:51" s="13" customFormat="1" ht="13.5">
      <c r="B124" s="228"/>
      <c r="C124" s="229"/>
      <c r="D124" s="219" t="s">
        <v>183</v>
      </c>
      <c r="E124" s="230" t="s">
        <v>21</v>
      </c>
      <c r="F124" s="231" t="s">
        <v>137</v>
      </c>
      <c r="G124" s="229"/>
      <c r="H124" s="232">
        <v>1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183</v>
      </c>
      <c r="AU124" s="238" t="s">
        <v>190</v>
      </c>
      <c r="AV124" s="13" t="s">
        <v>83</v>
      </c>
      <c r="AW124" s="13" t="s">
        <v>37</v>
      </c>
      <c r="AX124" s="13" t="s">
        <v>74</v>
      </c>
      <c r="AY124" s="238" t="s">
        <v>175</v>
      </c>
    </row>
    <row r="125" spans="2:51" s="14" customFormat="1" ht="13.5">
      <c r="B125" s="239"/>
      <c r="C125" s="240"/>
      <c r="D125" s="219" t="s">
        <v>183</v>
      </c>
      <c r="E125" s="241" t="s">
        <v>21</v>
      </c>
      <c r="F125" s="242" t="s">
        <v>186</v>
      </c>
      <c r="G125" s="240"/>
      <c r="H125" s="243">
        <v>1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AT125" s="249" t="s">
        <v>183</v>
      </c>
      <c r="AU125" s="249" t="s">
        <v>190</v>
      </c>
      <c r="AV125" s="14" t="s">
        <v>181</v>
      </c>
      <c r="AW125" s="14" t="s">
        <v>37</v>
      </c>
      <c r="AX125" s="14" t="s">
        <v>81</v>
      </c>
      <c r="AY125" s="249" t="s">
        <v>175</v>
      </c>
    </row>
    <row r="126" spans="2:65" s="1" customFormat="1" ht="38.25" customHeight="1">
      <c r="B126" s="42"/>
      <c r="C126" s="205" t="s">
        <v>217</v>
      </c>
      <c r="D126" s="205" t="s">
        <v>177</v>
      </c>
      <c r="E126" s="206" t="s">
        <v>557</v>
      </c>
      <c r="F126" s="207" t="s">
        <v>558</v>
      </c>
      <c r="G126" s="208" t="s">
        <v>121</v>
      </c>
      <c r="H126" s="209">
        <v>1</v>
      </c>
      <c r="I126" s="210"/>
      <c r="J126" s="211">
        <f>ROUND(I126*H126,2)</f>
        <v>0</v>
      </c>
      <c r="K126" s="207" t="s">
        <v>180</v>
      </c>
      <c r="L126" s="62"/>
      <c r="M126" s="212" t="s">
        <v>21</v>
      </c>
      <c r="N126" s="213" t="s">
        <v>45</v>
      </c>
      <c r="O126" s="43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AR126" s="25" t="s">
        <v>181</v>
      </c>
      <c r="AT126" s="25" t="s">
        <v>177</v>
      </c>
      <c r="AU126" s="25" t="s">
        <v>190</v>
      </c>
      <c r="AY126" s="25" t="s">
        <v>175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25" t="s">
        <v>81</v>
      </c>
      <c r="BK126" s="216">
        <f>ROUND(I126*H126,2)</f>
        <v>0</v>
      </c>
      <c r="BL126" s="25" t="s">
        <v>181</v>
      </c>
      <c r="BM126" s="25" t="s">
        <v>559</v>
      </c>
    </row>
    <row r="127" spans="2:51" s="13" customFormat="1" ht="13.5">
      <c r="B127" s="228"/>
      <c r="C127" s="229"/>
      <c r="D127" s="219" t="s">
        <v>183</v>
      </c>
      <c r="E127" s="230" t="s">
        <v>21</v>
      </c>
      <c r="F127" s="231" t="s">
        <v>137</v>
      </c>
      <c r="G127" s="229"/>
      <c r="H127" s="232">
        <v>1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183</v>
      </c>
      <c r="AU127" s="238" t="s">
        <v>190</v>
      </c>
      <c r="AV127" s="13" t="s">
        <v>83</v>
      </c>
      <c r="AW127" s="13" t="s">
        <v>37</v>
      </c>
      <c r="AX127" s="13" t="s">
        <v>74</v>
      </c>
      <c r="AY127" s="238" t="s">
        <v>175</v>
      </c>
    </row>
    <row r="128" spans="2:51" s="14" customFormat="1" ht="13.5">
      <c r="B128" s="239"/>
      <c r="C128" s="240"/>
      <c r="D128" s="219" t="s">
        <v>183</v>
      </c>
      <c r="E128" s="241" t="s">
        <v>21</v>
      </c>
      <c r="F128" s="242" t="s">
        <v>186</v>
      </c>
      <c r="G128" s="240"/>
      <c r="H128" s="243">
        <v>1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183</v>
      </c>
      <c r="AU128" s="249" t="s">
        <v>190</v>
      </c>
      <c r="AV128" s="14" t="s">
        <v>181</v>
      </c>
      <c r="AW128" s="14" t="s">
        <v>37</v>
      </c>
      <c r="AX128" s="14" t="s">
        <v>81</v>
      </c>
      <c r="AY128" s="249" t="s">
        <v>175</v>
      </c>
    </row>
    <row r="129" spans="2:65" s="1" customFormat="1" ht="25.5" customHeight="1">
      <c r="B129" s="42"/>
      <c r="C129" s="205" t="s">
        <v>221</v>
      </c>
      <c r="D129" s="205" t="s">
        <v>177</v>
      </c>
      <c r="E129" s="206" t="s">
        <v>560</v>
      </c>
      <c r="F129" s="207" t="s">
        <v>561</v>
      </c>
      <c r="G129" s="208" t="s">
        <v>121</v>
      </c>
      <c r="H129" s="209">
        <v>1</v>
      </c>
      <c r="I129" s="210"/>
      <c r="J129" s="211">
        <f>ROUND(I129*H129,2)</f>
        <v>0</v>
      </c>
      <c r="K129" s="207" t="s">
        <v>180</v>
      </c>
      <c r="L129" s="62"/>
      <c r="M129" s="212" t="s">
        <v>21</v>
      </c>
      <c r="N129" s="213" t="s">
        <v>45</v>
      </c>
      <c r="O129" s="43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AR129" s="25" t="s">
        <v>181</v>
      </c>
      <c r="AT129" s="25" t="s">
        <v>177</v>
      </c>
      <c r="AU129" s="25" t="s">
        <v>190</v>
      </c>
      <c r="AY129" s="25" t="s">
        <v>175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25" t="s">
        <v>81</v>
      </c>
      <c r="BK129" s="216">
        <f>ROUND(I129*H129,2)</f>
        <v>0</v>
      </c>
      <c r="BL129" s="25" t="s">
        <v>181</v>
      </c>
      <c r="BM129" s="25" t="s">
        <v>562</v>
      </c>
    </row>
    <row r="130" spans="2:51" s="13" customFormat="1" ht="13.5">
      <c r="B130" s="228"/>
      <c r="C130" s="229"/>
      <c r="D130" s="219" t="s">
        <v>183</v>
      </c>
      <c r="E130" s="230" t="s">
        <v>21</v>
      </c>
      <c r="F130" s="231" t="s">
        <v>137</v>
      </c>
      <c r="G130" s="229"/>
      <c r="H130" s="232">
        <v>1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183</v>
      </c>
      <c r="AU130" s="238" t="s">
        <v>190</v>
      </c>
      <c r="AV130" s="13" t="s">
        <v>83</v>
      </c>
      <c r="AW130" s="13" t="s">
        <v>37</v>
      </c>
      <c r="AX130" s="13" t="s">
        <v>74</v>
      </c>
      <c r="AY130" s="238" t="s">
        <v>175</v>
      </c>
    </row>
    <row r="131" spans="2:51" s="14" customFormat="1" ht="13.5">
      <c r="B131" s="239"/>
      <c r="C131" s="240"/>
      <c r="D131" s="219" t="s">
        <v>183</v>
      </c>
      <c r="E131" s="241" t="s">
        <v>21</v>
      </c>
      <c r="F131" s="242" t="s">
        <v>186</v>
      </c>
      <c r="G131" s="240"/>
      <c r="H131" s="243">
        <v>1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AT131" s="249" t="s">
        <v>183</v>
      </c>
      <c r="AU131" s="249" t="s">
        <v>190</v>
      </c>
      <c r="AV131" s="14" t="s">
        <v>181</v>
      </c>
      <c r="AW131" s="14" t="s">
        <v>37</v>
      </c>
      <c r="AX131" s="14" t="s">
        <v>81</v>
      </c>
      <c r="AY131" s="249" t="s">
        <v>175</v>
      </c>
    </row>
    <row r="132" spans="2:65" s="1" customFormat="1" ht="16.5" customHeight="1">
      <c r="B132" s="42"/>
      <c r="C132" s="205" t="s">
        <v>115</v>
      </c>
      <c r="D132" s="205" t="s">
        <v>177</v>
      </c>
      <c r="E132" s="206" t="s">
        <v>233</v>
      </c>
      <c r="F132" s="207" t="s">
        <v>234</v>
      </c>
      <c r="G132" s="208" t="s">
        <v>114</v>
      </c>
      <c r="H132" s="209">
        <v>40</v>
      </c>
      <c r="I132" s="210"/>
      <c r="J132" s="211">
        <f>ROUND(I132*H132,2)</f>
        <v>0</v>
      </c>
      <c r="K132" s="207" t="s">
        <v>21</v>
      </c>
      <c r="L132" s="62"/>
      <c r="M132" s="212" t="s">
        <v>21</v>
      </c>
      <c r="N132" s="213" t="s">
        <v>45</v>
      </c>
      <c r="O132" s="43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AR132" s="25" t="s">
        <v>181</v>
      </c>
      <c r="AT132" s="25" t="s">
        <v>177</v>
      </c>
      <c r="AU132" s="25" t="s">
        <v>190</v>
      </c>
      <c r="AY132" s="25" t="s">
        <v>175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25" t="s">
        <v>81</v>
      </c>
      <c r="BK132" s="216">
        <f>ROUND(I132*H132,2)</f>
        <v>0</v>
      </c>
      <c r="BL132" s="25" t="s">
        <v>181</v>
      </c>
      <c r="BM132" s="25" t="s">
        <v>563</v>
      </c>
    </row>
    <row r="133" spans="2:51" s="12" customFormat="1" ht="13.5">
      <c r="B133" s="217"/>
      <c r="C133" s="218"/>
      <c r="D133" s="219" t="s">
        <v>183</v>
      </c>
      <c r="E133" s="220" t="s">
        <v>21</v>
      </c>
      <c r="F133" s="221" t="s">
        <v>236</v>
      </c>
      <c r="G133" s="218"/>
      <c r="H133" s="220" t="s">
        <v>21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183</v>
      </c>
      <c r="AU133" s="227" t="s">
        <v>190</v>
      </c>
      <c r="AV133" s="12" t="s">
        <v>81</v>
      </c>
      <c r="AW133" s="12" t="s">
        <v>37</v>
      </c>
      <c r="AX133" s="12" t="s">
        <v>74</v>
      </c>
      <c r="AY133" s="227" t="s">
        <v>175</v>
      </c>
    </row>
    <row r="134" spans="2:51" s="13" customFormat="1" ht="13.5">
      <c r="B134" s="228"/>
      <c r="C134" s="229"/>
      <c r="D134" s="219" t="s">
        <v>183</v>
      </c>
      <c r="E134" s="230" t="s">
        <v>21</v>
      </c>
      <c r="F134" s="231" t="s">
        <v>564</v>
      </c>
      <c r="G134" s="229"/>
      <c r="H134" s="232">
        <v>40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190</v>
      </c>
      <c r="AV134" s="13" t="s">
        <v>83</v>
      </c>
      <c r="AW134" s="13" t="s">
        <v>37</v>
      </c>
      <c r="AX134" s="13" t="s">
        <v>74</v>
      </c>
      <c r="AY134" s="238" t="s">
        <v>175</v>
      </c>
    </row>
    <row r="135" spans="2:51" s="14" customFormat="1" ht="13.5">
      <c r="B135" s="239"/>
      <c r="C135" s="240"/>
      <c r="D135" s="219" t="s">
        <v>183</v>
      </c>
      <c r="E135" s="241" t="s">
        <v>21</v>
      </c>
      <c r="F135" s="242" t="s">
        <v>186</v>
      </c>
      <c r="G135" s="240"/>
      <c r="H135" s="243">
        <v>40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183</v>
      </c>
      <c r="AU135" s="249" t="s">
        <v>190</v>
      </c>
      <c r="AV135" s="14" t="s">
        <v>181</v>
      </c>
      <c r="AW135" s="14" t="s">
        <v>37</v>
      </c>
      <c r="AX135" s="14" t="s">
        <v>81</v>
      </c>
      <c r="AY135" s="249" t="s">
        <v>175</v>
      </c>
    </row>
    <row r="136" spans="2:63" s="11" customFormat="1" ht="22.35" customHeight="1">
      <c r="B136" s="189"/>
      <c r="C136" s="190"/>
      <c r="D136" s="191" t="s">
        <v>73</v>
      </c>
      <c r="E136" s="203" t="s">
        <v>238</v>
      </c>
      <c r="F136" s="203" t="s">
        <v>239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SUM(P137:P155)</f>
        <v>0</v>
      </c>
      <c r="Q136" s="197"/>
      <c r="R136" s="198">
        <f>SUM(R137:R155)</f>
        <v>0.001166</v>
      </c>
      <c r="S136" s="197"/>
      <c r="T136" s="199">
        <f>SUM(T137:T155)</f>
        <v>0</v>
      </c>
      <c r="AR136" s="200" t="s">
        <v>81</v>
      </c>
      <c r="AT136" s="201" t="s">
        <v>73</v>
      </c>
      <c r="AU136" s="201" t="s">
        <v>83</v>
      </c>
      <c r="AY136" s="200" t="s">
        <v>175</v>
      </c>
      <c r="BK136" s="202">
        <f>SUM(BK137:BK155)</f>
        <v>0</v>
      </c>
    </row>
    <row r="137" spans="2:65" s="1" customFormat="1" ht="38.25" customHeight="1">
      <c r="B137" s="42"/>
      <c r="C137" s="205" t="s">
        <v>228</v>
      </c>
      <c r="D137" s="205" t="s">
        <v>177</v>
      </c>
      <c r="E137" s="206" t="s">
        <v>241</v>
      </c>
      <c r="F137" s="207" t="s">
        <v>242</v>
      </c>
      <c r="G137" s="208" t="s">
        <v>102</v>
      </c>
      <c r="H137" s="209">
        <v>7.77</v>
      </c>
      <c r="I137" s="210"/>
      <c r="J137" s="211">
        <f>ROUND(I137*H137,2)</f>
        <v>0</v>
      </c>
      <c r="K137" s="207" t="s">
        <v>180</v>
      </c>
      <c r="L137" s="62"/>
      <c r="M137" s="212" t="s">
        <v>21</v>
      </c>
      <c r="N137" s="213" t="s">
        <v>45</v>
      </c>
      <c r="O137" s="43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AR137" s="25" t="s">
        <v>181</v>
      </c>
      <c r="AT137" s="25" t="s">
        <v>177</v>
      </c>
      <c r="AU137" s="25" t="s">
        <v>190</v>
      </c>
      <c r="AY137" s="25" t="s">
        <v>175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25" t="s">
        <v>81</v>
      </c>
      <c r="BK137" s="216">
        <f>ROUND(I137*H137,2)</f>
        <v>0</v>
      </c>
      <c r="BL137" s="25" t="s">
        <v>181</v>
      </c>
      <c r="BM137" s="25" t="s">
        <v>565</v>
      </c>
    </row>
    <row r="138" spans="2:51" s="12" customFormat="1" ht="13.5">
      <c r="B138" s="217"/>
      <c r="C138" s="218"/>
      <c r="D138" s="219" t="s">
        <v>183</v>
      </c>
      <c r="E138" s="220" t="s">
        <v>21</v>
      </c>
      <c r="F138" s="221" t="s">
        <v>244</v>
      </c>
      <c r="G138" s="218"/>
      <c r="H138" s="220" t="s">
        <v>21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183</v>
      </c>
      <c r="AU138" s="227" t="s">
        <v>190</v>
      </c>
      <c r="AV138" s="12" t="s">
        <v>81</v>
      </c>
      <c r="AW138" s="12" t="s">
        <v>37</v>
      </c>
      <c r="AX138" s="12" t="s">
        <v>74</v>
      </c>
      <c r="AY138" s="227" t="s">
        <v>175</v>
      </c>
    </row>
    <row r="139" spans="2:51" s="13" customFormat="1" ht="13.5">
      <c r="B139" s="228"/>
      <c r="C139" s="229"/>
      <c r="D139" s="219" t="s">
        <v>183</v>
      </c>
      <c r="E139" s="230" t="s">
        <v>127</v>
      </c>
      <c r="F139" s="231" t="s">
        <v>566</v>
      </c>
      <c r="G139" s="229"/>
      <c r="H139" s="232">
        <v>7.77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183</v>
      </c>
      <c r="AU139" s="238" t="s">
        <v>190</v>
      </c>
      <c r="AV139" s="13" t="s">
        <v>83</v>
      </c>
      <c r="AW139" s="13" t="s">
        <v>37</v>
      </c>
      <c r="AX139" s="13" t="s">
        <v>74</v>
      </c>
      <c r="AY139" s="238" t="s">
        <v>175</v>
      </c>
    </row>
    <row r="140" spans="2:51" s="14" customFormat="1" ht="13.5">
      <c r="B140" s="239"/>
      <c r="C140" s="240"/>
      <c r="D140" s="219" t="s">
        <v>183</v>
      </c>
      <c r="E140" s="241" t="s">
        <v>21</v>
      </c>
      <c r="F140" s="242" t="s">
        <v>186</v>
      </c>
      <c r="G140" s="240"/>
      <c r="H140" s="243">
        <v>7.77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183</v>
      </c>
      <c r="AU140" s="249" t="s">
        <v>190</v>
      </c>
      <c r="AV140" s="14" t="s">
        <v>181</v>
      </c>
      <c r="AW140" s="14" t="s">
        <v>37</v>
      </c>
      <c r="AX140" s="14" t="s">
        <v>81</v>
      </c>
      <c r="AY140" s="249" t="s">
        <v>175</v>
      </c>
    </row>
    <row r="141" spans="2:65" s="1" customFormat="1" ht="25.5" customHeight="1">
      <c r="B141" s="42"/>
      <c r="C141" s="205" t="s">
        <v>232</v>
      </c>
      <c r="D141" s="205" t="s">
        <v>177</v>
      </c>
      <c r="E141" s="206" t="s">
        <v>246</v>
      </c>
      <c r="F141" s="207" t="s">
        <v>247</v>
      </c>
      <c r="G141" s="208" t="s">
        <v>106</v>
      </c>
      <c r="H141" s="209">
        <v>77.7</v>
      </c>
      <c r="I141" s="210"/>
      <c r="J141" s="211">
        <f>ROUND(I141*H141,2)</f>
        <v>0</v>
      </c>
      <c r="K141" s="207" t="s">
        <v>180</v>
      </c>
      <c r="L141" s="62"/>
      <c r="M141" s="212" t="s">
        <v>21</v>
      </c>
      <c r="N141" s="213" t="s">
        <v>45</v>
      </c>
      <c r="O141" s="43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AR141" s="25" t="s">
        <v>181</v>
      </c>
      <c r="AT141" s="25" t="s">
        <v>177</v>
      </c>
      <c r="AU141" s="25" t="s">
        <v>190</v>
      </c>
      <c r="AY141" s="25" t="s">
        <v>175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25" t="s">
        <v>81</v>
      </c>
      <c r="BK141" s="216">
        <f>ROUND(I141*H141,2)</f>
        <v>0</v>
      </c>
      <c r="BL141" s="25" t="s">
        <v>181</v>
      </c>
      <c r="BM141" s="25" t="s">
        <v>567</v>
      </c>
    </row>
    <row r="142" spans="2:51" s="13" customFormat="1" ht="13.5">
      <c r="B142" s="228"/>
      <c r="C142" s="229"/>
      <c r="D142" s="219" t="s">
        <v>183</v>
      </c>
      <c r="E142" s="230" t="s">
        <v>21</v>
      </c>
      <c r="F142" s="231" t="s">
        <v>568</v>
      </c>
      <c r="G142" s="229"/>
      <c r="H142" s="232">
        <v>77.7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183</v>
      </c>
      <c r="AU142" s="238" t="s">
        <v>190</v>
      </c>
      <c r="AV142" s="13" t="s">
        <v>83</v>
      </c>
      <c r="AW142" s="13" t="s">
        <v>37</v>
      </c>
      <c r="AX142" s="13" t="s">
        <v>74</v>
      </c>
      <c r="AY142" s="238" t="s">
        <v>175</v>
      </c>
    </row>
    <row r="143" spans="2:51" s="14" customFormat="1" ht="13.5">
      <c r="B143" s="239"/>
      <c r="C143" s="240"/>
      <c r="D143" s="219" t="s">
        <v>183</v>
      </c>
      <c r="E143" s="241" t="s">
        <v>21</v>
      </c>
      <c r="F143" s="242" t="s">
        <v>186</v>
      </c>
      <c r="G143" s="240"/>
      <c r="H143" s="243">
        <v>77.7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183</v>
      </c>
      <c r="AU143" s="249" t="s">
        <v>190</v>
      </c>
      <c r="AV143" s="14" t="s">
        <v>181</v>
      </c>
      <c r="AW143" s="14" t="s">
        <v>37</v>
      </c>
      <c r="AX143" s="14" t="s">
        <v>81</v>
      </c>
      <c r="AY143" s="249" t="s">
        <v>175</v>
      </c>
    </row>
    <row r="144" spans="2:65" s="1" customFormat="1" ht="25.5" customHeight="1">
      <c r="B144" s="42"/>
      <c r="C144" s="205" t="s">
        <v>240</v>
      </c>
      <c r="D144" s="205" t="s">
        <v>177</v>
      </c>
      <c r="E144" s="206" t="s">
        <v>251</v>
      </c>
      <c r="F144" s="207" t="s">
        <v>252</v>
      </c>
      <c r="G144" s="208" t="s">
        <v>106</v>
      </c>
      <c r="H144" s="209">
        <v>77.7</v>
      </c>
      <c r="I144" s="210"/>
      <c r="J144" s="211">
        <f>ROUND(I144*H144,2)</f>
        <v>0</v>
      </c>
      <c r="K144" s="207" t="s">
        <v>180</v>
      </c>
      <c r="L144" s="62"/>
      <c r="M144" s="212" t="s">
        <v>21</v>
      </c>
      <c r="N144" s="213" t="s">
        <v>45</v>
      </c>
      <c r="O144" s="43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AR144" s="25" t="s">
        <v>181</v>
      </c>
      <c r="AT144" s="25" t="s">
        <v>177</v>
      </c>
      <c r="AU144" s="25" t="s">
        <v>190</v>
      </c>
      <c r="AY144" s="25" t="s">
        <v>175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25" t="s">
        <v>81</v>
      </c>
      <c r="BK144" s="216">
        <f>ROUND(I144*H144,2)</f>
        <v>0</v>
      </c>
      <c r="BL144" s="25" t="s">
        <v>181</v>
      </c>
      <c r="BM144" s="25" t="s">
        <v>569</v>
      </c>
    </row>
    <row r="145" spans="2:51" s="13" customFormat="1" ht="13.5">
      <c r="B145" s="228"/>
      <c r="C145" s="229"/>
      <c r="D145" s="219" t="s">
        <v>183</v>
      </c>
      <c r="E145" s="230" t="s">
        <v>21</v>
      </c>
      <c r="F145" s="231" t="s">
        <v>568</v>
      </c>
      <c r="G145" s="229"/>
      <c r="H145" s="232">
        <v>77.7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183</v>
      </c>
      <c r="AU145" s="238" t="s">
        <v>190</v>
      </c>
      <c r="AV145" s="13" t="s">
        <v>83</v>
      </c>
      <c r="AW145" s="13" t="s">
        <v>37</v>
      </c>
      <c r="AX145" s="13" t="s">
        <v>74</v>
      </c>
      <c r="AY145" s="238" t="s">
        <v>175</v>
      </c>
    </row>
    <row r="146" spans="2:51" s="14" customFormat="1" ht="13.5">
      <c r="B146" s="239"/>
      <c r="C146" s="240"/>
      <c r="D146" s="219" t="s">
        <v>183</v>
      </c>
      <c r="E146" s="241" t="s">
        <v>21</v>
      </c>
      <c r="F146" s="242" t="s">
        <v>186</v>
      </c>
      <c r="G146" s="240"/>
      <c r="H146" s="243">
        <v>77.7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183</v>
      </c>
      <c r="AU146" s="249" t="s">
        <v>190</v>
      </c>
      <c r="AV146" s="14" t="s">
        <v>181</v>
      </c>
      <c r="AW146" s="14" t="s">
        <v>37</v>
      </c>
      <c r="AX146" s="14" t="s">
        <v>81</v>
      </c>
      <c r="AY146" s="249" t="s">
        <v>175</v>
      </c>
    </row>
    <row r="147" spans="2:65" s="1" customFormat="1" ht="16.5" customHeight="1">
      <c r="B147" s="42"/>
      <c r="C147" s="250" t="s">
        <v>10</v>
      </c>
      <c r="D147" s="250" t="s">
        <v>255</v>
      </c>
      <c r="E147" s="251" t="s">
        <v>256</v>
      </c>
      <c r="F147" s="252" t="s">
        <v>257</v>
      </c>
      <c r="G147" s="253" t="s">
        <v>258</v>
      </c>
      <c r="H147" s="254">
        <v>1.166</v>
      </c>
      <c r="I147" s="255"/>
      <c r="J147" s="256">
        <f>ROUND(I147*H147,2)</f>
        <v>0</v>
      </c>
      <c r="K147" s="252" t="s">
        <v>180</v>
      </c>
      <c r="L147" s="257"/>
      <c r="M147" s="258" t="s">
        <v>21</v>
      </c>
      <c r="N147" s="259" t="s">
        <v>45</v>
      </c>
      <c r="O147" s="43"/>
      <c r="P147" s="214">
        <f>O147*H147</f>
        <v>0</v>
      </c>
      <c r="Q147" s="214">
        <v>0.001</v>
      </c>
      <c r="R147" s="214">
        <f>Q147*H147</f>
        <v>0.001166</v>
      </c>
      <c r="S147" s="214">
        <v>0</v>
      </c>
      <c r="T147" s="215">
        <f>S147*H147</f>
        <v>0</v>
      </c>
      <c r="AR147" s="25" t="s">
        <v>213</v>
      </c>
      <c r="AT147" s="25" t="s">
        <v>255</v>
      </c>
      <c r="AU147" s="25" t="s">
        <v>190</v>
      </c>
      <c r="AY147" s="25" t="s">
        <v>175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25" t="s">
        <v>81</v>
      </c>
      <c r="BK147" s="216">
        <f>ROUND(I147*H147,2)</f>
        <v>0</v>
      </c>
      <c r="BL147" s="25" t="s">
        <v>181</v>
      </c>
      <c r="BM147" s="25" t="s">
        <v>570</v>
      </c>
    </row>
    <row r="148" spans="2:51" s="13" customFormat="1" ht="13.5">
      <c r="B148" s="228"/>
      <c r="C148" s="229"/>
      <c r="D148" s="219" t="s">
        <v>183</v>
      </c>
      <c r="E148" s="230" t="s">
        <v>21</v>
      </c>
      <c r="F148" s="231" t="s">
        <v>568</v>
      </c>
      <c r="G148" s="229"/>
      <c r="H148" s="232">
        <v>77.7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183</v>
      </c>
      <c r="AU148" s="238" t="s">
        <v>190</v>
      </c>
      <c r="AV148" s="13" t="s">
        <v>83</v>
      </c>
      <c r="AW148" s="13" t="s">
        <v>37</v>
      </c>
      <c r="AX148" s="13" t="s">
        <v>74</v>
      </c>
      <c r="AY148" s="238" t="s">
        <v>175</v>
      </c>
    </row>
    <row r="149" spans="2:51" s="14" customFormat="1" ht="13.5">
      <c r="B149" s="239"/>
      <c r="C149" s="240"/>
      <c r="D149" s="219" t="s">
        <v>183</v>
      </c>
      <c r="E149" s="241" t="s">
        <v>21</v>
      </c>
      <c r="F149" s="242" t="s">
        <v>186</v>
      </c>
      <c r="G149" s="240"/>
      <c r="H149" s="243">
        <v>77.7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183</v>
      </c>
      <c r="AU149" s="249" t="s">
        <v>190</v>
      </c>
      <c r="AV149" s="14" t="s">
        <v>181</v>
      </c>
      <c r="AW149" s="14" t="s">
        <v>37</v>
      </c>
      <c r="AX149" s="14" t="s">
        <v>81</v>
      </c>
      <c r="AY149" s="249" t="s">
        <v>175</v>
      </c>
    </row>
    <row r="150" spans="2:51" s="13" customFormat="1" ht="13.5">
      <c r="B150" s="228"/>
      <c r="C150" s="229"/>
      <c r="D150" s="219" t="s">
        <v>183</v>
      </c>
      <c r="E150" s="229"/>
      <c r="F150" s="231" t="s">
        <v>571</v>
      </c>
      <c r="G150" s="229"/>
      <c r="H150" s="232">
        <v>1.166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183</v>
      </c>
      <c r="AU150" s="238" t="s">
        <v>190</v>
      </c>
      <c r="AV150" s="13" t="s">
        <v>83</v>
      </c>
      <c r="AW150" s="13" t="s">
        <v>6</v>
      </c>
      <c r="AX150" s="13" t="s">
        <v>81</v>
      </c>
      <c r="AY150" s="238" t="s">
        <v>175</v>
      </c>
    </row>
    <row r="151" spans="2:65" s="1" customFormat="1" ht="16.5" customHeight="1">
      <c r="B151" s="42"/>
      <c r="C151" s="205" t="s">
        <v>250</v>
      </c>
      <c r="D151" s="205" t="s">
        <v>177</v>
      </c>
      <c r="E151" s="206" t="s">
        <v>261</v>
      </c>
      <c r="F151" s="207" t="s">
        <v>262</v>
      </c>
      <c r="G151" s="208" t="s">
        <v>102</v>
      </c>
      <c r="H151" s="209">
        <v>3.885</v>
      </c>
      <c r="I151" s="210"/>
      <c r="J151" s="211">
        <f>ROUND(I151*H151,2)</f>
        <v>0</v>
      </c>
      <c r="K151" s="207" t="s">
        <v>180</v>
      </c>
      <c r="L151" s="62"/>
      <c r="M151" s="212" t="s">
        <v>21</v>
      </c>
      <c r="N151" s="213" t="s">
        <v>45</v>
      </c>
      <c r="O151" s="43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AR151" s="25" t="s">
        <v>181</v>
      </c>
      <c r="AT151" s="25" t="s">
        <v>177</v>
      </c>
      <c r="AU151" s="25" t="s">
        <v>190</v>
      </c>
      <c r="AY151" s="25" t="s">
        <v>175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25" t="s">
        <v>81</v>
      </c>
      <c r="BK151" s="216">
        <f>ROUND(I151*H151,2)</f>
        <v>0</v>
      </c>
      <c r="BL151" s="25" t="s">
        <v>181</v>
      </c>
      <c r="BM151" s="25" t="s">
        <v>572</v>
      </c>
    </row>
    <row r="152" spans="2:47" s="1" customFormat="1" ht="27">
      <c r="B152" s="42"/>
      <c r="C152" s="64"/>
      <c r="D152" s="219" t="s">
        <v>264</v>
      </c>
      <c r="E152" s="64"/>
      <c r="F152" s="260" t="s">
        <v>265</v>
      </c>
      <c r="G152" s="64"/>
      <c r="H152" s="64"/>
      <c r="I152" s="174"/>
      <c r="J152" s="64"/>
      <c r="K152" s="64"/>
      <c r="L152" s="62"/>
      <c r="M152" s="261"/>
      <c r="N152" s="43"/>
      <c r="O152" s="43"/>
      <c r="P152" s="43"/>
      <c r="Q152" s="43"/>
      <c r="R152" s="43"/>
      <c r="S152" s="43"/>
      <c r="T152" s="79"/>
      <c r="AT152" s="25" t="s">
        <v>264</v>
      </c>
      <c r="AU152" s="25" t="s">
        <v>190</v>
      </c>
    </row>
    <row r="153" spans="2:51" s="12" customFormat="1" ht="13.5">
      <c r="B153" s="217"/>
      <c r="C153" s="218"/>
      <c r="D153" s="219" t="s">
        <v>183</v>
      </c>
      <c r="E153" s="220" t="s">
        <v>21</v>
      </c>
      <c r="F153" s="221" t="s">
        <v>266</v>
      </c>
      <c r="G153" s="218"/>
      <c r="H153" s="220" t="s">
        <v>21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183</v>
      </c>
      <c r="AU153" s="227" t="s">
        <v>190</v>
      </c>
      <c r="AV153" s="12" t="s">
        <v>81</v>
      </c>
      <c r="AW153" s="12" t="s">
        <v>37</v>
      </c>
      <c r="AX153" s="12" t="s">
        <v>74</v>
      </c>
      <c r="AY153" s="227" t="s">
        <v>175</v>
      </c>
    </row>
    <row r="154" spans="2:51" s="13" customFormat="1" ht="13.5">
      <c r="B154" s="228"/>
      <c r="C154" s="229"/>
      <c r="D154" s="219" t="s">
        <v>183</v>
      </c>
      <c r="E154" s="230" t="s">
        <v>21</v>
      </c>
      <c r="F154" s="231" t="s">
        <v>573</v>
      </c>
      <c r="G154" s="229"/>
      <c r="H154" s="232">
        <v>3.885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183</v>
      </c>
      <c r="AU154" s="238" t="s">
        <v>190</v>
      </c>
      <c r="AV154" s="13" t="s">
        <v>83</v>
      </c>
      <c r="AW154" s="13" t="s">
        <v>37</v>
      </c>
      <c r="AX154" s="13" t="s">
        <v>74</v>
      </c>
      <c r="AY154" s="238" t="s">
        <v>175</v>
      </c>
    </row>
    <row r="155" spans="2:51" s="14" customFormat="1" ht="13.5">
      <c r="B155" s="239"/>
      <c r="C155" s="240"/>
      <c r="D155" s="219" t="s">
        <v>183</v>
      </c>
      <c r="E155" s="241" t="s">
        <v>21</v>
      </c>
      <c r="F155" s="242" t="s">
        <v>186</v>
      </c>
      <c r="G155" s="240"/>
      <c r="H155" s="243">
        <v>3.885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183</v>
      </c>
      <c r="AU155" s="249" t="s">
        <v>190</v>
      </c>
      <c r="AV155" s="14" t="s">
        <v>181</v>
      </c>
      <c r="AW155" s="14" t="s">
        <v>37</v>
      </c>
      <c r="AX155" s="14" t="s">
        <v>81</v>
      </c>
      <c r="AY155" s="249" t="s">
        <v>175</v>
      </c>
    </row>
    <row r="156" spans="2:63" s="11" customFormat="1" ht="29.85" customHeight="1">
      <c r="B156" s="189"/>
      <c r="C156" s="190"/>
      <c r="D156" s="191" t="s">
        <v>73</v>
      </c>
      <c r="E156" s="203" t="s">
        <v>83</v>
      </c>
      <c r="F156" s="203" t="s">
        <v>268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SUM(P157:P170)</f>
        <v>0</v>
      </c>
      <c r="Q156" s="197"/>
      <c r="R156" s="198">
        <f>SUM(R157:R170)</f>
        <v>40.93783813</v>
      </c>
      <c r="S156" s="197"/>
      <c r="T156" s="199">
        <f>SUM(T157:T170)</f>
        <v>0</v>
      </c>
      <c r="AR156" s="200" t="s">
        <v>81</v>
      </c>
      <c r="AT156" s="201" t="s">
        <v>73</v>
      </c>
      <c r="AU156" s="201" t="s">
        <v>81</v>
      </c>
      <c r="AY156" s="200" t="s">
        <v>175</v>
      </c>
      <c r="BK156" s="202">
        <f>SUM(BK157:BK170)</f>
        <v>0</v>
      </c>
    </row>
    <row r="157" spans="2:65" s="1" customFormat="1" ht="25.5" customHeight="1">
      <c r="B157" s="42"/>
      <c r="C157" s="205" t="s">
        <v>254</v>
      </c>
      <c r="D157" s="205" t="s">
        <v>177</v>
      </c>
      <c r="E157" s="206" t="s">
        <v>270</v>
      </c>
      <c r="F157" s="207" t="s">
        <v>271</v>
      </c>
      <c r="G157" s="208" t="s">
        <v>102</v>
      </c>
      <c r="H157" s="209">
        <v>14.958</v>
      </c>
      <c r="I157" s="210"/>
      <c r="J157" s="211">
        <f>ROUND(I157*H157,2)</f>
        <v>0</v>
      </c>
      <c r="K157" s="207" t="s">
        <v>180</v>
      </c>
      <c r="L157" s="62"/>
      <c r="M157" s="212" t="s">
        <v>21</v>
      </c>
      <c r="N157" s="213" t="s">
        <v>45</v>
      </c>
      <c r="O157" s="43"/>
      <c r="P157" s="214">
        <f>O157*H157</f>
        <v>0</v>
      </c>
      <c r="Q157" s="214">
        <v>2.25634</v>
      </c>
      <c r="R157" s="214">
        <f>Q157*H157</f>
        <v>33.75033372</v>
      </c>
      <c r="S157" s="214">
        <v>0</v>
      </c>
      <c r="T157" s="215">
        <f>S157*H157</f>
        <v>0</v>
      </c>
      <c r="AR157" s="25" t="s">
        <v>181</v>
      </c>
      <c r="AT157" s="25" t="s">
        <v>177</v>
      </c>
      <c r="AU157" s="25" t="s">
        <v>83</v>
      </c>
      <c r="AY157" s="25" t="s">
        <v>175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25" t="s">
        <v>81</v>
      </c>
      <c r="BK157" s="216">
        <f>ROUND(I157*H157,2)</f>
        <v>0</v>
      </c>
      <c r="BL157" s="25" t="s">
        <v>181</v>
      </c>
      <c r="BM157" s="25" t="s">
        <v>574</v>
      </c>
    </row>
    <row r="158" spans="2:47" s="1" customFormat="1" ht="54">
      <c r="B158" s="42"/>
      <c r="C158" s="64"/>
      <c r="D158" s="219" t="s">
        <v>264</v>
      </c>
      <c r="E158" s="64"/>
      <c r="F158" s="260" t="s">
        <v>542</v>
      </c>
      <c r="G158" s="64"/>
      <c r="H158" s="64"/>
      <c r="I158" s="174"/>
      <c r="J158" s="64"/>
      <c r="K158" s="64"/>
      <c r="L158" s="62"/>
      <c r="M158" s="261"/>
      <c r="N158" s="43"/>
      <c r="O158" s="43"/>
      <c r="P158" s="43"/>
      <c r="Q158" s="43"/>
      <c r="R158" s="43"/>
      <c r="S158" s="43"/>
      <c r="T158" s="79"/>
      <c r="AT158" s="25" t="s">
        <v>264</v>
      </c>
      <c r="AU158" s="25" t="s">
        <v>83</v>
      </c>
    </row>
    <row r="159" spans="2:51" s="12" customFormat="1" ht="27">
      <c r="B159" s="217"/>
      <c r="C159" s="218"/>
      <c r="D159" s="219" t="s">
        <v>183</v>
      </c>
      <c r="E159" s="220" t="s">
        <v>21</v>
      </c>
      <c r="F159" s="221" t="s">
        <v>273</v>
      </c>
      <c r="G159" s="218"/>
      <c r="H159" s="220" t="s">
        <v>21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183</v>
      </c>
      <c r="AU159" s="227" t="s">
        <v>83</v>
      </c>
      <c r="AV159" s="12" t="s">
        <v>81</v>
      </c>
      <c r="AW159" s="12" t="s">
        <v>37</v>
      </c>
      <c r="AX159" s="12" t="s">
        <v>74</v>
      </c>
      <c r="AY159" s="227" t="s">
        <v>175</v>
      </c>
    </row>
    <row r="160" spans="2:51" s="13" customFormat="1" ht="13.5">
      <c r="B160" s="228"/>
      <c r="C160" s="229"/>
      <c r="D160" s="219" t="s">
        <v>183</v>
      </c>
      <c r="E160" s="230" t="s">
        <v>21</v>
      </c>
      <c r="F160" s="231" t="s">
        <v>575</v>
      </c>
      <c r="G160" s="229"/>
      <c r="H160" s="232">
        <v>14.958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183</v>
      </c>
      <c r="AU160" s="238" t="s">
        <v>83</v>
      </c>
      <c r="AV160" s="13" t="s">
        <v>83</v>
      </c>
      <c r="AW160" s="13" t="s">
        <v>37</v>
      </c>
      <c r="AX160" s="13" t="s">
        <v>74</v>
      </c>
      <c r="AY160" s="238" t="s">
        <v>175</v>
      </c>
    </row>
    <row r="161" spans="2:51" s="14" customFormat="1" ht="13.5">
      <c r="B161" s="239"/>
      <c r="C161" s="240"/>
      <c r="D161" s="219" t="s">
        <v>183</v>
      </c>
      <c r="E161" s="241" t="s">
        <v>21</v>
      </c>
      <c r="F161" s="242" t="s">
        <v>186</v>
      </c>
      <c r="G161" s="240"/>
      <c r="H161" s="243">
        <v>14.958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183</v>
      </c>
      <c r="AU161" s="249" t="s">
        <v>83</v>
      </c>
      <c r="AV161" s="14" t="s">
        <v>181</v>
      </c>
      <c r="AW161" s="14" t="s">
        <v>37</v>
      </c>
      <c r="AX161" s="14" t="s">
        <v>81</v>
      </c>
      <c r="AY161" s="249" t="s">
        <v>175</v>
      </c>
    </row>
    <row r="162" spans="2:65" s="1" customFormat="1" ht="16.5" customHeight="1">
      <c r="B162" s="42"/>
      <c r="C162" s="205" t="s">
        <v>238</v>
      </c>
      <c r="D162" s="205" t="s">
        <v>177</v>
      </c>
      <c r="E162" s="206" t="s">
        <v>276</v>
      </c>
      <c r="F162" s="207" t="s">
        <v>277</v>
      </c>
      <c r="G162" s="208" t="s">
        <v>199</v>
      </c>
      <c r="H162" s="209">
        <v>0.073</v>
      </c>
      <c r="I162" s="210"/>
      <c r="J162" s="211">
        <f>ROUND(I162*H162,2)</f>
        <v>0</v>
      </c>
      <c r="K162" s="207" t="s">
        <v>180</v>
      </c>
      <c r="L162" s="62"/>
      <c r="M162" s="212" t="s">
        <v>21</v>
      </c>
      <c r="N162" s="213" t="s">
        <v>45</v>
      </c>
      <c r="O162" s="43"/>
      <c r="P162" s="214">
        <f>O162*H162</f>
        <v>0</v>
      </c>
      <c r="Q162" s="214">
        <v>1.06017</v>
      </c>
      <c r="R162" s="214">
        <f>Q162*H162</f>
        <v>0.07739241</v>
      </c>
      <c r="S162" s="214">
        <v>0</v>
      </c>
      <c r="T162" s="215">
        <f>S162*H162</f>
        <v>0</v>
      </c>
      <c r="AR162" s="25" t="s">
        <v>181</v>
      </c>
      <c r="AT162" s="25" t="s">
        <v>177</v>
      </c>
      <c r="AU162" s="25" t="s">
        <v>83</v>
      </c>
      <c r="AY162" s="25" t="s">
        <v>175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25" t="s">
        <v>81</v>
      </c>
      <c r="BK162" s="216">
        <f>ROUND(I162*H162,2)</f>
        <v>0</v>
      </c>
      <c r="BL162" s="25" t="s">
        <v>181</v>
      </c>
      <c r="BM162" s="25" t="s">
        <v>576</v>
      </c>
    </row>
    <row r="163" spans="2:51" s="12" customFormat="1" ht="13.5">
      <c r="B163" s="217"/>
      <c r="C163" s="218"/>
      <c r="D163" s="219" t="s">
        <v>183</v>
      </c>
      <c r="E163" s="220" t="s">
        <v>21</v>
      </c>
      <c r="F163" s="221" t="s">
        <v>279</v>
      </c>
      <c r="G163" s="218"/>
      <c r="H163" s="220" t="s">
        <v>21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183</v>
      </c>
      <c r="AU163" s="227" t="s">
        <v>83</v>
      </c>
      <c r="AV163" s="12" t="s">
        <v>81</v>
      </c>
      <c r="AW163" s="12" t="s">
        <v>37</v>
      </c>
      <c r="AX163" s="12" t="s">
        <v>74</v>
      </c>
      <c r="AY163" s="227" t="s">
        <v>175</v>
      </c>
    </row>
    <row r="164" spans="2:51" s="13" customFormat="1" ht="13.5">
      <c r="B164" s="228"/>
      <c r="C164" s="229"/>
      <c r="D164" s="219" t="s">
        <v>183</v>
      </c>
      <c r="E164" s="230" t="s">
        <v>21</v>
      </c>
      <c r="F164" s="231" t="s">
        <v>577</v>
      </c>
      <c r="G164" s="229"/>
      <c r="H164" s="232">
        <v>0.031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183</v>
      </c>
      <c r="AU164" s="238" t="s">
        <v>83</v>
      </c>
      <c r="AV164" s="13" t="s">
        <v>83</v>
      </c>
      <c r="AW164" s="13" t="s">
        <v>37</v>
      </c>
      <c r="AX164" s="13" t="s">
        <v>74</v>
      </c>
      <c r="AY164" s="238" t="s">
        <v>175</v>
      </c>
    </row>
    <row r="165" spans="2:51" s="13" customFormat="1" ht="27">
      <c r="B165" s="228"/>
      <c r="C165" s="229"/>
      <c r="D165" s="219" t="s">
        <v>183</v>
      </c>
      <c r="E165" s="230" t="s">
        <v>21</v>
      </c>
      <c r="F165" s="231" t="s">
        <v>281</v>
      </c>
      <c r="G165" s="229"/>
      <c r="H165" s="232">
        <v>0.042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183</v>
      </c>
      <c r="AU165" s="238" t="s">
        <v>83</v>
      </c>
      <c r="AV165" s="13" t="s">
        <v>83</v>
      </c>
      <c r="AW165" s="13" t="s">
        <v>37</v>
      </c>
      <c r="AX165" s="13" t="s">
        <v>74</v>
      </c>
      <c r="AY165" s="238" t="s">
        <v>175</v>
      </c>
    </row>
    <row r="166" spans="2:51" s="14" customFormat="1" ht="13.5">
      <c r="B166" s="239"/>
      <c r="C166" s="240"/>
      <c r="D166" s="219" t="s">
        <v>183</v>
      </c>
      <c r="E166" s="241" t="s">
        <v>21</v>
      </c>
      <c r="F166" s="242" t="s">
        <v>186</v>
      </c>
      <c r="G166" s="240"/>
      <c r="H166" s="243">
        <v>0.073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183</v>
      </c>
      <c r="AU166" s="249" t="s">
        <v>83</v>
      </c>
      <c r="AV166" s="14" t="s">
        <v>181</v>
      </c>
      <c r="AW166" s="14" t="s">
        <v>37</v>
      </c>
      <c r="AX166" s="14" t="s">
        <v>81</v>
      </c>
      <c r="AY166" s="249" t="s">
        <v>175</v>
      </c>
    </row>
    <row r="167" spans="2:65" s="1" customFormat="1" ht="38.25" customHeight="1">
      <c r="B167" s="42"/>
      <c r="C167" s="205" t="s">
        <v>269</v>
      </c>
      <c r="D167" s="205" t="s">
        <v>177</v>
      </c>
      <c r="E167" s="206" t="s">
        <v>282</v>
      </c>
      <c r="F167" s="207" t="s">
        <v>283</v>
      </c>
      <c r="G167" s="208" t="s">
        <v>106</v>
      </c>
      <c r="H167" s="209">
        <v>16.6</v>
      </c>
      <c r="I167" s="210"/>
      <c r="J167" s="211">
        <f>ROUND(I167*H167,2)</f>
        <v>0</v>
      </c>
      <c r="K167" s="207" t="s">
        <v>180</v>
      </c>
      <c r="L167" s="62"/>
      <c r="M167" s="212" t="s">
        <v>21</v>
      </c>
      <c r="N167" s="213" t="s">
        <v>45</v>
      </c>
      <c r="O167" s="43"/>
      <c r="P167" s="214">
        <f>O167*H167</f>
        <v>0</v>
      </c>
      <c r="Q167" s="214">
        <v>0.42832</v>
      </c>
      <c r="R167" s="214">
        <f>Q167*H167</f>
        <v>7.110112</v>
      </c>
      <c r="S167" s="214">
        <v>0</v>
      </c>
      <c r="T167" s="215">
        <f>S167*H167</f>
        <v>0</v>
      </c>
      <c r="AR167" s="25" t="s">
        <v>181</v>
      </c>
      <c r="AT167" s="25" t="s">
        <v>177</v>
      </c>
      <c r="AU167" s="25" t="s">
        <v>83</v>
      </c>
      <c r="AY167" s="25" t="s">
        <v>175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25" t="s">
        <v>81</v>
      </c>
      <c r="BK167" s="216">
        <f>ROUND(I167*H167,2)</f>
        <v>0</v>
      </c>
      <c r="BL167" s="25" t="s">
        <v>181</v>
      </c>
      <c r="BM167" s="25" t="s">
        <v>578</v>
      </c>
    </row>
    <row r="168" spans="2:51" s="12" customFormat="1" ht="13.5">
      <c r="B168" s="217"/>
      <c r="C168" s="218"/>
      <c r="D168" s="219" t="s">
        <v>183</v>
      </c>
      <c r="E168" s="220" t="s">
        <v>21</v>
      </c>
      <c r="F168" s="221" t="s">
        <v>285</v>
      </c>
      <c r="G168" s="218"/>
      <c r="H168" s="220" t="s">
        <v>21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183</v>
      </c>
      <c r="AU168" s="227" t="s">
        <v>83</v>
      </c>
      <c r="AV168" s="12" t="s">
        <v>81</v>
      </c>
      <c r="AW168" s="12" t="s">
        <v>37</v>
      </c>
      <c r="AX168" s="12" t="s">
        <v>74</v>
      </c>
      <c r="AY168" s="227" t="s">
        <v>175</v>
      </c>
    </row>
    <row r="169" spans="2:51" s="13" customFormat="1" ht="13.5">
      <c r="B169" s="228"/>
      <c r="C169" s="229"/>
      <c r="D169" s="219" t="s">
        <v>183</v>
      </c>
      <c r="E169" s="230" t="s">
        <v>21</v>
      </c>
      <c r="F169" s="231" t="s">
        <v>579</v>
      </c>
      <c r="G169" s="229"/>
      <c r="H169" s="232">
        <v>16.6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183</v>
      </c>
      <c r="AU169" s="238" t="s">
        <v>83</v>
      </c>
      <c r="AV169" s="13" t="s">
        <v>83</v>
      </c>
      <c r="AW169" s="13" t="s">
        <v>37</v>
      </c>
      <c r="AX169" s="13" t="s">
        <v>74</v>
      </c>
      <c r="AY169" s="238" t="s">
        <v>175</v>
      </c>
    </row>
    <row r="170" spans="2:51" s="14" customFormat="1" ht="13.5">
      <c r="B170" s="239"/>
      <c r="C170" s="240"/>
      <c r="D170" s="219" t="s">
        <v>183</v>
      </c>
      <c r="E170" s="241" t="s">
        <v>21</v>
      </c>
      <c r="F170" s="242" t="s">
        <v>186</v>
      </c>
      <c r="G170" s="240"/>
      <c r="H170" s="243">
        <v>16.6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183</v>
      </c>
      <c r="AU170" s="249" t="s">
        <v>83</v>
      </c>
      <c r="AV170" s="14" t="s">
        <v>181</v>
      </c>
      <c r="AW170" s="14" t="s">
        <v>37</v>
      </c>
      <c r="AX170" s="14" t="s">
        <v>81</v>
      </c>
      <c r="AY170" s="249" t="s">
        <v>175</v>
      </c>
    </row>
    <row r="171" spans="2:63" s="11" customFormat="1" ht="29.85" customHeight="1">
      <c r="B171" s="189"/>
      <c r="C171" s="190"/>
      <c r="D171" s="191" t="s">
        <v>73</v>
      </c>
      <c r="E171" s="203" t="s">
        <v>190</v>
      </c>
      <c r="F171" s="203" t="s">
        <v>287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SUM(P172:P253)</f>
        <v>0</v>
      </c>
      <c r="Q171" s="197"/>
      <c r="R171" s="198">
        <f>SUM(R172:R253)</f>
        <v>15.500740000000002</v>
      </c>
      <c r="S171" s="197"/>
      <c r="T171" s="199">
        <f>SUM(T172:T253)</f>
        <v>0</v>
      </c>
      <c r="AR171" s="200" t="s">
        <v>81</v>
      </c>
      <c r="AT171" s="201" t="s">
        <v>73</v>
      </c>
      <c r="AU171" s="201" t="s">
        <v>81</v>
      </c>
      <c r="AY171" s="200" t="s">
        <v>175</v>
      </c>
      <c r="BK171" s="202">
        <f>SUM(BK172:BK253)</f>
        <v>0</v>
      </c>
    </row>
    <row r="172" spans="2:65" s="1" customFormat="1" ht="38.25" customHeight="1">
      <c r="B172" s="42"/>
      <c r="C172" s="205" t="s">
        <v>275</v>
      </c>
      <c r="D172" s="205" t="s">
        <v>177</v>
      </c>
      <c r="E172" s="206" t="s">
        <v>289</v>
      </c>
      <c r="F172" s="207" t="s">
        <v>290</v>
      </c>
      <c r="G172" s="208" t="s">
        <v>121</v>
      </c>
      <c r="H172" s="209">
        <v>39</v>
      </c>
      <c r="I172" s="210"/>
      <c r="J172" s="211">
        <f>ROUND(I172*H172,2)</f>
        <v>0</v>
      </c>
      <c r="K172" s="207" t="s">
        <v>180</v>
      </c>
      <c r="L172" s="62"/>
      <c r="M172" s="212" t="s">
        <v>21</v>
      </c>
      <c r="N172" s="213" t="s">
        <v>45</v>
      </c>
      <c r="O172" s="43"/>
      <c r="P172" s="214">
        <f>O172*H172</f>
        <v>0</v>
      </c>
      <c r="Q172" s="214">
        <v>0.00468</v>
      </c>
      <c r="R172" s="214">
        <f>Q172*H172</f>
        <v>0.18252000000000002</v>
      </c>
      <c r="S172" s="214">
        <v>0</v>
      </c>
      <c r="T172" s="215">
        <f>S172*H172</f>
        <v>0</v>
      </c>
      <c r="AR172" s="25" t="s">
        <v>181</v>
      </c>
      <c r="AT172" s="25" t="s">
        <v>177</v>
      </c>
      <c r="AU172" s="25" t="s">
        <v>83</v>
      </c>
      <c r="AY172" s="25" t="s">
        <v>175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25" t="s">
        <v>81</v>
      </c>
      <c r="BK172" s="216">
        <f>ROUND(I172*H172,2)</f>
        <v>0</v>
      </c>
      <c r="BL172" s="25" t="s">
        <v>181</v>
      </c>
      <c r="BM172" s="25" t="s">
        <v>580</v>
      </c>
    </row>
    <row r="173" spans="2:51" s="12" customFormat="1" ht="13.5">
      <c r="B173" s="217"/>
      <c r="C173" s="218"/>
      <c r="D173" s="219" t="s">
        <v>183</v>
      </c>
      <c r="E173" s="220" t="s">
        <v>21</v>
      </c>
      <c r="F173" s="221" t="s">
        <v>212</v>
      </c>
      <c r="G173" s="218"/>
      <c r="H173" s="220" t="s">
        <v>21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183</v>
      </c>
      <c r="AU173" s="227" t="s">
        <v>83</v>
      </c>
      <c r="AV173" s="12" t="s">
        <v>81</v>
      </c>
      <c r="AW173" s="12" t="s">
        <v>37</v>
      </c>
      <c r="AX173" s="12" t="s">
        <v>74</v>
      </c>
      <c r="AY173" s="227" t="s">
        <v>175</v>
      </c>
    </row>
    <row r="174" spans="2:51" s="13" customFormat="1" ht="13.5">
      <c r="B174" s="228"/>
      <c r="C174" s="229"/>
      <c r="D174" s="219" t="s">
        <v>183</v>
      </c>
      <c r="E174" s="230" t="s">
        <v>123</v>
      </c>
      <c r="F174" s="231" t="s">
        <v>366</v>
      </c>
      <c r="G174" s="229"/>
      <c r="H174" s="232">
        <v>39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183</v>
      </c>
      <c r="AU174" s="238" t="s">
        <v>83</v>
      </c>
      <c r="AV174" s="13" t="s">
        <v>83</v>
      </c>
      <c r="AW174" s="13" t="s">
        <v>37</v>
      </c>
      <c r="AX174" s="13" t="s">
        <v>74</v>
      </c>
      <c r="AY174" s="238" t="s">
        <v>175</v>
      </c>
    </row>
    <row r="175" spans="2:51" s="14" customFormat="1" ht="13.5">
      <c r="B175" s="239"/>
      <c r="C175" s="240"/>
      <c r="D175" s="219" t="s">
        <v>183</v>
      </c>
      <c r="E175" s="241" t="s">
        <v>21</v>
      </c>
      <c r="F175" s="242" t="s">
        <v>186</v>
      </c>
      <c r="G175" s="240"/>
      <c r="H175" s="243">
        <v>39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183</v>
      </c>
      <c r="AU175" s="249" t="s">
        <v>83</v>
      </c>
      <c r="AV175" s="14" t="s">
        <v>181</v>
      </c>
      <c r="AW175" s="14" t="s">
        <v>37</v>
      </c>
      <c r="AX175" s="14" t="s">
        <v>81</v>
      </c>
      <c r="AY175" s="249" t="s">
        <v>175</v>
      </c>
    </row>
    <row r="176" spans="2:65" s="1" customFormat="1" ht="25.5" customHeight="1">
      <c r="B176" s="42"/>
      <c r="C176" s="250" t="s">
        <v>9</v>
      </c>
      <c r="D176" s="250" t="s">
        <v>255</v>
      </c>
      <c r="E176" s="251" t="s">
        <v>293</v>
      </c>
      <c r="F176" s="252" t="s">
        <v>294</v>
      </c>
      <c r="G176" s="253" t="s">
        <v>121</v>
      </c>
      <c r="H176" s="254">
        <v>39</v>
      </c>
      <c r="I176" s="255"/>
      <c r="J176" s="256">
        <f>ROUND(I176*H176,2)</f>
        <v>0</v>
      </c>
      <c r="K176" s="252" t="s">
        <v>21</v>
      </c>
      <c r="L176" s="257"/>
      <c r="M176" s="258" t="s">
        <v>21</v>
      </c>
      <c r="N176" s="259" t="s">
        <v>45</v>
      </c>
      <c r="O176" s="43"/>
      <c r="P176" s="214">
        <f>O176*H176</f>
        <v>0</v>
      </c>
      <c r="Q176" s="214">
        <v>0.003</v>
      </c>
      <c r="R176" s="214">
        <f>Q176*H176</f>
        <v>0.117</v>
      </c>
      <c r="S176" s="214">
        <v>0</v>
      </c>
      <c r="T176" s="215">
        <f>S176*H176</f>
        <v>0</v>
      </c>
      <c r="AR176" s="25" t="s">
        <v>213</v>
      </c>
      <c r="AT176" s="25" t="s">
        <v>255</v>
      </c>
      <c r="AU176" s="25" t="s">
        <v>83</v>
      </c>
      <c r="AY176" s="25" t="s">
        <v>175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25" t="s">
        <v>81</v>
      </c>
      <c r="BK176" s="216">
        <f>ROUND(I176*H176,2)</f>
        <v>0</v>
      </c>
      <c r="BL176" s="25" t="s">
        <v>181</v>
      </c>
      <c r="BM176" s="25" t="s">
        <v>581</v>
      </c>
    </row>
    <row r="177" spans="2:51" s="13" customFormat="1" ht="13.5">
      <c r="B177" s="228"/>
      <c r="C177" s="229"/>
      <c r="D177" s="219" t="s">
        <v>183</v>
      </c>
      <c r="E177" s="230" t="s">
        <v>21</v>
      </c>
      <c r="F177" s="231" t="s">
        <v>123</v>
      </c>
      <c r="G177" s="229"/>
      <c r="H177" s="232">
        <v>39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183</v>
      </c>
      <c r="AU177" s="238" t="s">
        <v>83</v>
      </c>
      <c r="AV177" s="13" t="s">
        <v>83</v>
      </c>
      <c r="AW177" s="13" t="s">
        <v>37</v>
      </c>
      <c r="AX177" s="13" t="s">
        <v>74</v>
      </c>
      <c r="AY177" s="238" t="s">
        <v>175</v>
      </c>
    </row>
    <row r="178" spans="2:51" s="14" customFormat="1" ht="13.5">
      <c r="B178" s="239"/>
      <c r="C178" s="240"/>
      <c r="D178" s="219" t="s">
        <v>183</v>
      </c>
      <c r="E178" s="241" t="s">
        <v>21</v>
      </c>
      <c r="F178" s="242" t="s">
        <v>186</v>
      </c>
      <c r="G178" s="240"/>
      <c r="H178" s="243">
        <v>39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183</v>
      </c>
      <c r="AU178" s="249" t="s">
        <v>83</v>
      </c>
      <c r="AV178" s="14" t="s">
        <v>181</v>
      </c>
      <c r="AW178" s="14" t="s">
        <v>37</v>
      </c>
      <c r="AX178" s="14" t="s">
        <v>81</v>
      </c>
      <c r="AY178" s="249" t="s">
        <v>175</v>
      </c>
    </row>
    <row r="179" spans="2:65" s="1" customFormat="1" ht="25.5" customHeight="1">
      <c r="B179" s="42"/>
      <c r="C179" s="205" t="s">
        <v>288</v>
      </c>
      <c r="D179" s="205" t="s">
        <v>177</v>
      </c>
      <c r="E179" s="206" t="s">
        <v>582</v>
      </c>
      <c r="F179" s="207" t="s">
        <v>583</v>
      </c>
      <c r="G179" s="208" t="s">
        <v>121</v>
      </c>
      <c r="H179" s="209">
        <v>1</v>
      </c>
      <c r="I179" s="210"/>
      <c r="J179" s="211">
        <f>ROUND(I179*H179,2)</f>
        <v>0</v>
      </c>
      <c r="K179" s="207" t="s">
        <v>180</v>
      </c>
      <c r="L179" s="62"/>
      <c r="M179" s="212" t="s">
        <v>21</v>
      </c>
      <c r="N179" s="213" t="s">
        <v>45</v>
      </c>
      <c r="O179" s="43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AR179" s="25" t="s">
        <v>181</v>
      </c>
      <c r="AT179" s="25" t="s">
        <v>177</v>
      </c>
      <c r="AU179" s="25" t="s">
        <v>83</v>
      </c>
      <c r="AY179" s="25" t="s">
        <v>175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25" t="s">
        <v>81</v>
      </c>
      <c r="BK179" s="216">
        <f>ROUND(I179*H179,2)</f>
        <v>0</v>
      </c>
      <c r="BL179" s="25" t="s">
        <v>181</v>
      </c>
      <c r="BM179" s="25" t="s">
        <v>584</v>
      </c>
    </row>
    <row r="180" spans="2:51" s="12" customFormat="1" ht="13.5">
      <c r="B180" s="217"/>
      <c r="C180" s="218"/>
      <c r="D180" s="219" t="s">
        <v>183</v>
      </c>
      <c r="E180" s="220" t="s">
        <v>21</v>
      </c>
      <c r="F180" s="221" t="s">
        <v>212</v>
      </c>
      <c r="G180" s="218"/>
      <c r="H180" s="220" t="s">
        <v>21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183</v>
      </c>
      <c r="AU180" s="227" t="s">
        <v>83</v>
      </c>
      <c r="AV180" s="12" t="s">
        <v>81</v>
      </c>
      <c r="AW180" s="12" t="s">
        <v>37</v>
      </c>
      <c r="AX180" s="12" t="s">
        <v>74</v>
      </c>
      <c r="AY180" s="227" t="s">
        <v>175</v>
      </c>
    </row>
    <row r="181" spans="2:51" s="13" customFormat="1" ht="13.5">
      <c r="B181" s="228"/>
      <c r="C181" s="229"/>
      <c r="D181" s="219" t="s">
        <v>183</v>
      </c>
      <c r="E181" s="230" t="s">
        <v>139</v>
      </c>
      <c r="F181" s="231" t="s">
        <v>81</v>
      </c>
      <c r="G181" s="229"/>
      <c r="H181" s="232">
        <v>1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183</v>
      </c>
      <c r="AU181" s="238" t="s">
        <v>83</v>
      </c>
      <c r="AV181" s="13" t="s">
        <v>83</v>
      </c>
      <c r="AW181" s="13" t="s">
        <v>37</v>
      </c>
      <c r="AX181" s="13" t="s">
        <v>74</v>
      </c>
      <c r="AY181" s="238" t="s">
        <v>175</v>
      </c>
    </row>
    <row r="182" spans="2:51" s="14" customFormat="1" ht="13.5">
      <c r="B182" s="239"/>
      <c r="C182" s="240"/>
      <c r="D182" s="219" t="s">
        <v>183</v>
      </c>
      <c r="E182" s="241" t="s">
        <v>21</v>
      </c>
      <c r="F182" s="242" t="s">
        <v>186</v>
      </c>
      <c r="G182" s="240"/>
      <c r="H182" s="243">
        <v>1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183</v>
      </c>
      <c r="AU182" s="249" t="s">
        <v>83</v>
      </c>
      <c r="AV182" s="14" t="s">
        <v>181</v>
      </c>
      <c r="AW182" s="14" t="s">
        <v>37</v>
      </c>
      <c r="AX182" s="14" t="s">
        <v>81</v>
      </c>
      <c r="AY182" s="249" t="s">
        <v>175</v>
      </c>
    </row>
    <row r="183" spans="2:65" s="1" customFormat="1" ht="38.25" customHeight="1">
      <c r="B183" s="42"/>
      <c r="C183" s="250" t="s">
        <v>292</v>
      </c>
      <c r="D183" s="250" t="s">
        <v>255</v>
      </c>
      <c r="E183" s="251" t="s">
        <v>300</v>
      </c>
      <c r="F183" s="252" t="s">
        <v>585</v>
      </c>
      <c r="G183" s="253" t="s">
        <v>121</v>
      </c>
      <c r="H183" s="254">
        <v>1</v>
      </c>
      <c r="I183" s="255"/>
      <c r="J183" s="256">
        <f>ROUND(I183*H183,2)</f>
        <v>0</v>
      </c>
      <c r="K183" s="252" t="s">
        <v>21</v>
      </c>
      <c r="L183" s="257"/>
      <c r="M183" s="258" t="s">
        <v>21</v>
      </c>
      <c r="N183" s="259" t="s">
        <v>45</v>
      </c>
      <c r="O183" s="43"/>
      <c r="P183" s="214">
        <f>O183*H183</f>
        <v>0</v>
      </c>
      <c r="Q183" s="214">
        <v>0.0985</v>
      </c>
      <c r="R183" s="214">
        <f>Q183*H183</f>
        <v>0.0985</v>
      </c>
      <c r="S183" s="214">
        <v>0</v>
      </c>
      <c r="T183" s="215">
        <f>S183*H183</f>
        <v>0</v>
      </c>
      <c r="AR183" s="25" t="s">
        <v>213</v>
      </c>
      <c r="AT183" s="25" t="s">
        <v>255</v>
      </c>
      <c r="AU183" s="25" t="s">
        <v>83</v>
      </c>
      <c r="AY183" s="25" t="s">
        <v>175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25" t="s">
        <v>81</v>
      </c>
      <c r="BK183" s="216">
        <f>ROUND(I183*H183,2)</f>
        <v>0</v>
      </c>
      <c r="BL183" s="25" t="s">
        <v>181</v>
      </c>
      <c r="BM183" s="25" t="s">
        <v>586</v>
      </c>
    </row>
    <row r="184" spans="2:47" s="1" customFormat="1" ht="27">
      <c r="B184" s="42"/>
      <c r="C184" s="64"/>
      <c r="D184" s="219" t="s">
        <v>264</v>
      </c>
      <c r="E184" s="64"/>
      <c r="F184" s="260" t="s">
        <v>303</v>
      </c>
      <c r="G184" s="64"/>
      <c r="H184" s="64"/>
      <c r="I184" s="174"/>
      <c r="J184" s="64"/>
      <c r="K184" s="64"/>
      <c r="L184" s="62"/>
      <c r="M184" s="261"/>
      <c r="N184" s="43"/>
      <c r="O184" s="43"/>
      <c r="P184" s="43"/>
      <c r="Q184" s="43"/>
      <c r="R184" s="43"/>
      <c r="S184" s="43"/>
      <c r="T184" s="79"/>
      <c r="AT184" s="25" t="s">
        <v>264</v>
      </c>
      <c r="AU184" s="25" t="s">
        <v>83</v>
      </c>
    </row>
    <row r="185" spans="2:51" s="13" customFormat="1" ht="13.5">
      <c r="B185" s="228"/>
      <c r="C185" s="229"/>
      <c r="D185" s="219" t="s">
        <v>183</v>
      </c>
      <c r="E185" s="230" t="s">
        <v>21</v>
      </c>
      <c r="F185" s="231" t="s">
        <v>139</v>
      </c>
      <c r="G185" s="229"/>
      <c r="H185" s="232">
        <v>1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183</v>
      </c>
      <c r="AU185" s="238" t="s">
        <v>83</v>
      </c>
      <c r="AV185" s="13" t="s">
        <v>83</v>
      </c>
      <c r="AW185" s="13" t="s">
        <v>37</v>
      </c>
      <c r="AX185" s="13" t="s">
        <v>74</v>
      </c>
      <c r="AY185" s="238" t="s">
        <v>175</v>
      </c>
    </row>
    <row r="186" spans="2:51" s="14" customFormat="1" ht="13.5">
      <c r="B186" s="239"/>
      <c r="C186" s="240"/>
      <c r="D186" s="219" t="s">
        <v>183</v>
      </c>
      <c r="E186" s="241" t="s">
        <v>21</v>
      </c>
      <c r="F186" s="242" t="s">
        <v>186</v>
      </c>
      <c r="G186" s="240"/>
      <c r="H186" s="243">
        <v>1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183</v>
      </c>
      <c r="AU186" s="249" t="s">
        <v>83</v>
      </c>
      <c r="AV186" s="14" t="s">
        <v>181</v>
      </c>
      <c r="AW186" s="14" t="s">
        <v>37</v>
      </c>
      <c r="AX186" s="14" t="s">
        <v>81</v>
      </c>
      <c r="AY186" s="249" t="s">
        <v>175</v>
      </c>
    </row>
    <row r="187" spans="2:65" s="1" customFormat="1" ht="25.5" customHeight="1">
      <c r="B187" s="42"/>
      <c r="C187" s="205" t="s">
        <v>296</v>
      </c>
      <c r="D187" s="205" t="s">
        <v>177</v>
      </c>
      <c r="E187" s="206" t="s">
        <v>305</v>
      </c>
      <c r="F187" s="207" t="s">
        <v>306</v>
      </c>
      <c r="G187" s="208" t="s">
        <v>121</v>
      </c>
      <c r="H187" s="209">
        <v>1</v>
      </c>
      <c r="I187" s="210"/>
      <c r="J187" s="211">
        <f>ROUND(I187*H187,2)</f>
        <v>0</v>
      </c>
      <c r="K187" s="207" t="s">
        <v>180</v>
      </c>
      <c r="L187" s="62"/>
      <c r="M187" s="212" t="s">
        <v>21</v>
      </c>
      <c r="N187" s="213" t="s">
        <v>45</v>
      </c>
      <c r="O187" s="43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AR187" s="25" t="s">
        <v>181</v>
      </c>
      <c r="AT187" s="25" t="s">
        <v>177</v>
      </c>
      <c r="AU187" s="25" t="s">
        <v>83</v>
      </c>
      <c r="AY187" s="25" t="s">
        <v>175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25" t="s">
        <v>81</v>
      </c>
      <c r="BK187" s="216">
        <f>ROUND(I187*H187,2)</f>
        <v>0</v>
      </c>
      <c r="BL187" s="25" t="s">
        <v>181</v>
      </c>
      <c r="BM187" s="25" t="s">
        <v>587</v>
      </c>
    </row>
    <row r="188" spans="2:51" s="12" customFormat="1" ht="13.5">
      <c r="B188" s="217"/>
      <c r="C188" s="218"/>
      <c r="D188" s="219" t="s">
        <v>183</v>
      </c>
      <c r="E188" s="220" t="s">
        <v>21</v>
      </c>
      <c r="F188" s="221" t="s">
        <v>212</v>
      </c>
      <c r="G188" s="218"/>
      <c r="H188" s="220" t="s">
        <v>21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183</v>
      </c>
      <c r="AU188" s="227" t="s">
        <v>83</v>
      </c>
      <c r="AV188" s="12" t="s">
        <v>81</v>
      </c>
      <c r="AW188" s="12" t="s">
        <v>37</v>
      </c>
      <c r="AX188" s="12" t="s">
        <v>74</v>
      </c>
      <c r="AY188" s="227" t="s">
        <v>175</v>
      </c>
    </row>
    <row r="189" spans="2:51" s="13" customFormat="1" ht="13.5">
      <c r="B189" s="228"/>
      <c r="C189" s="229"/>
      <c r="D189" s="219" t="s">
        <v>183</v>
      </c>
      <c r="E189" s="230" t="s">
        <v>119</v>
      </c>
      <c r="F189" s="231" t="s">
        <v>81</v>
      </c>
      <c r="G189" s="229"/>
      <c r="H189" s="232">
        <v>1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183</v>
      </c>
      <c r="AU189" s="238" t="s">
        <v>83</v>
      </c>
      <c r="AV189" s="13" t="s">
        <v>83</v>
      </c>
      <c r="AW189" s="13" t="s">
        <v>37</v>
      </c>
      <c r="AX189" s="13" t="s">
        <v>74</v>
      </c>
      <c r="AY189" s="238" t="s">
        <v>175</v>
      </c>
    </row>
    <row r="190" spans="2:51" s="14" customFormat="1" ht="13.5">
      <c r="B190" s="239"/>
      <c r="C190" s="240"/>
      <c r="D190" s="219" t="s">
        <v>183</v>
      </c>
      <c r="E190" s="241" t="s">
        <v>21</v>
      </c>
      <c r="F190" s="242" t="s">
        <v>186</v>
      </c>
      <c r="G190" s="240"/>
      <c r="H190" s="243">
        <v>1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183</v>
      </c>
      <c r="AU190" s="249" t="s">
        <v>83</v>
      </c>
      <c r="AV190" s="14" t="s">
        <v>181</v>
      </c>
      <c r="AW190" s="14" t="s">
        <v>37</v>
      </c>
      <c r="AX190" s="14" t="s">
        <v>81</v>
      </c>
      <c r="AY190" s="249" t="s">
        <v>175</v>
      </c>
    </row>
    <row r="191" spans="2:65" s="1" customFormat="1" ht="38.25" customHeight="1">
      <c r="B191" s="42"/>
      <c r="C191" s="250" t="s">
        <v>237</v>
      </c>
      <c r="D191" s="250" t="s">
        <v>255</v>
      </c>
      <c r="E191" s="251" t="s">
        <v>309</v>
      </c>
      <c r="F191" s="252" t="s">
        <v>310</v>
      </c>
      <c r="G191" s="253" t="s">
        <v>121</v>
      </c>
      <c r="H191" s="254">
        <v>1</v>
      </c>
      <c r="I191" s="255"/>
      <c r="J191" s="256">
        <f>ROUND(I191*H191,2)</f>
        <v>0</v>
      </c>
      <c r="K191" s="252" t="s">
        <v>21</v>
      </c>
      <c r="L191" s="257"/>
      <c r="M191" s="258" t="s">
        <v>21</v>
      </c>
      <c r="N191" s="259" t="s">
        <v>45</v>
      </c>
      <c r="O191" s="43"/>
      <c r="P191" s="214">
        <f>O191*H191</f>
        <v>0</v>
      </c>
      <c r="Q191" s="214">
        <v>0.154</v>
      </c>
      <c r="R191" s="214">
        <f>Q191*H191</f>
        <v>0.154</v>
      </c>
      <c r="S191" s="214">
        <v>0</v>
      </c>
      <c r="T191" s="215">
        <f>S191*H191</f>
        <v>0</v>
      </c>
      <c r="AR191" s="25" t="s">
        <v>213</v>
      </c>
      <c r="AT191" s="25" t="s">
        <v>255</v>
      </c>
      <c r="AU191" s="25" t="s">
        <v>83</v>
      </c>
      <c r="AY191" s="25" t="s">
        <v>175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25" t="s">
        <v>81</v>
      </c>
      <c r="BK191" s="216">
        <f>ROUND(I191*H191,2)</f>
        <v>0</v>
      </c>
      <c r="BL191" s="25" t="s">
        <v>181</v>
      </c>
      <c r="BM191" s="25" t="s">
        <v>588</v>
      </c>
    </row>
    <row r="192" spans="2:47" s="1" customFormat="1" ht="27">
      <c r="B192" s="42"/>
      <c r="C192" s="64"/>
      <c r="D192" s="219" t="s">
        <v>264</v>
      </c>
      <c r="E192" s="64"/>
      <c r="F192" s="260" t="s">
        <v>303</v>
      </c>
      <c r="G192" s="64"/>
      <c r="H192" s="64"/>
      <c r="I192" s="174"/>
      <c r="J192" s="64"/>
      <c r="K192" s="64"/>
      <c r="L192" s="62"/>
      <c r="M192" s="261"/>
      <c r="N192" s="43"/>
      <c r="O192" s="43"/>
      <c r="P192" s="43"/>
      <c r="Q192" s="43"/>
      <c r="R192" s="43"/>
      <c r="S192" s="43"/>
      <c r="T192" s="79"/>
      <c r="AT192" s="25" t="s">
        <v>264</v>
      </c>
      <c r="AU192" s="25" t="s">
        <v>83</v>
      </c>
    </row>
    <row r="193" spans="2:51" s="13" customFormat="1" ht="13.5">
      <c r="B193" s="228"/>
      <c r="C193" s="229"/>
      <c r="D193" s="219" t="s">
        <v>183</v>
      </c>
      <c r="E193" s="230" t="s">
        <v>21</v>
      </c>
      <c r="F193" s="231" t="s">
        <v>119</v>
      </c>
      <c r="G193" s="229"/>
      <c r="H193" s="232">
        <v>1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183</v>
      </c>
      <c r="AU193" s="238" t="s">
        <v>83</v>
      </c>
      <c r="AV193" s="13" t="s">
        <v>83</v>
      </c>
      <c r="AW193" s="13" t="s">
        <v>37</v>
      </c>
      <c r="AX193" s="13" t="s">
        <v>74</v>
      </c>
      <c r="AY193" s="238" t="s">
        <v>175</v>
      </c>
    </row>
    <row r="194" spans="2:51" s="14" customFormat="1" ht="13.5">
      <c r="B194" s="239"/>
      <c r="C194" s="240"/>
      <c r="D194" s="219" t="s">
        <v>183</v>
      </c>
      <c r="E194" s="241" t="s">
        <v>21</v>
      </c>
      <c r="F194" s="242" t="s">
        <v>186</v>
      </c>
      <c r="G194" s="240"/>
      <c r="H194" s="243">
        <v>1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183</v>
      </c>
      <c r="AU194" s="249" t="s">
        <v>83</v>
      </c>
      <c r="AV194" s="14" t="s">
        <v>181</v>
      </c>
      <c r="AW194" s="14" t="s">
        <v>37</v>
      </c>
      <c r="AX194" s="14" t="s">
        <v>81</v>
      </c>
      <c r="AY194" s="249" t="s">
        <v>175</v>
      </c>
    </row>
    <row r="195" spans="2:65" s="1" customFormat="1" ht="16.5" customHeight="1">
      <c r="B195" s="42"/>
      <c r="C195" s="205" t="s">
        <v>304</v>
      </c>
      <c r="D195" s="205" t="s">
        <v>177</v>
      </c>
      <c r="E195" s="206" t="s">
        <v>313</v>
      </c>
      <c r="F195" s="207" t="s">
        <v>314</v>
      </c>
      <c r="G195" s="208" t="s">
        <v>106</v>
      </c>
      <c r="H195" s="209">
        <v>77</v>
      </c>
      <c r="I195" s="210"/>
      <c r="J195" s="211">
        <f>ROUND(I195*H195,2)</f>
        <v>0</v>
      </c>
      <c r="K195" s="207" t="s">
        <v>180</v>
      </c>
      <c r="L195" s="62"/>
      <c r="M195" s="212" t="s">
        <v>21</v>
      </c>
      <c r="N195" s="213" t="s">
        <v>45</v>
      </c>
      <c r="O195" s="43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AR195" s="25" t="s">
        <v>181</v>
      </c>
      <c r="AT195" s="25" t="s">
        <v>177</v>
      </c>
      <c r="AU195" s="25" t="s">
        <v>83</v>
      </c>
      <c r="AY195" s="25" t="s">
        <v>175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25" t="s">
        <v>81</v>
      </c>
      <c r="BK195" s="216">
        <f>ROUND(I195*H195,2)</f>
        <v>0</v>
      </c>
      <c r="BL195" s="25" t="s">
        <v>181</v>
      </c>
      <c r="BM195" s="25" t="s">
        <v>589</v>
      </c>
    </row>
    <row r="196" spans="2:51" s="12" customFormat="1" ht="13.5">
      <c r="B196" s="217"/>
      <c r="C196" s="218"/>
      <c r="D196" s="219" t="s">
        <v>183</v>
      </c>
      <c r="E196" s="220" t="s">
        <v>21</v>
      </c>
      <c r="F196" s="221" t="s">
        <v>285</v>
      </c>
      <c r="G196" s="218"/>
      <c r="H196" s="220" t="s">
        <v>21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183</v>
      </c>
      <c r="AU196" s="227" t="s">
        <v>83</v>
      </c>
      <c r="AV196" s="12" t="s">
        <v>81</v>
      </c>
      <c r="AW196" s="12" t="s">
        <v>37</v>
      </c>
      <c r="AX196" s="12" t="s">
        <v>74</v>
      </c>
      <c r="AY196" s="227" t="s">
        <v>175</v>
      </c>
    </row>
    <row r="197" spans="2:51" s="13" customFormat="1" ht="13.5">
      <c r="B197" s="228"/>
      <c r="C197" s="229"/>
      <c r="D197" s="219" t="s">
        <v>183</v>
      </c>
      <c r="E197" s="230" t="s">
        <v>21</v>
      </c>
      <c r="F197" s="231" t="s">
        <v>590</v>
      </c>
      <c r="G197" s="229"/>
      <c r="H197" s="232">
        <v>77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183</v>
      </c>
      <c r="AU197" s="238" t="s">
        <v>83</v>
      </c>
      <c r="AV197" s="13" t="s">
        <v>83</v>
      </c>
      <c r="AW197" s="13" t="s">
        <v>37</v>
      </c>
      <c r="AX197" s="13" t="s">
        <v>74</v>
      </c>
      <c r="AY197" s="238" t="s">
        <v>175</v>
      </c>
    </row>
    <row r="198" spans="2:51" s="14" customFormat="1" ht="13.5">
      <c r="B198" s="239"/>
      <c r="C198" s="240"/>
      <c r="D198" s="219" t="s">
        <v>183</v>
      </c>
      <c r="E198" s="241" t="s">
        <v>21</v>
      </c>
      <c r="F198" s="242" t="s">
        <v>186</v>
      </c>
      <c r="G198" s="240"/>
      <c r="H198" s="243">
        <v>77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183</v>
      </c>
      <c r="AU198" s="249" t="s">
        <v>83</v>
      </c>
      <c r="AV198" s="14" t="s">
        <v>181</v>
      </c>
      <c r="AW198" s="14" t="s">
        <v>37</v>
      </c>
      <c r="AX198" s="14" t="s">
        <v>81</v>
      </c>
      <c r="AY198" s="249" t="s">
        <v>175</v>
      </c>
    </row>
    <row r="199" spans="2:65" s="1" customFormat="1" ht="38.25" customHeight="1">
      <c r="B199" s="42"/>
      <c r="C199" s="250" t="s">
        <v>308</v>
      </c>
      <c r="D199" s="250" t="s">
        <v>255</v>
      </c>
      <c r="E199" s="251" t="s">
        <v>318</v>
      </c>
      <c r="F199" s="252" t="s">
        <v>319</v>
      </c>
      <c r="G199" s="253" t="s">
        <v>114</v>
      </c>
      <c r="H199" s="254">
        <v>77</v>
      </c>
      <c r="I199" s="255"/>
      <c r="J199" s="256">
        <f>ROUND(I199*H199,2)</f>
        <v>0</v>
      </c>
      <c r="K199" s="252" t="s">
        <v>21</v>
      </c>
      <c r="L199" s="257"/>
      <c r="M199" s="258" t="s">
        <v>21</v>
      </c>
      <c r="N199" s="259" t="s">
        <v>45</v>
      </c>
      <c r="O199" s="43"/>
      <c r="P199" s="214">
        <f>O199*H199</f>
        <v>0</v>
      </c>
      <c r="Q199" s="214">
        <v>0.018</v>
      </c>
      <c r="R199" s="214">
        <f>Q199*H199</f>
        <v>1.386</v>
      </c>
      <c r="S199" s="214">
        <v>0</v>
      </c>
      <c r="T199" s="215">
        <f>S199*H199</f>
        <v>0</v>
      </c>
      <c r="AR199" s="25" t="s">
        <v>213</v>
      </c>
      <c r="AT199" s="25" t="s">
        <v>255</v>
      </c>
      <c r="AU199" s="25" t="s">
        <v>83</v>
      </c>
      <c r="AY199" s="25" t="s">
        <v>175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25" t="s">
        <v>81</v>
      </c>
      <c r="BK199" s="216">
        <f>ROUND(I199*H199,2)</f>
        <v>0</v>
      </c>
      <c r="BL199" s="25" t="s">
        <v>181</v>
      </c>
      <c r="BM199" s="25" t="s">
        <v>591</v>
      </c>
    </row>
    <row r="200" spans="2:47" s="1" customFormat="1" ht="27">
      <c r="B200" s="42"/>
      <c r="C200" s="64"/>
      <c r="D200" s="219" t="s">
        <v>264</v>
      </c>
      <c r="E200" s="64"/>
      <c r="F200" s="260" t="s">
        <v>303</v>
      </c>
      <c r="G200" s="64"/>
      <c r="H200" s="64"/>
      <c r="I200" s="174"/>
      <c r="J200" s="64"/>
      <c r="K200" s="64"/>
      <c r="L200" s="62"/>
      <c r="M200" s="261"/>
      <c r="N200" s="43"/>
      <c r="O200" s="43"/>
      <c r="P200" s="43"/>
      <c r="Q200" s="43"/>
      <c r="R200" s="43"/>
      <c r="S200" s="43"/>
      <c r="T200" s="79"/>
      <c r="AT200" s="25" t="s">
        <v>264</v>
      </c>
      <c r="AU200" s="25" t="s">
        <v>83</v>
      </c>
    </row>
    <row r="201" spans="2:51" s="12" customFormat="1" ht="13.5">
      <c r="B201" s="217"/>
      <c r="C201" s="218"/>
      <c r="D201" s="219" t="s">
        <v>183</v>
      </c>
      <c r="E201" s="220" t="s">
        <v>21</v>
      </c>
      <c r="F201" s="221" t="s">
        <v>321</v>
      </c>
      <c r="G201" s="218"/>
      <c r="H201" s="220" t="s">
        <v>21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183</v>
      </c>
      <c r="AU201" s="227" t="s">
        <v>83</v>
      </c>
      <c r="AV201" s="12" t="s">
        <v>81</v>
      </c>
      <c r="AW201" s="12" t="s">
        <v>37</v>
      </c>
      <c r="AX201" s="12" t="s">
        <v>74</v>
      </c>
      <c r="AY201" s="227" t="s">
        <v>175</v>
      </c>
    </row>
    <row r="202" spans="2:51" s="13" customFormat="1" ht="13.5">
      <c r="B202" s="228"/>
      <c r="C202" s="229"/>
      <c r="D202" s="219" t="s">
        <v>183</v>
      </c>
      <c r="E202" s="230" t="s">
        <v>21</v>
      </c>
      <c r="F202" s="231" t="s">
        <v>590</v>
      </c>
      <c r="G202" s="229"/>
      <c r="H202" s="232">
        <v>77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83</v>
      </c>
      <c r="AV202" s="13" t="s">
        <v>83</v>
      </c>
      <c r="AW202" s="13" t="s">
        <v>37</v>
      </c>
      <c r="AX202" s="13" t="s">
        <v>74</v>
      </c>
      <c r="AY202" s="238" t="s">
        <v>175</v>
      </c>
    </row>
    <row r="203" spans="2:51" s="14" customFormat="1" ht="13.5">
      <c r="B203" s="239"/>
      <c r="C203" s="240"/>
      <c r="D203" s="219" t="s">
        <v>183</v>
      </c>
      <c r="E203" s="241" t="s">
        <v>21</v>
      </c>
      <c r="F203" s="242" t="s">
        <v>186</v>
      </c>
      <c r="G203" s="240"/>
      <c r="H203" s="243">
        <v>77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AT203" s="249" t="s">
        <v>183</v>
      </c>
      <c r="AU203" s="249" t="s">
        <v>83</v>
      </c>
      <c r="AV203" s="14" t="s">
        <v>181</v>
      </c>
      <c r="AW203" s="14" t="s">
        <v>37</v>
      </c>
      <c r="AX203" s="14" t="s">
        <v>81</v>
      </c>
      <c r="AY203" s="249" t="s">
        <v>175</v>
      </c>
    </row>
    <row r="204" spans="2:65" s="1" customFormat="1" ht="38.25" customHeight="1">
      <c r="B204" s="42"/>
      <c r="C204" s="205" t="s">
        <v>312</v>
      </c>
      <c r="D204" s="205" t="s">
        <v>177</v>
      </c>
      <c r="E204" s="206" t="s">
        <v>329</v>
      </c>
      <c r="F204" s="207" t="s">
        <v>330</v>
      </c>
      <c r="G204" s="208" t="s">
        <v>106</v>
      </c>
      <c r="H204" s="209">
        <v>30.6</v>
      </c>
      <c r="I204" s="210"/>
      <c r="J204" s="211">
        <f>ROUND(I204*H204,2)</f>
        <v>0</v>
      </c>
      <c r="K204" s="207" t="s">
        <v>21</v>
      </c>
      <c r="L204" s="62"/>
      <c r="M204" s="212" t="s">
        <v>21</v>
      </c>
      <c r="N204" s="213" t="s">
        <v>45</v>
      </c>
      <c r="O204" s="43"/>
      <c r="P204" s="214">
        <f>O204*H204</f>
        <v>0</v>
      </c>
      <c r="Q204" s="214">
        <v>0.29104</v>
      </c>
      <c r="R204" s="214">
        <f>Q204*H204</f>
        <v>8.905824</v>
      </c>
      <c r="S204" s="214">
        <v>0</v>
      </c>
      <c r="T204" s="215">
        <f>S204*H204</f>
        <v>0</v>
      </c>
      <c r="AR204" s="25" t="s">
        <v>181</v>
      </c>
      <c r="AT204" s="25" t="s">
        <v>177</v>
      </c>
      <c r="AU204" s="25" t="s">
        <v>83</v>
      </c>
      <c r="AY204" s="25" t="s">
        <v>175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25" t="s">
        <v>81</v>
      </c>
      <c r="BK204" s="216">
        <f>ROUND(I204*H204,2)</f>
        <v>0</v>
      </c>
      <c r="BL204" s="25" t="s">
        <v>181</v>
      </c>
      <c r="BM204" s="25" t="s">
        <v>592</v>
      </c>
    </row>
    <row r="205" spans="2:47" s="1" customFormat="1" ht="40.5">
      <c r="B205" s="42"/>
      <c r="C205" s="64"/>
      <c r="D205" s="219" t="s">
        <v>264</v>
      </c>
      <c r="E205" s="64"/>
      <c r="F205" s="260" t="s">
        <v>332</v>
      </c>
      <c r="G205" s="64"/>
      <c r="H205" s="64"/>
      <c r="I205" s="174"/>
      <c r="J205" s="64"/>
      <c r="K205" s="64"/>
      <c r="L205" s="62"/>
      <c r="M205" s="261"/>
      <c r="N205" s="43"/>
      <c r="O205" s="43"/>
      <c r="P205" s="43"/>
      <c r="Q205" s="43"/>
      <c r="R205" s="43"/>
      <c r="S205" s="43"/>
      <c r="T205" s="79"/>
      <c r="AT205" s="25" t="s">
        <v>264</v>
      </c>
      <c r="AU205" s="25" t="s">
        <v>83</v>
      </c>
    </row>
    <row r="206" spans="2:51" s="12" customFormat="1" ht="13.5">
      <c r="B206" s="217"/>
      <c r="C206" s="218"/>
      <c r="D206" s="219" t="s">
        <v>183</v>
      </c>
      <c r="E206" s="220" t="s">
        <v>21</v>
      </c>
      <c r="F206" s="221" t="s">
        <v>285</v>
      </c>
      <c r="G206" s="218"/>
      <c r="H206" s="220" t="s">
        <v>21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183</v>
      </c>
      <c r="AU206" s="227" t="s">
        <v>83</v>
      </c>
      <c r="AV206" s="12" t="s">
        <v>81</v>
      </c>
      <c r="AW206" s="12" t="s">
        <v>37</v>
      </c>
      <c r="AX206" s="12" t="s">
        <v>74</v>
      </c>
      <c r="AY206" s="227" t="s">
        <v>175</v>
      </c>
    </row>
    <row r="207" spans="2:51" s="13" customFormat="1" ht="13.5">
      <c r="B207" s="228"/>
      <c r="C207" s="229"/>
      <c r="D207" s="219" t="s">
        <v>183</v>
      </c>
      <c r="E207" s="230" t="s">
        <v>21</v>
      </c>
      <c r="F207" s="231" t="s">
        <v>593</v>
      </c>
      <c r="G207" s="229"/>
      <c r="H207" s="232">
        <v>30.6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183</v>
      </c>
      <c r="AU207" s="238" t="s">
        <v>83</v>
      </c>
      <c r="AV207" s="13" t="s">
        <v>83</v>
      </c>
      <c r="AW207" s="13" t="s">
        <v>37</v>
      </c>
      <c r="AX207" s="13" t="s">
        <v>74</v>
      </c>
      <c r="AY207" s="238" t="s">
        <v>175</v>
      </c>
    </row>
    <row r="208" spans="2:51" s="14" customFormat="1" ht="13.5">
      <c r="B208" s="239"/>
      <c r="C208" s="240"/>
      <c r="D208" s="219" t="s">
        <v>183</v>
      </c>
      <c r="E208" s="241" t="s">
        <v>21</v>
      </c>
      <c r="F208" s="242" t="s">
        <v>186</v>
      </c>
      <c r="G208" s="240"/>
      <c r="H208" s="243">
        <v>30.6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183</v>
      </c>
      <c r="AU208" s="249" t="s">
        <v>83</v>
      </c>
      <c r="AV208" s="14" t="s">
        <v>181</v>
      </c>
      <c r="AW208" s="14" t="s">
        <v>37</v>
      </c>
      <c r="AX208" s="14" t="s">
        <v>81</v>
      </c>
      <c r="AY208" s="249" t="s">
        <v>175</v>
      </c>
    </row>
    <row r="209" spans="2:65" s="1" customFormat="1" ht="38.25" customHeight="1">
      <c r="B209" s="42"/>
      <c r="C209" s="205" t="s">
        <v>317</v>
      </c>
      <c r="D209" s="205" t="s">
        <v>177</v>
      </c>
      <c r="E209" s="206" t="s">
        <v>335</v>
      </c>
      <c r="F209" s="207" t="s">
        <v>336</v>
      </c>
      <c r="G209" s="208" t="s">
        <v>114</v>
      </c>
      <c r="H209" s="209">
        <v>76.5</v>
      </c>
      <c r="I209" s="210"/>
      <c r="J209" s="211">
        <f>ROUND(I209*H209,2)</f>
        <v>0</v>
      </c>
      <c r="K209" s="207" t="s">
        <v>180</v>
      </c>
      <c r="L209" s="62"/>
      <c r="M209" s="212" t="s">
        <v>21</v>
      </c>
      <c r="N209" s="213" t="s">
        <v>45</v>
      </c>
      <c r="O209" s="43"/>
      <c r="P209" s="214">
        <f>O209*H209</f>
        <v>0</v>
      </c>
      <c r="Q209" s="214">
        <v>0.0364</v>
      </c>
      <c r="R209" s="214">
        <f>Q209*H209</f>
        <v>2.7846</v>
      </c>
      <c r="S209" s="214">
        <v>0</v>
      </c>
      <c r="T209" s="215">
        <f>S209*H209</f>
        <v>0</v>
      </c>
      <c r="AR209" s="25" t="s">
        <v>181</v>
      </c>
      <c r="AT209" s="25" t="s">
        <v>177</v>
      </c>
      <c r="AU209" s="25" t="s">
        <v>83</v>
      </c>
      <c r="AY209" s="25" t="s">
        <v>175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25" t="s">
        <v>81</v>
      </c>
      <c r="BK209" s="216">
        <f>ROUND(I209*H209,2)</f>
        <v>0</v>
      </c>
      <c r="BL209" s="25" t="s">
        <v>181</v>
      </c>
      <c r="BM209" s="25" t="s">
        <v>594</v>
      </c>
    </row>
    <row r="210" spans="2:47" s="1" customFormat="1" ht="40.5">
      <c r="B210" s="42"/>
      <c r="C210" s="64"/>
      <c r="D210" s="219" t="s">
        <v>264</v>
      </c>
      <c r="E210" s="64"/>
      <c r="F210" s="260" t="s">
        <v>338</v>
      </c>
      <c r="G210" s="64"/>
      <c r="H210" s="64"/>
      <c r="I210" s="174"/>
      <c r="J210" s="64"/>
      <c r="K210" s="64"/>
      <c r="L210" s="62"/>
      <c r="M210" s="261"/>
      <c r="N210" s="43"/>
      <c r="O210" s="43"/>
      <c r="P210" s="43"/>
      <c r="Q210" s="43"/>
      <c r="R210" s="43"/>
      <c r="S210" s="43"/>
      <c r="T210" s="79"/>
      <c r="AT210" s="25" t="s">
        <v>264</v>
      </c>
      <c r="AU210" s="25" t="s">
        <v>83</v>
      </c>
    </row>
    <row r="211" spans="2:51" s="12" customFormat="1" ht="13.5">
      <c r="B211" s="217"/>
      <c r="C211" s="218"/>
      <c r="D211" s="219" t="s">
        <v>183</v>
      </c>
      <c r="E211" s="220" t="s">
        <v>21</v>
      </c>
      <c r="F211" s="221" t="s">
        <v>236</v>
      </c>
      <c r="G211" s="218"/>
      <c r="H211" s="220" t="s">
        <v>21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183</v>
      </c>
      <c r="AU211" s="227" t="s">
        <v>83</v>
      </c>
      <c r="AV211" s="12" t="s">
        <v>81</v>
      </c>
      <c r="AW211" s="12" t="s">
        <v>37</v>
      </c>
      <c r="AX211" s="12" t="s">
        <v>74</v>
      </c>
      <c r="AY211" s="227" t="s">
        <v>175</v>
      </c>
    </row>
    <row r="212" spans="2:51" s="13" customFormat="1" ht="13.5">
      <c r="B212" s="228"/>
      <c r="C212" s="229"/>
      <c r="D212" s="219" t="s">
        <v>183</v>
      </c>
      <c r="E212" s="230" t="s">
        <v>21</v>
      </c>
      <c r="F212" s="231" t="s">
        <v>595</v>
      </c>
      <c r="G212" s="229"/>
      <c r="H212" s="232">
        <v>76.5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183</v>
      </c>
      <c r="AU212" s="238" t="s">
        <v>83</v>
      </c>
      <c r="AV212" s="13" t="s">
        <v>83</v>
      </c>
      <c r="AW212" s="13" t="s">
        <v>37</v>
      </c>
      <c r="AX212" s="13" t="s">
        <v>74</v>
      </c>
      <c r="AY212" s="238" t="s">
        <v>175</v>
      </c>
    </row>
    <row r="213" spans="2:51" s="14" customFormat="1" ht="13.5">
      <c r="B213" s="239"/>
      <c r="C213" s="240"/>
      <c r="D213" s="219" t="s">
        <v>183</v>
      </c>
      <c r="E213" s="241" t="s">
        <v>21</v>
      </c>
      <c r="F213" s="242" t="s">
        <v>186</v>
      </c>
      <c r="G213" s="240"/>
      <c r="H213" s="243">
        <v>76.5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183</v>
      </c>
      <c r="AU213" s="249" t="s">
        <v>83</v>
      </c>
      <c r="AV213" s="14" t="s">
        <v>181</v>
      </c>
      <c r="AW213" s="14" t="s">
        <v>37</v>
      </c>
      <c r="AX213" s="14" t="s">
        <v>81</v>
      </c>
      <c r="AY213" s="249" t="s">
        <v>175</v>
      </c>
    </row>
    <row r="214" spans="2:65" s="1" customFormat="1" ht="51" customHeight="1">
      <c r="B214" s="42"/>
      <c r="C214" s="205" t="s">
        <v>323</v>
      </c>
      <c r="D214" s="205" t="s">
        <v>177</v>
      </c>
      <c r="E214" s="206" t="s">
        <v>341</v>
      </c>
      <c r="F214" s="207" t="s">
        <v>342</v>
      </c>
      <c r="G214" s="208" t="s">
        <v>114</v>
      </c>
      <c r="H214" s="209">
        <v>3.2</v>
      </c>
      <c r="I214" s="210"/>
      <c r="J214" s="211">
        <f>ROUND(I214*H214,2)</f>
        <v>0</v>
      </c>
      <c r="K214" s="207" t="s">
        <v>180</v>
      </c>
      <c r="L214" s="62"/>
      <c r="M214" s="212" t="s">
        <v>21</v>
      </c>
      <c r="N214" s="213" t="s">
        <v>45</v>
      </c>
      <c r="O214" s="43"/>
      <c r="P214" s="214">
        <f>O214*H214</f>
        <v>0</v>
      </c>
      <c r="Q214" s="214">
        <v>0.3659</v>
      </c>
      <c r="R214" s="214">
        <f>Q214*H214</f>
        <v>1.1708800000000001</v>
      </c>
      <c r="S214" s="214">
        <v>0</v>
      </c>
      <c r="T214" s="215">
        <f>S214*H214</f>
        <v>0</v>
      </c>
      <c r="AR214" s="25" t="s">
        <v>181</v>
      </c>
      <c r="AT214" s="25" t="s">
        <v>177</v>
      </c>
      <c r="AU214" s="25" t="s">
        <v>83</v>
      </c>
      <c r="AY214" s="25" t="s">
        <v>175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25" t="s">
        <v>81</v>
      </c>
      <c r="BK214" s="216">
        <f>ROUND(I214*H214,2)</f>
        <v>0</v>
      </c>
      <c r="BL214" s="25" t="s">
        <v>181</v>
      </c>
      <c r="BM214" s="25" t="s">
        <v>596</v>
      </c>
    </row>
    <row r="215" spans="2:47" s="1" customFormat="1" ht="40.5">
      <c r="B215" s="42"/>
      <c r="C215" s="64"/>
      <c r="D215" s="219" t="s">
        <v>264</v>
      </c>
      <c r="E215" s="64"/>
      <c r="F215" s="260" t="s">
        <v>332</v>
      </c>
      <c r="G215" s="64"/>
      <c r="H215" s="64"/>
      <c r="I215" s="174"/>
      <c r="J215" s="64"/>
      <c r="K215" s="64"/>
      <c r="L215" s="62"/>
      <c r="M215" s="261"/>
      <c r="N215" s="43"/>
      <c r="O215" s="43"/>
      <c r="P215" s="43"/>
      <c r="Q215" s="43"/>
      <c r="R215" s="43"/>
      <c r="S215" s="43"/>
      <c r="T215" s="79"/>
      <c r="AT215" s="25" t="s">
        <v>264</v>
      </c>
      <c r="AU215" s="25" t="s">
        <v>83</v>
      </c>
    </row>
    <row r="216" spans="2:51" s="12" customFormat="1" ht="13.5">
      <c r="B216" s="217"/>
      <c r="C216" s="218"/>
      <c r="D216" s="219" t="s">
        <v>183</v>
      </c>
      <c r="E216" s="220" t="s">
        <v>21</v>
      </c>
      <c r="F216" s="221" t="s">
        <v>236</v>
      </c>
      <c r="G216" s="218"/>
      <c r="H216" s="220" t="s">
        <v>21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183</v>
      </c>
      <c r="AU216" s="227" t="s">
        <v>83</v>
      </c>
      <c r="AV216" s="12" t="s">
        <v>81</v>
      </c>
      <c r="AW216" s="12" t="s">
        <v>37</v>
      </c>
      <c r="AX216" s="12" t="s">
        <v>74</v>
      </c>
      <c r="AY216" s="227" t="s">
        <v>175</v>
      </c>
    </row>
    <row r="217" spans="2:51" s="13" customFormat="1" ht="13.5">
      <c r="B217" s="228"/>
      <c r="C217" s="229"/>
      <c r="D217" s="219" t="s">
        <v>183</v>
      </c>
      <c r="E217" s="230" t="s">
        <v>21</v>
      </c>
      <c r="F217" s="231" t="s">
        <v>344</v>
      </c>
      <c r="G217" s="229"/>
      <c r="H217" s="232">
        <v>3.2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183</v>
      </c>
      <c r="AU217" s="238" t="s">
        <v>83</v>
      </c>
      <c r="AV217" s="13" t="s">
        <v>83</v>
      </c>
      <c r="AW217" s="13" t="s">
        <v>37</v>
      </c>
      <c r="AX217" s="13" t="s">
        <v>74</v>
      </c>
      <c r="AY217" s="238" t="s">
        <v>175</v>
      </c>
    </row>
    <row r="218" spans="2:51" s="14" customFormat="1" ht="13.5">
      <c r="B218" s="239"/>
      <c r="C218" s="240"/>
      <c r="D218" s="219" t="s">
        <v>183</v>
      </c>
      <c r="E218" s="241" t="s">
        <v>21</v>
      </c>
      <c r="F218" s="242" t="s">
        <v>186</v>
      </c>
      <c r="G218" s="240"/>
      <c r="H218" s="243">
        <v>3.2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AT218" s="249" t="s">
        <v>183</v>
      </c>
      <c r="AU218" s="249" t="s">
        <v>83</v>
      </c>
      <c r="AV218" s="14" t="s">
        <v>181</v>
      </c>
      <c r="AW218" s="14" t="s">
        <v>37</v>
      </c>
      <c r="AX218" s="14" t="s">
        <v>81</v>
      </c>
      <c r="AY218" s="249" t="s">
        <v>175</v>
      </c>
    </row>
    <row r="219" spans="2:65" s="1" customFormat="1" ht="51" customHeight="1">
      <c r="B219" s="42"/>
      <c r="C219" s="205" t="s">
        <v>328</v>
      </c>
      <c r="D219" s="205" t="s">
        <v>177</v>
      </c>
      <c r="E219" s="206" t="s">
        <v>346</v>
      </c>
      <c r="F219" s="207" t="s">
        <v>347</v>
      </c>
      <c r="G219" s="208" t="s">
        <v>114</v>
      </c>
      <c r="H219" s="209">
        <v>3.2</v>
      </c>
      <c r="I219" s="210"/>
      <c r="J219" s="211">
        <f>ROUND(I219*H219,2)</f>
        <v>0</v>
      </c>
      <c r="K219" s="207" t="s">
        <v>180</v>
      </c>
      <c r="L219" s="62"/>
      <c r="M219" s="212" t="s">
        <v>21</v>
      </c>
      <c r="N219" s="213" t="s">
        <v>45</v>
      </c>
      <c r="O219" s="43"/>
      <c r="P219" s="214">
        <f>O219*H219</f>
        <v>0</v>
      </c>
      <c r="Q219" s="214">
        <v>0.18893</v>
      </c>
      <c r="R219" s="214">
        <f>Q219*H219</f>
        <v>0.604576</v>
      </c>
      <c r="S219" s="214">
        <v>0</v>
      </c>
      <c r="T219" s="215">
        <f>S219*H219</f>
        <v>0</v>
      </c>
      <c r="AR219" s="25" t="s">
        <v>181</v>
      </c>
      <c r="AT219" s="25" t="s">
        <v>177</v>
      </c>
      <c r="AU219" s="25" t="s">
        <v>83</v>
      </c>
      <c r="AY219" s="25" t="s">
        <v>175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25" t="s">
        <v>81</v>
      </c>
      <c r="BK219" s="216">
        <f>ROUND(I219*H219,2)</f>
        <v>0</v>
      </c>
      <c r="BL219" s="25" t="s">
        <v>181</v>
      </c>
      <c r="BM219" s="25" t="s">
        <v>597</v>
      </c>
    </row>
    <row r="220" spans="2:47" s="1" customFormat="1" ht="40.5">
      <c r="B220" s="42"/>
      <c r="C220" s="64"/>
      <c r="D220" s="219" t="s">
        <v>264</v>
      </c>
      <c r="E220" s="64"/>
      <c r="F220" s="260" t="s">
        <v>332</v>
      </c>
      <c r="G220" s="64"/>
      <c r="H220" s="64"/>
      <c r="I220" s="174"/>
      <c r="J220" s="64"/>
      <c r="K220" s="64"/>
      <c r="L220" s="62"/>
      <c r="M220" s="261"/>
      <c r="N220" s="43"/>
      <c r="O220" s="43"/>
      <c r="P220" s="43"/>
      <c r="Q220" s="43"/>
      <c r="R220" s="43"/>
      <c r="S220" s="43"/>
      <c r="T220" s="79"/>
      <c r="AT220" s="25" t="s">
        <v>264</v>
      </c>
      <c r="AU220" s="25" t="s">
        <v>83</v>
      </c>
    </row>
    <row r="221" spans="2:51" s="12" customFormat="1" ht="13.5">
      <c r="B221" s="217"/>
      <c r="C221" s="218"/>
      <c r="D221" s="219" t="s">
        <v>183</v>
      </c>
      <c r="E221" s="220" t="s">
        <v>21</v>
      </c>
      <c r="F221" s="221" t="s">
        <v>236</v>
      </c>
      <c r="G221" s="218"/>
      <c r="H221" s="220" t="s">
        <v>21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183</v>
      </c>
      <c r="AU221" s="227" t="s">
        <v>83</v>
      </c>
      <c r="AV221" s="12" t="s">
        <v>81</v>
      </c>
      <c r="AW221" s="12" t="s">
        <v>37</v>
      </c>
      <c r="AX221" s="12" t="s">
        <v>74</v>
      </c>
      <c r="AY221" s="227" t="s">
        <v>175</v>
      </c>
    </row>
    <row r="222" spans="2:51" s="13" customFormat="1" ht="13.5">
      <c r="B222" s="228"/>
      <c r="C222" s="229"/>
      <c r="D222" s="219" t="s">
        <v>183</v>
      </c>
      <c r="E222" s="230" t="s">
        <v>21</v>
      </c>
      <c r="F222" s="231" t="s">
        <v>344</v>
      </c>
      <c r="G222" s="229"/>
      <c r="H222" s="232">
        <v>3.2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183</v>
      </c>
      <c r="AU222" s="238" t="s">
        <v>83</v>
      </c>
      <c r="AV222" s="13" t="s">
        <v>83</v>
      </c>
      <c r="AW222" s="13" t="s">
        <v>37</v>
      </c>
      <c r="AX222" s="13" t="s">
        <v>74</v>
      </c>
      <c r="AY222" s="238" t="s">
        <v>175</v>
      </c>
    </row>
    <row r="223" spans="2:51" s="14" customFormat="1" ht="13.5">
      <c r="B223" s="239"/>
      <c r="C223" s="240"/>
      <c r="D223" s="219" t="s">
        <v>183</v>
      </c>
      <c r="E223" s="241" t="s">
        <v>21</v>
      </c>
      <c r="F223" s="242" t="s">
        <v>186</v>
      </c>
      <c r="G223" s="240"/>
      <c r="H223" s="243">
        <v>3.2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AT223" s="249" t="s">
        <v>183</v>
      </c>
      <c r="AU223" s="249" t="s">
        <v>83</v>
      </c>
      <c r="AV223" s="14" t="s">
        <v>181</v>
      </c>
      <c r="AW223" s="14" t="s">
        <v>37</v>
      </c>
      <c r="AX223" s="14" t="s">
        <v>81</v>
      </c>
      <c r="AY223" s="249" t="s">
        <v>175</v>
      </c>
    </row>
    <row r="224" spans="2:65" s="1" customFormat="1" ht="38.25" customHeight="1">
      <c r="B224" s="42"/>
      <c r="C224" s="205" t="s">
        <v>334</v>
      </c>
      <c r="D224" s="205" t="s">
        <v>177</v>
      </c>
      <c r="E224" s="206" t="s">
        <v>350</v>
      </c>
      <c r="F224" s="207" t="s">
        <v>351</v>
      </c>
      <c r="G224" s="208" t="s">
        <v>121</v>
      </c>
      <c r="H224" s="209">
        <v>2</v>
      </c>
      <c r="I224" s="210"/>
      <c r="J224" s="211">
        <f>ROUND(I224*H224,2)</f>
        <v>0</v>
      </c>
      <c r="K224" s="207" t="s">
        <v>180</v>
      </c>
      <c r="L224" s="62"/>
      <c r="M224" s="212" t="s">
        <v>21</v>
      </c>
      <c r="N224" s="213" t="s">
        <v>45</v>
      </c>
      <c r="O224" s="43"/>
      <c r="P224" s="214">
        <f>O224*H224</f>
        <v>0</v>
      </c>
      <c r="Q224" s="214">
        <v>0.0273</v>
      </c>
      <c r="R224" s="214">
        <f>Q224*H224</f>
        <v>0.0546</v>
      </c>
      <c r="S224" s="214">
        <v>0</v>
      </c>
      <c r="T224" s="215">
        <f>S224*H224</f>
        <v>0</v>
      </c>
      <c r="AR224" s="25" t="s">
        <v>181</v>
      </c>
      <c r="AT224" s="25" t="s">
        <v>177</v>
      </c>
      <c r="AU224" s="25" t="s">
        <v>83</v>
      </c>
      <c r="AY224" s="25" t="s">
        <v>175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25" t="s">
        <v>81</v>
      </c>
      <c r="BK224" s="216">
        <f>ROUND(I224*H224,2)</f>
        <v>0</v>
      </c>
      <c r="BL224" s="25" t="s">
        <v>181</v>
      </c>
      <c r="BM224" s="25" t="s">
        <v>598</v>
      </c>
    </row>
    <row r="225" spans="2:47" s="1" customFormat="1" ht="40.5">
      <c r="B225" s="42"/>
      <c r="C225" s="64"/>
      <c r="D225" s="219" t="s">
        <v>264</v>
      </c>
      <c r="E225" s="64"/>
      <c r="F225" s="260" t="s">
        <v>353</v>
      </c>
      <c r="G225" s="64"/>
      <c r="H225" s="64"/>
      <c r="I225" s="174"/>
      <c r="J225" s="64"/>
      <c r="K225" s="64"/>
      <c r="L225" s="62"/>
      <c r="M225" s="261"/>
      <c r="N225" s="43"/>
      <c r="O225" s="43"/>
      <c r="P225" s="43"/>
      <c r="Q225" s="43"/>
      <c r="R225" s="43"/>
      <c r="S225" s="43"/>
      <c r="T225" s="79"/>
      <c r="AT225" s="25" t="s">
        <v>264</v>
      </c>
      <c r="AU225" s="25" t="s">
        <v>83</v>
      </c>
    </row>
    <row r="226" spans="2:51" s="12" customFormat="1" ht="13.5">
      <c r="B226" s="217"/>
      <c r="C226" s="218"/>
      <c r="D226" s="219" t="s">
        <v>183</v>
      </c>
      <c r="E226" s="220" t="s">
        <v>21</v>
      </c>
      <c r="F226" s="221" t="s">
        <v>212</v>
      </c>
      <c r="G226" s="218"/>
      <c r="H226" s="220" t="s">
        <v>21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183</v>
      </c>
      <c r="AU226" s="227" t="s">
        <v>83</v>
      </c>
      <c r="AV226" s="12" t="s">
        <v>81</v>
      </c>
      <c r="AW226" s="12" t="s">
        <v>37</v>
      </c>
      <c r="AX226" s="12" t="s">
        <v>74</v>
      </c>
      <c r="AY226" s="227" t="s">
        <v>175</v>
      </c>
    </row>
    <row r="227" spans="2:51" s="13" customFormat="1" ht="13.5">
      <c r="B227" s="228"/>
      <c r="C227" s="229"/>
      <c r="D227" s="219" t="s">
        <v>183</v>
      </c>
      <c r="E227" s="230" t="s">
        <v>21</v>
      </c>
      <c r="F227" s="231" t="s">
        <v>83</v>
      </c>
      <c r="G227" s="229"/>
      <c r="H227" s="232">
        <v>2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183</v>
      </c>
      <c r="AU227" s="238" t="s">
        <v>83</v>
      </c>
      <c r="AV227" s="13" t="s">
        <v>83</v>
      </c>
      <c r="AW227" s="13" t="s">
        <v>37</v>
      </c>
      <c r="AX227" s="13" t="s">
        <v>74</v>
      </c>
      <c r="AY227" s="238" t="s">
        <v>175</v>
      </c>
    </row>
    <row r="228" spans="2:51" s="14" customFormat="1" ht="13.5">
      <c r="B228" s="239"/>
      <c r="C228" s="240"/>
      <c r="D228" s="219" t="s">
        <v>183</v>
      </c>
      <c r="E228" s="241" t="s">
        <v>21</v>
      </c>
      <c r="F228" s="242" t="s">
        <v>186</v>
      </c>
      <c r="G228" s="240"/>
      <c r="H228" s="243">
        <v>2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183</v>
      </c>
      <c r="AU228" s="249" t="s">
        <v>83</v>
      </c>
      <c r="AV228" s="14" t="s">
        <v>181</v>
      </c>
      <c r="AW228" s="14" t="s">
        <v>37</v>
      </c>
      <c r="AX228" s="14" t="s">
        <v>81</v>
      </c>
      <c r="AY228" s="249" t="s">
        <v>175</v>
      </c>
    </row>
    <row r="229" spans="2:65" s="1" customFormat="1" ht="38.25" customHeight="1">
      <c r="B229" s="42"/>
      <c r="C229" s="205" t="s">
        <v>340</v>
      </c>
      <c r="D229" s="205" t="s">
        <v>177</v>
      </c>
      <c r="E229" s="206" t="s">
        <v>355</v>
      </c>
      <c r="F229" s="207" t="s">
        <v>356</v>
      </c>
      <c r="G229" s="208" t="s">
        <v>121</v>
      </c>
      <c r="H229" s="209">
        <v>2</v>
      </c>
      <c r="I229" s="210"/>
      <c r="J229" s="211">
        <f>ROUND(I229*H229,2)</f>
        <v>0</v>
      </c>
      <c r="K229" s="207" t="s">
        <v>180</v>
      </c>
      <c r="L229" s="62"/>
      <c r="M229" s="212" t="s">
        <v>21</v>
      </c>
      <c r="N229" s="213" t="s">
        <v>45</v>
      </c>
      <c r="O229" s="43"/>
      <c r="P229" s="214">
        <f>O229*H229</f>
        <v>0</v>
      </c>
      <c r="Q229" s="214">
        <v>0.01407</v>
      </c>
      <c r="R229" s="214">
        <f>Q229*H229</f>
        <v>0.02814</v>
      </c>
      <c r="S229" s="214">
        <v>0</v>
      </c>
      <c r="T229" s="215">
        <f>S229*H229</f>
        <v>0</v>
      </c>
      <c r="AR229" s="25" t="s">
        <v>181</v>
      </c>
      <c r="AT229" s="25" t="s">
        <v>177</v>
      </c>
      <c r="AU229" s="25" t="s">
        <v>83</v>
      </c>
      <c r="AY229" s="25" t="s">
        <v>175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25" t="s">
        <v>81</v>
      </c>
      <c r="BK229" s="216">
        <f>ROUND(I229*H229,2)</f>
        <v>0</v>
      </c>
      <c r="BL229" s="25" t="s">
        <v>181</v>
      </c>
      <c r="BM229" s="25" t="s">
        <v>599</v>
      </c>
    </row>
    <row r="230" spans="2:47" s="1" customFormat="1" ht="40.5">
      <c r="B230" s="42"/>
      <c r="C230" s="64"/>
      <c r="D230" s="219" t="s">
        <v>264</v>
      </c>
      <c r="E230" s="64"/>
      <c r="F230" s="260" t="s">
        <v>338</v>
      </c>
      <c r="G230" s="64"/>
      <c r="H230" s="64"/>
      <c r="I230" s="174"/>
      <c r="J230" s="64"/>
      <c r="K230" s="64"/>
      <c r="L230" s="62"/>
      <c r="M230" s="261"/>
      <c r="N230" s="43"/>
      <c r="O230" s="43"/>
      <c r="P230" s="43"/>
      <c r="Q230" s="43"/>
      <c r="R230" s="43"/>
      <c r="S230" s="43"/>
      <c r="T230" s="79"/>
      <c r="AT230" s="25" t="s">
        <v>264</v>
      </c>
      <c r="AU230" s="25" t="s">
        <v>83</v>
      </c>
    </row>
    <row r="231" spans="2:51" s="12" customFormat="1" ht="13.5">
      <c r="B231" s="217"/>
      <c r="C231" s="218"/>
      <c r="D231" s="219" t="s">
        <v>183</v>
      </c>
      <c r="E231" s="220" t="s">
        <v>21</v>
      </c>
      <c r="F231" s="221" t="s">
        <v>212</v>
      </c>
      <c r="G231" s="218"/>
      <c r="H231" s="220" t="s">
        <v>21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183</v>
      </c>
      <c r="AU231" s="227" t="s">
        <v>83</v>
      </c>
      <c r="AV231" s="12" t="s">
        <v>81</v>
      </c>
      <c r="AW231" s="12" t="s">
        <v>37</v>
      </c>
      <c r="AX231" s="12" t="s">
        <v>74</v>
      </c>
      <c r="AY231" s="227" t="s">
        <v>175</v>
      </c>
    </row>
    <row r="232" spans="2:51" s="13" customFormat="1" ht="13.5">
      <c r="B232" s="228"/>
      <c r="C232" s="229"/>
      <c r="D232" s="219" t="s">
        <v>183</v>
      </c>
      <c r="E232" s="230" t="s">
        <v>21</v>
      </c>
      <c r="F232" s="231" t="s">
        <v>83</v>
      </c>
      <c r="G232" s="229"/>
      <c r="H232" s="232">
        <v>2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183</v>
      </c>
      <c r="AU232" s="238" t="s">
        <v>83</v>
      </c>
      <c r="AV232" s="13" t="s">
        <v>83</v>
      </c>
      <c r="AW232" s="13" t="s">
        <v>37</v>
      </c>
      <c r="AX232" s="13" t="s">
        <v>74</v>
      </c>
      <c r="AY232" s="238" t="s">
        <v>175</v>
      </c>
    </row>
    <row r="233" spans="2:51" s="14" customFormat="1" ht="13.5">
      <c r="B233" s="239"/>
      <c r="C233" s="240"/>
      <c r="D233" s="219" t="s">
        <v>183</v>
      </c>
      <c r="E233" s="241" t="s">
        <v>21</v>
      </c>
      <c r="F233" s="242" t="s">
        <v>186</v>
      </c>
      <c r="G233" s="240"/>
      <c r="H233" s="243">
        <v>2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AT233" s="249" t="s">
        <v>183</v>
      </c>
      <c r="AU233" s="249" t="s">
        <v>83</v>
      </c>
      <c r="AV233" s="14" t="s">
        <v>181</v>
      </c>
      <c r="AW233" s="14" t="s">
        <v>37</v>
      </c>
      <c r="AX233" s="14" t="s">
        <v>81</v>
      </c>
      <c r="AY233" s="249" t="s">
        <v>175</v>
      </c>
    </row>
    <row r="234" spans="2:65" s="1" customFormat="1" ht="38.25" customHeight="1">
      <c r="B234" s="42"/>
      <c r="C234" s="205" t="s">
        <v>345</v>
      </c>
      <c r="D234" s="205" t="s">
        <v>177</v>
      </c>
      <c r="E234" s="206" t="s">
        <v>359</v>
      </c>
      <c r="F234" s="207" t="s">
        <v>360</v>
      </c>
      <c r="G234" s="208" t="s">
        <v>121</v>
      </c>
      <c r="H234" s="209">
        <v>8</v>
      </c>
      <c r="I234" s="210"/>
      <c r="J234" s="211">
        <f>ROUND(I234*H234,2)</f>
        <v>0</v>
      </c>
      <c r="K234" s="207" t="s">
        <v>180</v>
      </c>
      <c r="L234" s="62"/>
      <c r="M234" s="212" t="s">
        <v>21</v>
      </c>
      <c r="N234" s="213" t="s">
        <v>45</v>
      </c>
      <c r="O234" s="43"/>
      <c r="P234" s="214">
        <f>O234*H234</f>
        <v>0</v>
      </c>
      <c r="Q234" s="214">
        <v>0.0006</v>
      </c>
      <c r="R234" s="214">
        <f>Q234*H234</f>
        <v>0.0048</v>
      </c>
      <c r="S234" s="214">
        <v>0</v>
      </c>
      <c r="T234" s="215">
        <f>S234*H234</f>
        <v>0</v>
      </c>
      <c r="AR234" s="25" t="s">
        <v>181</v>
      </c>
      <c r="AT234" s="25" t="s">
        <v>177</v>
      </c>
      <c r="AU234" s="25" t="s">
        <v>83</v>
      </c>
      <c r="AY234" s="25" t="s">
        <v>175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25" t="s">
        <v>81</v>
      </c>
      <c r="BK234" s="216">
        <f>ROUND(I234*H234,2)</f>
        <v>0</v>
      </c>
      <c r="BL234" s="25" t="s">
        <v>181</v>
      </c>
      <c r="BM234" s="25" t="s">
        <v>600</v>
      </c>
    </row>
    <row r="235" spans="2:47" s="1" customFormat="1" ht="27">
      <c r="B235" s="42"/>
      <c r="C235" s="64"/>
      <c r="D235" s="219" t="s">
        <v>264</v>
      </c>
      <c r="E235" s="64"/>
      <c r="F235" s="260" t="s">
        <v>362</v>
      </c>
      <c r="G235" s="64"/>
      <c r="H235" s="64"/>
      <c r="I235" s="174"/>
      <c r="J235" s="64"/>
      <c r="K235" s="64"/>
      <c r="L235" s="62"/>
      <c r="M235" s="261"/>
      <c r="N235" s="43"/>
      <c r="O235" s="43"/>
      <c r="P235" s="43"/>
      <c r="Q235" s="43"/>
      <c r="R235" s="43"/>
      <c r="S235" s="43"/>
      <c r="T235" s="79"/>
      <c r="AT235" s="25" t="s">
        <v>264</v>
      </c>
      <c r="AU235" s="25" t="s">
        <v>83</v>
      </c>
    </row>
    <row r="236" spans="2:51" s="12" customFormat="1" ht="13.5">
      <c r="B236" s="217"/>
      <c r="C236" s="218"/>
      <c r="D236" s="219" t="s">
        <v>183</v>
      </c>
      <c r="E236" s="220" t="s">
        <v>21</v>
      </c>
      <c r="F236" s="221" t="s">
        <v>212</v>
      </c>
      <c r="G236" s="218"/>
      <c r="H236" s="220" t="s">
        <v>21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183</v>
      </c>
      <c r="AU236" s="227" t="s">
        <v>83</v>
      </c>
      <c r="AV236" s="12" t="s">
        <v>81</v>
      </c>
      <c r="AW236" s="12" t="s">
        <v>37</v>
      </c>
      <c r="AX236" s="12" t="s">
        <v>74</v>
      </c>
      <c r="AY236" s="227" t="s">
        <v>175</v>
      </c>
    </row>
    <row r="237" spans="2:51" s="13" customFormat="1" ht="13.5">
      <c r="B237" s="228"/>
      <c r="C237" s="229"/>
      <c r="D237" s="219" t="s">
        <v>183</v>
      </c>
      <c r="E237" s="230" t="s">
        <v>21</v>
      </c>
      <c r="F237" s="231" t="s">
        <v>213</v>
      </c>
      <c r="G237" s="229"/>
      <c r="H237" s="232">
        <v>8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183</v>
      </c>
      <c r="AU237" s="238" t="s">
        <v>83</v>
      </c>
      <c r="AV237" s="13" t="s">
        <v>83</v>
      </c>
      <c r="AW237" s="13" t="s">
        <v>37</v>
      </c>
      <c r="AX237" s="13" t="s">
        <v>74</v>
      </c>
      <c r="AY237" s="238" t="s">
        <v>175</v>
      </c>
    </row>
    <row r="238" spans="2:51" s="14" customFormat="1" ht="13.5">
      <c r="B238" s="239"/>
      <c r="C238" s="240"/>
      <c r="D238" s="219" t="s">
        <v>183</v>
      </c>
      <c r="E238" s="241" t="s">
        <v>21</v>
      </c>
      <c r="F238" s="242" t="s">
        <v>186</v>
      </c>
      <c r="G238" s="240"/>
      <c r="H238" s="243">
        <v>8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AT238" s="249" t="s">
        <v>183</v>
      </c>
      <c r="AU238" s="249" t="s">
        <v>83</v>
      </c>
      <c r="AV238" s="14" t="s">
        <v>181</v>
      </c>
      <c r="AW238" s="14" t="s">
        <v>37</v>
      </c>
      <c r="AX238" s="14" t="s">
        <v>81</v>
      </c>
      <c r="AY238" s="249" t="s">
        <v>175</v>
      </c>
    </row>
    <row r="239" spans="2:65" s="1" customFormat="1" ht="25.5" customHeight="1">
      <c r="B239" s="42"/>
      <c r="C239" s="205" t="s">
        <v>349</v>
      </c>
      <c r="D239" s="205" t="s">
        <v>177</v>
      </c>
      <c r="E239" s="206" t="s">
        <v>363</v>
      </c>
      <c r="F239" s="207" t="s">
        <v>364</v>
      </c>
      <c r="G239" s="208" t="s">
        <v>121</v>
      </c>
      <c r="H239" s="209">
        <v>4</v>
      </c>
      <c r="I239" s="210"/>
      <c r="J239" s="211">
        <f>ROUND(I239*H239,2)</f>
        <v>0</v>
      </c>
      <c r="K239" s="207" t="s">
        <v>180</v>
      </c>
      <c r="L239" s="62"/>
      <c r="M239" s="212" t="s">
        <v>21</v>
      </c>
      <c r="N239" s="213" t="s">
        <v>45</v>
      </c>
      <c r="O239" s="43"/>
      <c r="P239" s="214">
        <f>O239*H239</f>
        <v>0</v>
      </c>
      <c r="Q239" s="214">
        <v>0.0015</v>
      </c>
      <c r="R239" s="214">
        <f>Q239*H239</f>
        <v>0.006</v>
      </c>
      <c r="S239" s="214">
        <v>0</v>
      </c>
      <c r="T239" s="215">
        <f>S239*H239</f>
        <v>0</v>
      </c>
      <c r="AR239" s="25" t="s">
        <v>181</v>
      </c>
      <c r="AT239" s="25" t="s">
        <v>177</v>
      </c>
      <c r="AU239" s="25" t="s">
        <v>83</v>
      </c>
      <c r="AY239" s="25" t="s">
        <v>175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25" t="s">
        <v>81</v>
      </c>
      <c r="BK239" s="216">
        <f>ROUND(I239*H239,2)</f>
        <v>0</v>
      </c>
      <c r="BL239" s="25" t="s">
        <v>181</v>
      </c>
      <c r="BM239" s="25" t="s">
        <v>601</v>
      </c>
    </row>
    <row r="240" spans="2:47" s="1" customFormat="1" ht="27">
      <c r="B240" s="42"/>
      <c r="C240" s="64"/>
      <c r="D240" s="219" t="s">
        <v>264</v>
      </c>
      <c r="E240" s="64"/>
      <c r="F240" s="260" t="s">
        <v>362</v>
      </c>
      <c r="G240" s="64"/>
      <c r="H240" s="64"/>
      <c r="I240" s="174"/>
      <c r="J240" s="64"/>
      <c r="K240" s="64"/>
      <c r="L240" s="62"/>
      <c r="M240" s="261"/>
      <c r="N240" s="43"/>
      <c r="O240" s="43"/>
      <c r="P240" s="43"/>
      <c r="Q240" s="43"/>
      <c r="R240" s="43"/>
      <c r="S240" s="43"/>
      <c r="T240" s="79"/>
      <c r="AT240" s="25" t="s">
        <v>264</v>
      </c>
      <c r="AU240" s="25" t="s">
        <v>83</v>
      </c>
    </row>
    <row r="241" spans="2:51" s="12" customFormat="1" ht="13.5">
      <c r="B241" s="217"/>
      <c r="C241" s="218"/>
      <c r="D241" s="219" t="s">
        <v>183</v>
      </c>
      <c r="E241" s="220" t="s">
        <v>21</v>
      </c>
      <c r="F241" s="221" t="s">
        <v>212</v>
      </c>
      <c r="G241" s="218"/>
      <c r="H241" s="220" t="s">
        <v>21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183</v>
      </c>
      <c r="AU241" s="227" t="s">
        <v>83</v>
      </c>
      <c r="AV241" s="12" t="s">
        <v>81</v>
      </c>
      <c r="AW241" s="12" t="s">
        <v>37</v>
      </c>
      <c r="AX241" s="12" t="s">
        <v>74</v>
      </c>
      <c r="AY241" s="227" t="s">
        <v>175</v>
      </c>
    </row>
    <row r="242" spans="2:51" s="13" customFormat="1" ht="13.5">
      <c r="B242" s="228"/>
      <c r="C242" s="229"/>
      <c r="D242" s="219" t="s">
        <v>183</v>
      </c>
      <c r="E242" s="230" t="s">
        <v>21</v>
      </c>
      <c r="F242" s="231" t="s">
        <v>181</v>
      </c>
      <c r="G242" s="229"/>
      <c r="H242" s="232">
        <v>4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183</v>
      </c>
      <c r="AU242" s="238" t="s">
        <v>83</v>
      </c>
      <c r="AV242" s="13" t="s">
        <v>83</v>
      </c>
      <c r="AW242" s="13" t="s">
        <v>37</v>
      </c>
      <c r="AX242" s="13" t="s">
        <v>74</v>
      </c>
      <c r="AY242" s="238" t="s">
        <v>175</v>
      </c>
    </row>
    <row r="243" spans="2:51" s="14" customFormat="1" ht="13.5">
      <c r="B243" s="239"/>
      <c r="C243" s="240"/>
      <c r="D243" s="219" t="s">
        <v>183</v>
      </c>
      <c r="E243" s="241" t="s">
        <v>21</v>
      </c>
      <c r="F243" s="242" t="s">
        <v>186</v>
      </c>
      <c r="G243" s="240"/>
      <c r="H243" s="243">
        <v>4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AT243" s="249" t="s">
        <v>183</v>
      </c>
      <c r="AU243" s="249" t="s">
        <v>83</v>
      </c>
      <c r="AV243" s="14" t="s">
        <v>181</v>
      </c>
      <c r="AW243" s="14" t="s">
        <v>37</v>
      </c>
      <c r="AX243" s="14" t="s">
        <v>81</v>
      </c>
      <c r="AY243" s="249" t="s">
        <v>175</v>
      </c>
    </row>
    <row r="244" spans="2:65" s="1" customFormat="1" ht="25.5" customHeight="1">
      <c r="B244" s="42"/>
      <c r="C244" s="205" t="s">
        <v>354</v>
      </c>
      <c r="D244" s="205" t="s">
        <v>177</v>
      </c>
      <c r="E244" s="206" t="s">
        <v>367</v>
      </c>
      <c r="F244" s="207" t="s">
        <v>368</v>
      </c>
      <c r="G244" s="208" t="s">
        <v>121</v>
      </c>
      <c r="H244" s="209">
        <v>2</v>
      </c>
      <c r="I244" s="210"/>
      <c r="J244" s="211">
        <f>ROUND(I244*H244,2)</f>
        <v>0</v>
      </c>
      <c r="K244" s="207" t="s">
        <v>180</v>
      </c>
      <c r="L244" s="62"/>
      <c r="M244" s="212" t="s">
        <v>21</v>
      </c>
      <c r="N244" s="213" t="s">
        <v>45</v>
      </c>
      <c r="O244" s="43"/>
      <c r="P244" s="214">
        <f>O244*H244</f>
        <v>0</v>
      </c>
      <c r="Q244" s="214">
        <v>0.0008</v>
      </c>
      <c r="R244" s="214">
        <f>Q244*H244</f>
        <v>0.0016</v>
      </c>
      <c r="S244" s="214">
        <v>0</v>
      </c>
      <c r="T244" s="215">
        <f>S244*H244</f>
        <v>0</v>
      </c>
      <c r="AR244" s="25" t="s">
        <v>181</v>
      </c>
      <c r="AT244" s="25" t="s">
        <v>177</v>
      </c>
      <c r="AU244" s="25" t="s">
        <v>83</v>
      </c>
      <c r="AY244" s="25" t="s">
        <v>175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25" t="s">
        <v>81</v>
      </c>
      <c r="BK244" s="216">
        <f>ROUND(I244*H244,2)</f>
        <v>0</v>
      </c>
      <c r="BL244" s="25" t="s">
        <v>181</v>
      </c>
      <c r="BM244" s="25" t="s">
        <v>602</v>
      </c>
    </row>
    <row r="245" spans="2:47" s="1" customFormat="1" ht="27">
      <c r="B245" s="42"/>
      <c r="C245" s="64"/>
      <c r="D245" s="219" t="s">
        <v>264</v>
      </c>
      <c r="E245" s="64"/>
      <c r="F245" s="260" t="s">
        <v>362</v>
      </c>
      <c r="G245" s="64"/>
      <c r="H245" s="64"/>
      <c r="I245" s="174"/>
      <c r="J245" s="64"/>
      <c r="K245" s="64"/>
      <c r="L245" s="62"/>
      <c r="M245" s="261"/>
      <c r="N245" s="43"/>
      <c r="O245" s="43"/>
      <c r="P245" s="43"/>
      <c r="Q245" s="43"/>
      <c r="R245" s="43"/>
      <c r="S245" s="43"/>
      <c r="T245" s="79"/>
      <c r="AT245" s="25" t="s">
        <v>264</v>
      </c>
      <c r="AU245" s="25" t="s">
        <v>83</v>
      </c>
    </row>
    <row r="246" spans="2:51" s="12" customFormat="1" ht="13.5">
      <c r="B246" s="217"/>
      <c r="C246" s="218"/>
      <c r="D246" s="219" t="s">
        <v>183</v>
      </c>
      <c r="E246" s="220" t="s">
        <v>21</v>
      </c>
      <c r="F246" s="221" t="s">
        <v>212</v>
      </c>
      <c r="G246" s="218"/>
      <c r="H246" s="220" t="s">
        <v>21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183</v>
      </c>
      <c r="AU246" s="227" t="s">
        <v>83</v>
      </c>
      <c r="AV246" s="12" t="s">
        <v>81</v>
      </c>
      <c r="AW246" s="12" t="s">
        <v>37</v>
      </c>
      <c r="AX246" s="12" t="s">
        <v>74</v>
      </c>
      <c r="AY246" s="227" t="s">
        <v>175</v>
      </c>
    </row>
    <row r="247" spans="2:51" s="13" customFormat="1" ht="13.5">
      <c r="B247" s="228"/>
      <c r="C247" s="229"/>
      <c r="D247" s="219" t="s">
        <v>183</v>
      </c>
      <c r="E247" s="230" t="s">
        <v>21</v>
      </c>
      <c r="F247" s="231" t="s">
        <v>83</v>
      </c>
      <c r="G247" s="229"/>
      <c r="H247" s="232">
        <v>2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183</v>
      </c>
      <c r="AU247" s="238" t="s">
        <v>83</v>
      </c>
      <c r="AV247" s="13" t="s">
        <v>83</v>
      </c>
      <c r="AW247" s="13" t="s">
        <v>37</v>
      </c>
      <c r="AX247" s="13" t="s">
        <v>74</v>
      </c>
      <c r="AY247" s="238" t="s">
        <v>175</v>
      </c>
    </row>
    <row r="248" spans="2:51" s="14" customFormat="1" ht="13.5">
      <c r="B248" s="239"/>
      <c r="C248" s="240"/>
      <c r="D248" s="219" t="s">
        <v>183</v>
      </c>
      <c r="E248" s="241" t="s">
        <v>21</v>
      </c>
      <c r="F248" s="242" t="s">
        <v>186</v>
      </c>
      <c r="G248" s="240"/>
      <c r="H248" s="243">
        <v>2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AT248" s="249" t="s">
        <v>183</v>
      </c>
      <c r="AU248" s="249" t="s">
        <v>83</v>
      </c>
      <c r="AV248" s="14" t="s">
        <v>181</v>
      </c>
      <c r="AW248" s="14" t="s">
        <v>37</v>
      </c>
      <c r="AX248" s="14" t="s">
        <v>81</v>
      </c>
      <c r="AY248" s="249" t="s">
        <v>175</v>
      </c>
    </row>
    <row r="249" spans="2:65" s="1" customFormat="1" ht="25.5" customHeight="1">
      <c r="B249" s="42"/>
      <c r="C249" s="205" t="s">
        <v>358</v>
      </c>
      <c r="D249" s="205" t="s">
        <v>177</v>
      </c>
      <c r="E249" s="206" t="s">
        <v>603</v>
      </c>
      <c r="F249" s="207" t="s">
        <v>604</v>
      </c>
      <c r="G249" s="208" t="s">
        <v>121</v>
      </c>
      <c r="H249" s="209">
        <v>1</v>
      </c>
      <c r="I249" s="210"/>
      <c r="J249" s="211">
        <f>ROUND(I249*H249,2)</f>
        <v>0</v>
      </c>
      <c r="K249" s="207" t="s">
        <v>180</v>
      </c>
      <c r="L249" s="62"/>
      <c r="M249" s="212" t="s">
        <v>21</v>
      </c>
      <c r="N249" s="213" t="s">
        <v>45</v>
      </c>
      <c r="O249" s="43"/>
      <c r="P249" s="214">
        <f>O249*H249</f>
        <v>0</v>
      </c>
      <c r="Q249" s="214">
        <v>0.0017</v>
      </c>
      <c r="R249" s="214">
        <f>Q249*H249</f>
        <v>0.0017</v>
      </c>
      <c r="S249" s="214">
        <v>0</v>
      </c>
      <c r="T249" s="215">
        <f>S249*H249</f>
        <v>0</v>
      </c>
      <c r="AR249" s="25" t="s">
        <v>181</v>
      </c>
      <c r="AT249" s="25" t="s">
        <v>177</v>
      </c>
      <c r="AU249" s="25" t="s">
        <v>83</v>
      </c>
      <c r="AY249" s="25" t="s">
        <v>175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25" t="s">
        <v>81</v>
      </c>
      <c r="BK249" s="216">
        <f>ROUND(I249*H249,2)</f>
        <v>0</v>
      </c>
      <c r="BL249" s="25" t="s">
        <v>181</v>
      </c>
      <c r="BM249" s="25" t="s">
        <v>605</v>
      </c>
    </row>
    <row r="250" spans="2:47" s="1" customFormat="1" ht="27">
      <c r="B250" s="42"/>
      <c r="C250" s="64"/>
      <c r="D250" s="219" t="s">
        <v>264</v>
      </c>
      <c r="E250" s="64"/>
      <c r="F250" s="260" t="s">
        <v>362</v>
      </c>
      <c r="G250" s="64"/>
      <c r="H250" s="64"/>
      <c r="I250" s="174"/>
      <c r="J250" s="64"/>
      <c r="K250" s="64"/>
      <c r="L250" s="62"/>
      <c r="M250" s="261"/>
      <c r="N250" s="43"/>
      <c r="O250" s="43"/>
      <c r="P250" s="43"/>
      <c r="Q250" s="43"/>
      <c r="R250" s="43"/>
      <c r="S250" s="43"/>
      <c r="T250" s="79"/>
      <c r="AT250" s="25" t="s">
        <v>264</v>
      </c>
      <c r="AU250" s="25" t="s">
        <v>83</v>
      </c>
    </row>
    <row r="251" spans="2:51" s="12" customFormat="1" ht="13.5">
      <c r="B251" s="217"/>
      <c r="C251" s="218"/>
      <c r="D251" s="219" t="s">
        <v>183</v>
      </c>
      <c r="E251" s="220" t="s">
        <v>21</v>
      </c>
      <c r="F251" s="221" t="s">
        <v>212</v>
      </c>
      <c r="G251" s="218"/>
      <c r="H251" s="220" t="s">
        <v>21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183</v>
      </c>
      <c r="AU251" s="227" t="s">
        <v>83</v>
      </c>
      <c r="AV251" s="12" t="s">
        <v>81</v>
      </c>
      <c r="AW251" s="12" t="s">
        <v>37</v>
      </c>
      <c r="AX251" s="12" t="s">
        <v>74</v>
      </c>
      <c r="AY251" s="227" t="s">
        <v>175</v>
      </c>
    </row>
    <row r="252" spans="2:51" s="13" customFormat="1" ht="13.5">
      <c r="B252" s="228"/>
      <c r="C252" s="229"/>
      <c r="D252" s="219" t="s">
        <v>183</v>
      </c>
      <c r="E252" s="230" t="s">
        <v>21</v>
      </c>
      <c r="F252" s="231" t="s">
        <v>81</v>
      </c>
      <c r="G252" s="229"/>
      <c r="H252" s="232">
        <v>1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183</v>
      </c>
      <c r="AU252" s="238" t="s">
        <v>83</v>
      </c>
      <c r="AV252" s="13" t="s">
        <v>83</v>
      </c>
      <c r="AW252" s="13" t="s">
        <v>37</v>
      </c>
      <c r="AX252" s="13" t="s">
        <v>74</v>
      </c>
      <c r="AY252" s="238" t="s">
        <v>175</v>
      </c>
    </row>
    <row r="253" spans="2:51" s="14" customFormat="1" ht="13.5">
      <c r="B253" s="239"/>
      <c r="C253" s="240"/>
      <c r="D253" s="219" t="s">
        <v>183</v>
      </c>
      <c r="E253" s="241" t="s">
        <v>21</v>
      </c>
      <c r="F253" s="242" t="s">
        <v>186</v>
      </c>
      <c r="G253" s="240"/>
      <c r="H253" s="243">
        <v>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AT253" s="249" t="s">
        <v>183</v>
      </c>
      <c r="AU253" s="249" t="s">
        <v>83</v>
      </c>
      <c r="AV253" s="14" t="s">
        <v>181</v>
      </c>
      <c r="AW253" s="14" t="s">
        <v>37</v>
      </c>
      <c r="AX253" s="14" t="s">
        <v>81</v>
      </c>
      <c r="AY253" s="249" t="s">
        <v>175</v>
      </c>
    </row>
    <row r="254" spans="2:63" s="11" customFormat="1" ht="29.85" customHeight="1">
      <c r="B254" s="189"/>
      <c r="C254" s="190"/>
      <c r="D254" s="191" t="s">
        <v>73</v>
      </c>
      <c r="E254" s="203" t="s">
        <v>111</v>
      </c>
      <c r="F254" s="203" t="s">
        <v>370</v>
      </c>
      <c r="G254" s="190"/>
      <c r="H254" s="190"/>
      <c r="I254" s="193"/>
      <c r="J254" s="204">
        <f>BK254</f>
        <v>0</v>
      </c>
      <c r="K254" s="190"/>
      <c r="L254" s="195"/>
      <c r="M254" s="196"/>
      <c r="N254" s="197"/>
      <c r="O254" s="197"/>
      <c r="P254" s="198">
        <f>SUM(P255:P265)</f>
        <v>0</v>
      </c>
      <c r="Q254" s="197"/>
      <c r="R254" s="198">
        <f>SUM(R255:R265)</f>
        <v>0.8425</v>
      </c>
      <c r="S254" s="197"/>
      <c r="T254" s="199">
        <f>SUM(T255:T265)</f>
        <v>0</v>
      </c>
      <c r="AR254" s="200" t="s">
        <v>81</v>
      </c>
      <c r="AT254" s="201" t="s">
        <v>73</v>
      </c>
      <c r="AU254" s="201" t="s">
        <v>81</v>
      </c>
      <c r="AY254" s="200" t="s">
        <v>175</v>
      </c>
      <c r="BK254" s="202">
        <f>SUM(BK255:BK265)</f>
        <v>0</v>
      </c>
    </row>
    <row r="255" spans="2:65" s="1" customFormat="1" ht="25.5" customHeight="1">
      <c r="B255" s="42"/>
      <c r="C255" s="205" t="s">
        <v>107</v>
      </c>
      <c r="D255" s="205" t="s">
        <v>177</v>
      </c>
      <c r="E255" s="206" t="s">
        <v>372</v>
      </c>
      <c r="F255" s="207" t="s">
        <v>373</v>
      </c>
      <c r="G255" s="208" t="s">
        <v>106</v>
      </c>
      <c r="H255" s="209">
        <v>34.93</v>
      </c>
      <c r="I255" s="210"/>
      <c r="J255" s="211">
        <f>ROUND(I255*H255,2)</f>
        <v>0</v>
      </c>
      <c r="K255" s="207" t="s">
        <v>180</v>
      </c>
      <c r="L255" s="62"/>
      <c r="M255" s="212" t="s">
        <v>21</v>
      </c>
      <c r="N255" s="213" t="s">
        <v>45</v>
      </c>
      <c r="O255" s="43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AR255" s="25" t="s">
        <v>181</v>
      </c>
      <c r="AT255" s="25" t="s">
        <v>177</v>
      </c>
      <c r="AU255" s="25" t="s">
        <v>83</v>
      </c>
      <c r="AY255" s="25" t="s">
        <v>175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25" t="s">
        <v>81</v>
      </c>
      <c r="BK255" s="216">
        <f>ROUND(I255*H255,2)</f>
        <v>0</v>
      </c>
      <c r="BL255" s="25" t="s">
        <v>181</v>
      </c>
      <c r="BM255" s="25" t="s">
        <v>606</v>
      </c>
    </row>
    <row r="256" spans="2:51" s="12" customFormat="1" ht="13.5">
      <c r="B256" s="217"/>
      <c r="C256" s="218"/>
      <c r="D256" s="219" t="s">
        <v>183</v>
      </c>
      <c r="E256" s="220" t="s">
        <v>21</v>
      </c>
      <c r="F256" s="221" t="s">
        <v>375</v>
      </c>
      <c r="G256" s="218"/>
      <c r="H256" s="220" t="s">
        <v>21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183</v>
      </c>
      <c r="AU256" s="227" t="s">
        <v>83</v>
      </c>
      <c r="AV256" s="12" t="s">
        <v>81</v>
      </c>
      <c r="AW256" s="12" t="s">
        <v>37</v>
      </c>
      <c r="AX256" s="12" t="s">
        <v>74</v>
      </c>
      <c r="AY256" s="227" t="s">
        <v>175</v>
      </c>
    </row>
    <row r="257" spans="2:51" s="13" customFormat="1" ht="13.5">
      <c r="B257" s="228"/>
      <c r="C257" s="229"/>
      <c r="D257" s="219" t="s">
        <v>183</v>
      </c>
      <c r="E257" s="230" t="s">
        <v>21</v>
      </c>
      <c r="F257" s="231" t="s">
        <v>607</v>
      </c>
      <c r="G257" s="229"/>
      <c r="H257" s="232">
        <v>24.93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183</v>
      </c>
      <c r="AU257" s="238" t="s">
        <v>83</v>
      </c>
      <c r="AV257" s="13" t="s">
        <v>83</v>
      </c>
      <c r="AW257" s="13" t="s">
        <v>37</v>
      </c>
      <c r="AX257" s="13" t="s">
        <v>74</v>
      </c>
      <c r="AY257" s="238" t="s">
        <v>175</v>
      </c>
    </row>
    <row r="258" spans="2:51" s="15" customFormat="1" ht="13.5">
      <c r="B258" s="262"/>
      <c r="C258" s="263"/>
      <c r="D258" s="219" t="s">
        <v>183</v>
      </c>
      <c r="E258" s="264" t="s">
        <v>21</v>
      </c>
      <c r="F258" s="265" t="s">
        <v>377</v>
      </c>
      <c r="G258" s="263"/>
      <c r="H258" s="266">
        <v>24.93</v>
      </c>
      <c r="I258" s="267"/>
      <c r="J258" s="263"/>
      <c r="K258" s="263"/>
      <c r="L258" s="268"/>
      <c r="M258" s="269"/>
      <c r="N258" s="270"/>
      <c r="O258" s="270"/>
      <c r="P258" s="270"/>
      <c r="Q258" s="270"/>
      <c r="R258" s="270"/>
      <c r="S258" s="270"/>
      <c r="T258" s="271"/>
      <c r="AT258" s="272" t="s">
        <v>183</v>
      </c>
      <c r="AU258" s="272" t="s">
        <v>83</v>
      </c>
      <c r="AV258" s="15" t="s">
        <v>190</v>
      </c>
      <c r="AW258" s="15" t="s">
        <v>37</v>
      </c>
      <c r="AX258" s="15" t="s">
        <v>74</v>
      </c>
      <c r="AY258" s="272" t="s">
        <v>175</v>
      </c>
    </row>
    <row r="259" spans="2:51" s="13" customFormat="1" ht="13.5">
      <c r="B259" s="228"/>
      <c r="C259" s="229"/>
      <c r="D259" s="219" t="s">
        <v>183</v>
      </c>
      <c r="E259" s="230" t="s">
        <v>21</v>
      </c>
      <c r="F259" s="231" t="s">
        <v>537</v>
      </c>
      <c r="G259" s="229"/>
      <c r="H259" s="232">
        <v>10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183</v>
      </c>
      <c r="AU259" s="238" t="s">
        <v>83</v>
      </c>
      <c r="AV259" s="13" t="s">
        <v>83</v>
      </c>
      <c r="AW259" s="13" t="s">
        <v>37</v>
      </c>
      <c r="AX259" s="13" t="s">
        <v>74</v>
      </c>
      <c r="AY259" s="238" t="s">
        <v>175</v>
      </c>
    </row>
    <row r="260" spans="2:51" s="15" customFormat="1" ht="13.5">
      <c r="B260" s="262"/>
      <c r="C260" s="263"/>
      <c r="D260" s="219" t="s">
        <v>183</v>
      </c>
      <c r="E260" s="264" t="s">
        <v>21</v>
      </c>
      <c r="F260" s="265" t="s">
        <v>377</v>
      </c>
      <c r="G260" s="263"/>
      <c r="H260" s="266">
        <v>10</v>
      </c>
      <c r="I260" s="267"/>
      <c r="J260" s="263"/>
      <c r="K260" s="263"/>
      <c r="L260" s="268"/>
      <c r="M260" s="269"/>
      <c r="N260" s="270"/>
      <c r="O260" s="270"/>
      <c r="P260" s="270"/>
      <c r="Q260" s="270"/>
      <c r="R260" s="270"/>
      <c r="S260" s="270"/>
      <c r="T260" s="271"/>
      <c r="AT260" s="272" t="s">
        <v>183</v>
      </c>
      <c r="AU260" s="272" t="s">
        <v>83</v>
      </c>
      <c r="AV260" s="15" t="s">
        <v>190</v>
      </c>
      <c r="AW260" s="15" t="s">
        <v>37</v>
      </c>
      <c r="AX260" s="15" t="s">
        <v>74</v>
      </c>
      <c r="AY260" s="272" t="s">
        <v>175</v>
      </c>
    </row>
    <row r="261" spans="2:51" s="14" customFormat="1" ht="13.5">
      <c r="B261" s="239"/>
      <c r="C261" s="240"/>
      <c r="D261" s="219" t="s">
        <v>183</v>
      </c>
      <c r="E261" s="241" t="s">
        <v>21</v>
      </c>
      <c r="F261" s="242" t="s">
        <v>186</v>
      </c>
      <c r="G261" s="240"/>
      <c r="H261" s="243">
        <v>34.93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AT261" s="249" t="s">
        <v>183</v>
      </c>
      <c r="AU261" s="249" t="s">
        <v>83</v>
      </c>
      <c r="AV261" s="14" t="s">
        <v>181</v>
      </c>
      <c r="AW261" s="14" t="s">
        <v>37</v>
      </c>
      <c r="AX261" s="14" t="s">
        <v>81</v>
      </c>
      <c r="AY261" s="249" t="s">
        <v>175</v>
      </c>
    </row>
    <row r="262" spans="2:65" s="1" customFormat="1" ht="51" customHeight="1">
      <c r="B262" s="42"/>
      <c r="C262" s="205" t="s">
        <v>366</v>
      </c>
      <c r="D262" s="205" t="s">
        <v>177</v>
      </c>
      <c r="E262" s="206" t="s">
        <v>387</v>
      </c>
      <c r="F262" s="207" t="s">
        <v>388</v>
      </c>
      <c r="G262" s="208" t="s">
        <v>106</v>
      </c>
      <c r="H262" s="209">
        <v>10</v>
      </c>
      <c r="I262" s="210"/>
      <c r="J262" s="211">
        <f>ROUND(I262*H262,2)</f>
        <v>0</v>
      </c>
      <c r="K262" s="207" t="s">
        <v>180</v>
      </c>
      <c r="L262" s="62"/>
      <c r="M262" s="212" t="s">
        <v>21</v>
      </c>
      <c r="N262" s="213" t="s">
        <v>45</v>
      </c>
      <c r="O262" s="43"/>
      <c r="P262" s="214">
        <f>O262*H262</f>
        <v>0</v>
      </c>
      <c r="Q262" s="214">
        <v>0.08425</v>
      </c>
      <c r="R262" s="214">
        <f>Q262*H262</f>
        <v>0.8425</v>
      </c>
      <c r="S262" s="214">
        <v>0</v>
      </c>
      <c r="T262" s="215">
        <f>S262*H262</f>
        <v>0</v>
      </c>
      <c r="AR262" s="25" t="s">
        <v>181</v>
      </c>
      <c r="AT262" s="25" t="s">
        <v>177</v>
      </c>
      <c r="AU262" s="25" t="s">
        <v>83</v>
      </c>
      <c r="AY262" s="25" t="s">
        <v>175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25" t="s">
        <v>81</v>
      </c>
      <c r="BK262" s="216">
        <f>ROUND(I262*H262,2)</f>
        <v>0</v>
      </c>
      <c r="BL262" s="25" t="s">
        <v>181</v>
      </c>
      <c r="BM262" s="25" t="s">
        <v>608</v>
      </c>
    </row>
    <row r="263" spans="2:47" s="1" customFormat="1" ht="27">
      <c r="B263" s="42"/>
      <c r="C263" s="64"/>
      <c r="D263" s="219" t="s">
        <v>264</v>
      </c>
      <c r="E263" s="64"/>
      <c r="F263" s="260" t="s">
        <v>390</v>
      </c>
      <c r="G263" s="64"/>
      <c r="H263" s="64"/>
      <c r="I263" s="174"/>
      <c r="J263" s="64"/>
      <c r="K263" s="64"/>
      <c r="L263" s="62"/>
      <c r="M263" s="261"/>
      <c r="N263" s="43"/>
      <c r="O263" s="43"/>
      <c r="P263" s="43"/>
      <c r="Q263" s="43"/>
      <c r="R263" s="43"/>
      <c r="S263" s="43"/>
      <c r="T263" s="79"/>
      <c r="AT263" s="25" t="s">
        <v>264</v>
      </c>
      <c r="AU263" s="25" t="s">
        <v>83</v>
      </c>
    </row>
    <row r="264" spans="2:51" s="13" customFormat="1" ht="13.5">
      <c r="B264" s="228"/>
      <c r="C264" s="229"/>
      <c r="D264" s="219" t="s">
        <v>183</v>
      </c>
      <c r="E264" s="230" t="s">
        <v>21</v>
      </c>
      <c r="F264" s="231" t="s">
        <v>537</v>
      </c>
      <c r="G264" s="229"/>
      <c r="H264" s="232">
        <v>10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183</v>
      </c>
      <c r="AU264" s="238" t="s">
        <v>83</v>
      </c>
      <c r="AV264" s="13" t="s">
        <v>83</v>
      </c>
      <c r="AW264" s="13" t="s">
        <v>37</v>
      </c>
      <c r="AX264" s="13" t="s">
        <v>74</v>
      </c>
      <c r="AY264" s="238" t="s">
        <v>175</v>
      </c>
    </row>
    <row r="265" spans="2:51" s="14" customFormat="1" ht="13.5">
      <c r="B265" s="239"/>
      <c r="C265" s="240"/>
      <c r="D265" s="219" t="s">
        <v>183</v>
      </c>
      <c r="E265" s="241" t="s">
        <v>21</v>
      </c>
      <c r="F265" s="242" t="s">
        <v>186</v>
      </c>
      <c r="G265" s="240"/>
      <c r="H265" s="243">
        <v>10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AT265" s="249" t="s">
        <v>183</v>
      </c>
      <c r="AU265" s="249" t="s">
        <v>83</v>
      </c>
      <c r="AV265" s="14" t="s">
        <v>181</v>
      </c>
      <c r="AW265" s="14" t="s">
        <v>37</v>
      </c>
      <c r="AX265" s="14" t="s">
        <v>81</v>
      </c>
      <c r="AY265" s="249" t="s">
        <v>175</v>
      </c>
    </row>
    <row r="266" spans="2:63" s="11" customFormat="1" ht="29.85" customHeight="1">
      <c r="B266" s="189"/>
      <c r="C266" s="190"/>
      <c r="D266" s="191" t="s">
        <v>73</v>
      </c>
      <c r="E266" s="203" t="s">
        <v>217</v>
      </c>
      <c r="F266" s="203" t="s">
        <v>391</v>
      </c>
      <c r="G266" s="190"/>
      <c r="H266" s="190"/>
      <c r="I266" s="193"/>
      <c r="J266" s="204">
        <f>BK266</f>
        <v>0</v>
      </c>
      <c r="K266" s="190"/>
      <c r="L266" s="195"/>
      <c r="M266" s="196"/>
      <c r="N266" s="197"/>
      <c r="O266" s="197"/>
      <c r="P266" s="198">
        <f>P267+SUM(P268:P276)</f>
        <v>0</v>
      </c>
      <c r="Q266" s="197"/>
      <c r="R266" s="198">
        <f>R267+SUM(R268:R276)</f>
        <v>0.07239672</v>
      </c>
      <c r="S266" s="197"/>
      <c r="T266" s="199">
        <f>T267+SUM(T268:T276)</f>
        <v>92.85894999999998</v>
      </c>
      <c r="AR266" s="200" t="s">
        <v>81</v>
      </c>
      <c r="AT266" s="201" t="s">
        <v>73</v>
      </c>
      <c r="AU266" s="201" t="s">
        <v>81</v>
      </c>
      <c r="AY266" s="200" t="s">
        <v>175</v>
      </c>
      <c r="BK266" s="202">
        <f>BK267+SUM(BK268:BK276)</f>
        <v>0</v>
      </c>
    </row>
    <row r="267" spans="2:65" s="1" customFormat="1" ht="25.5" customHeight="1">
      <c r="B267" s="42"/>
      <c r="C267" s="205" t="s">
        <v>371</v>
      </c>
      <c r="D267" s="205" t="s">
        <v>177</v>
      </c>
      <c r="E267" s="206" t="s">
        <v>401</v>
      </c>
      <c r="F267" s="207" t="s">
        <v>609</v>
      </c>
      <c r="G267" s="208" t="s">
        <v>121</v>
      </c>
      <c r="H267" s="209">
        <v>1</v>
      </c>
      <c r="I267" s="210"/>
      <c r="J267" s="211">
        <f>ROUND(I267*H267,2)</f>
        <v>0</v>
      </c>
      <c r="K267" s="207" t="s">
        <v>21</v>
      </c>
      <c r="L267" s="62"/>
      <c r="M267" s="212" t="s">
        <v>21</v>
      </c>
      <c r="N267" s="213" t="s">
        <v>45</v>
      </c>
      <c r="O267" s="43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AR267" s="25" t="s">
        <v>181</v>
      </c>
      <c r="AT267" s="25" t="s">
        <v>177</v>
      </c>
      <c r="AU267" s="25" t="s">
        <v>83</v>
      </c>
      <c r="AY267" s="25" t="s">
        <v>175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25" t="s">
        <v>81</v>
      </c>
      <c r="BK267" s="216">
        <f>ROUND(I267*H267,2)</f>
        <v>0</v>
      </c>
      <c r="BL267" s="25" t="s">
        <v>181</v>
      </c>
      <c r="BM267" s="25" t="s">
        <v>610</v>
      </c>
    </row>
    <row r="268" spans="2:51" s="12" customFormat="1" ht="13.5">
      <c r="B268" s="217"/>
      <c r="C268" s="218"/>
      <c r="D268" s="219" t="s">
        <v>183</v>
      </c>
      <c r="E268" s="220" t="s">
        <v>21</v>
      </c>
      <c r="F268" s="221" t="s">
        <v>212</v>
      </c>
      <c r="G268" s="218"/>
      <c r="H268" s="220" t="s">
        <v>21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183</v>
      </c>
      <c r="AU268" s="227" t="s">
        <v>83</v>
      </c>
      <c r="AV268" s="12" t="s">
        <v>81</v>
      </c>
      <c r="AW268" s="12" t="s">
        <v>37</v>
      </c>
      <c r="AX268" s="12" t="s">
        <v>74</v>
      </c>
      <c r="AY268" s="227" t="s">
        <v>175</v>
      </c>
    </row>
    <row r="269" spans="2:51" s="13" customFormat="1" ht="13.5">
      <c r="B269" s="228"/>
      <c r="C269" s="229"/>
      <c r="D269" s="219" t="s">
        <v>183</v>
      </c>
      <c r="E269" s="230" t="s">
        <v>21</v>
      </c>
      <c r="F269" s="231" t="s">
        <v>81</v>
      </c>
      <c r="G269" s="229"/>
      <c r="H269" s="232">
        <v>1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183</v>
      </c>
      <c r="AU269" s="238" t="s">
        <v>83</v>
      </c>
      <c r="AV269" s="13" t="s">
        <v>83</v>
      </c>
      <c r="AW269" s="13" t="s">
        <v>37</v>
      </c>
      <c r="AX269" s="13" t="s">
        <v>74</v>
      </c>
      <c r="AY269" s="238" t="s">
        <v>175</v>
      </c>
    </row>
    <row r="270" spans="2:51" s="14" customFormat="1" ht="13.5">
      <c r="B270" s="239"/>
      <c r="C270" s="240"/>
      <c r="D270" s="219" t="s">
        <v>183</v>
      </c>
      <c r="E270" s="241" t="s">
        <v>21</v>
      </c>
      <c r="F270" s="242" t="s">
        <v>186</v>
      </c>
      <c r="G270" s="240"/>
      <c r="H270" s="243">
        <v>1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AT270" s="249" t="s">
        <v>183</v>
      </c>
      <c r="AU270" s="249" t="s">
        <v>83</v>
      </c>
      <c r="AV270" s="14" t="s">
        <v>181</v>
      </c>
      <c r="AW270" s="14" t="s">
        <v>37</v>
      </c>
      <c r="AX270" s="14" t="s">
        <v>81</v>
      </c>
      <c r="AY270" s="249" t="s">
        <v>175</v>
      </c>
    </row>
    <row r="271" spans="2:65" s="1" customFormat="1" ht="16.5" customHeight="1">
      <c r="B271" s="42"/>
      <c r="C271" s="205" t="s">
        <v>378</v>
      </c>
      <c r="D271" s="205" t="s">
        <v>177</v>
      </c>
      <c r="E271" s="206" t="s">
        <v>413</v>
      </c>
      <c r="F271" s="207" t="s">
        <v>414</v>
      </c>
      <c r="G271" s="208" t="s">
        <v>106</v>
      </c>
      <c r="H271" s="209">
        <v>18.282</v>
      </c>
      <c r="I271" s="210"/>
      <c r="J271" s="211">
        <f>ROUND(I271*H271,2)</f>
        <v>0</v>
      </c>
      <c r="K271" s="207" t="s">
        <v>21</v>
      </c>
      <c r="L271" s="62"/>
      <c r="M271" s="212" t="s">
        <v>21</v>
      </c>
      <c r="N271" s="213" t="s">
        <v>45</v>
      </c>
      <c r="O271" s="43"/>
      <c r="P271" s="214">
        <f>O271*H271</f>
        <v>0</v>
      </c>
      <c r="Q271" s="214">
        <v>0.00396</v>
      </c>
      <c r="R271" s="214">
        <f>Q271*H271</f>
        <v>0.07239672</v>
      </c>
      <c r="S271" s="214">
        <v>0</v>
      </c>
      <c r="T271" s="215">
        <f>S271*H271</f>
        <v>0</v>
      </c>
      <c r="AR271" s="25" t="s">
        <v>181</v>
      </c>
      <c r="AT271" s="25" t="s">
        <v>177</v>
      </c>
      <c r="AU271" s="25" t="s">
        <v>83</v>
      </c>
      <c r="AY271" s="25" t="s">
        <v>175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25" t="s">
        <v>81</v>
      </c>
      <c r="BK271" s="216">
        <f>ROUND(I271*H271,2)</f>
        <v>0</v>
      </c>
      <c r="BL271" s="25" t="s">
        <v>181</v>
      </c>
      <c r="BM271" s="25" t="s">
        <v>611</v>
      </c>
    </row>
    <row r="272" spans="2:51" s="12" customFormat="1" ht="13.5">
      <c r="B272" s="217"/>
      <c r="C272" s="218"/>
      <c r="D272" s="219" t="s">
        <v>183</v>
      </c>
      <c r="E272" s="220" t="s">
        <v>21</v>
      </c>
      <c r="F272" s="221" t="s">
        <v>416</v>
      </c>
      <c r="G272" s="218"/>
      <c r="H272" s="220" t="s">
        <v>21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183</v>
      </c>
      <c r="AU272" s="227" t="s">
        <v>83</v>
      </c>
      <c r="AV272" s="12" t="s">
        <v>81</v>
      </c>
      <c r="AW272" s="12" t="s">
        <v>37</v>
      </c>
      <c r="AX272" s="12" t="s">
        <v>74</v>
      </c>
      <c r="AY272" s="227" t="s">
        <v>175</v>
      </c>
    </row>
    <row r="273" spans="2:51" s="13" customFormat="1" ht="13.5">
      <c r="B273" s="228"/>
      <c r="C273" s="229"/>
      <c r="D273" s="219" t="s">
        <v>183</v>
      </c>
      <c r="E273" s="230" t="s">
        <v>21</v>
      </c>
      <c r="F273" s="231" t="s">
        <v>612</v>
      </c>
      <c r="G273" s="229"/>
      <c r="H273" s="232">
        <v>16.62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183</v>
      </c>
      <c r="AU273" s="238" t="s">
        <v>83</v>
      </c>
      <c r="AV273" s="13" t="s">
        <v>83</v>
      </c>
      <c r="AW273" s="13" t="s">
        <v>37</v>
      </c>
      <c r="AX273" s="13" t="s">
        <v>74</v>
      </c>
      <c r="AY273" s="238" t="s">
        <v>175</v>
      </c>
    </row>
    <row r="274" spans="2:51" s="14" customFormat="1" ht="13.5">
      <c r="B274" s="239"/>
      <c r="C274" s="240"/>
      <c r="D274" s="219" t="s">
        <v>183</v>
      </c>
      <c r="E274" s="241" t="s">
        <v>21</v>
      </c>
      <c r="F274" s="242" t="s">
        <v>186</v>
      </c>
      <c r="G274" s="240"/>
      <c r="H274" s="243">
        <v>16.62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AT274" s="249" t="s">
        <v>183</v>
      </c>
      <c r="AU274" s="249" t="s">
        <v>83</v>
      </c>
      <c r="AV274" s="14" t="s">
        <v>181</v>
      </c>
      <c r="AW274" s="14" t="s">
        <v>37</v>
      </c>
      <c r="AX274" s="14" t="s">
        <v>81</v>
      </c>
      <c r="AY274" s="249" t="s">
        <v>175</v>
      </c>
    </row>
    <row r="275" spans="2:51" s="13" customFormat="1" ht="13.5">
      <c r="B275" s="228"/>
      <c r="C275" s="229"/>
      <c r="D275" s="219" t="s">
        <v>183</v>
      </c>
      <c r="E275" s="229"/>
      <c r="F275" s="231" t="s">
        <v>613</v>
      </c>
      <c r="G275" s="229"/>
      <c r="H275" s="232">
        <v>18.282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183</v>
      </c>
      <c r="AU275" s="238" t="s">
        <v>83</v>
      </c>
      <c r="AV275" s="13" t="s">
        <v>83</v>
      </c>
      <c r="AW275" s="13" t="s">
        <v>6</v>
      </c>
      <c r="AX275" s="13" t="s">
        <v>81</v>
      </c>
      <c r="AY275" s="238" t="s">
        <v>175</v>
      </c>
    </row>
    <row r="276" spans="2:63" s="11" customFormat="1" ht="22.35" customHeight="1">
      <c r="B276" s="189"/>
      <c r="C276" s="190"/>
      <c r="D276" s="191" t="s">
        <v>73</v>
      </c>
      <c r="E276" s="203" t="s">
        <v>419</v>
      </c>
      <c r="F276" s="203" t="s">
        <v>420</v>
      </c>
      <c r="G276" s="190"/>
      <c r="H276" s="190"/>
      <c r="I276" s="193"/>
      <c r="J276" s="204">
        <f>BK276</f>
        <v>0</v>
      </c>
      <c r="K276" s="190"/>
      <c r="L276" s="195"/>
      <c r="M276" s="196"/>
      <c r="N276" s="197"/>
      <c r="O276" s="197"/>
      <c r="P276" s="198">
        <f>SUM(P277:P311)</f>
        <v>0</v>
      </c>
      <c r="Q276" s="197"/>
      <c r="R276" s="198">
        <f>SUM(R277:R311)</f>
        <v>0</v>
      </c>
      <c r="S276" s="197"/>
      <c r="T276" s="199">
        <f>SUM(T277:T311)</f>
        <v>92.85894999999998</v>
      </c>
      <c r="AR276" s="200" t="s">
        <v>81</v>
      </c>
      <c r="AT276" s="201" t="s">
        <v>73</v>
      </c>
      <c r="AU276" s="201" t="s">
        <v>83</v>
      </c>
      <c r="AY276" s="200" t="s">
        <v>175</v>
      </c>
      <c r="BK276" s="202">
        <f>SUM(BK277:BK311)</f>
        <v>0</v>
      </c>
    </row>
    <row r="277" spans="2:65" s="1" customFormat="1" ht="38.25" customHeight="1">
      <c r="B277" s="42"/>
      <c r="C277" s="205" t="s">
        <v>382</v>
      </c>
      <c r="D277" s="205" t="s">
        <v>177</v>
      </c>
      <c r="E277" s="206" t="s">
        <v>422</v>
      </c>
      <c r="F277" s="207" t="s">
        <v>423</v>
      </c>
      <c r="G277" s="208" t="s">
        <v>106</v>
      </c>
      <c r="H277" s="209">
        <v>10</v>
      </c>
      <c r="I277" s="210"/>
      <c r="J277" s="211">
        <f>ROUND(I277*H277,2)</f>
        <v>0</v>
      </c>
      <c r="K277" s="207" t="s">
        <v>180</v>
      </c>
      <c r="L277" s="62"/>
      <c r="M277" s="212" t="s">
        <v>21</v>
      </c>
      <c r="N277" s="213" t="s">
        <v>45</v>
      </c>
      <c r="O277" s="43"/>
      <c r="P277" s="214">
        <f>O277*H277</f>
        <v>0</v>
      </c>
      <c r="Q277" s="214">
        <v>0</v>
      </c>
      <c r="R277" s="214">
        <f>Q277*H277</f>
        <v>0</v>
      </c>
      <c r="S277" s="214">
        <v>0.26</v>
      </c>
      <c r="T277" s="215">
        <f>S277*H277</f>
        <v>2.6</v>
      </c>
      <c r="AR277" s="25" t="s">
        <v>181</v>
      </c>
      <c r="AT277" s="25" t="s">
        <v>177</v>
      </c>
      <c r="AU277" s="25" t="s">
        <v>190</v>
      </c>
      <c r="AY277" s="25" t="s">
        <v>175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25" t="s">
        <v>81</v>
      </c>
      <c r="BK277" s="216">
        <f>ROUND(I277*H277,2)</f>
        <v>0</v>
      </c>
      <c r="BL277" s="25" t="s">
        <v>181</v>
      </c>
      <c r="BM277" s="25" t="s">
        <v>614</v>
      </c>
    </row>
    <row r="278" spans="2:47" s="1" customFormat="1" ht="27">
      <c r="B278" s="42"/>
      <c r="C278" s="64"/>
      <c r="D278" s="219" t="s">
        <v>264</v>
      </c>
      <c r="E278" s="64"/>
      <c r="F278" s="260" t="s">
        <v>425</v>
      </c>
      <c r="G278" s="64"/>
      <c r="H278" s="64"/>
      <c r="I278" s="174"/>
      <c r="J278" s="64"/>
      <c r="K278" s="64"/>
      <c r="L278" s="62"/>
      <c r="M278" s="261"/>
      <c r="N278" s="43"/>
      <c r="O278" s="43"/>
      <c r="P278" s="43"/>
      <c r="Q278" s="43"/>
      <c r="R278" s="43"/>
      <c r="S278" s="43"/>
      <c r="T278" s="79"/>
      <c r="AT278" s="25" t="s">
        <v>264</v>
      </c>
      <c r="AU278" s="25" t="s">
        <v>190</v>
      </c>
    </row>
    <row r="279" spans="2:51" s="12" customFormat="1" ht="13.5">
      <c r="B279" s="217"/>
      <c r="C279" s="218"/>
      <c r="D279" s="219" t="s">
        <v>183</v>
      </c>
      <c r="E279" s="220" t="s">
        <v>21</v>
      </c>
      <c r="F279" s="221" t="s">
        <v>207</v>
      </c>
      <c r="G279" s="218"/>
      <c r="H279" s="220" t="s">
        <v>21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183</v>
      </c>
      <c r="AU279" s="227" t="s">
        <v>190</v>
      </c>
      <c r="AV279" s="12" t="s">
        <v>81</v>
      </c>
      <c r="AW279" s="12" t="s">
        <v>37</v>
      </c>
      <c r="AX279" s="12" t="s">
        <v>74</v>
      </c>
      <c r="AY279" s="227" t="s">
        <v>175</v>
      </c>
    </row>
    <row r="280" spans="2:51" s="13" customFormat="1" ht="13.5">
      <c r="B280" s="228"/>
      <c r="C280" s="229"/>
      <c r="D280" s="219" t="s">
        <v>183</v>
      </c>
      <c r="E280" s="230" t="s">
        <v>537</v>
      </c>
      <c r="F280" s="231" t="s">
        <v>221</v>
      </c>
      <c r="G280" s="229"/>
      <c r="H280" s="232">
        <v>10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183</v>
      </c>
      <c r="AU280" s="238" t="s">
        <v>190</v>
      </c>
      <c r="AV280" s="13" t="s">
        <v>83</v>
      </c>
      <c r="AW280" s="13" t="s">
        <v>37</v>
      </c>
      <c r="AX280" s="13" t="s">
        <v>74</v>
      </c>
      <c r="AY280" s="238" t="s">
        <v>175</v>
      </c>
    </row>
    <row r="281" spans="2:51" s="14" customFormat="1" ht="13.5">
      <c r="B281" s="239"/>
      <c r="C281" s="240"/>
      <c r="D281" s="219" t="s">
        <v>183</v>
      </c>
      <c r="E281" s="241" t="s">
        <v>21</v>
      </c>
      <c r="F281" s="242" t="s">
        <v>186</v>
      </c>
      <c r="G281" s="240"/>
      <c r="H281" s="243">
        <v>10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AT281" s="249" t="s">
        <v>183</v>
      </c>
      <c r="AU281" s="249" t="s">
        <v>190</v>
      </c>
      <c r="AV281" s="14" t="s">
        <v>181</v>
      </c>
      <c r="AW281" s="14" t="s">
        <v>37</v>
      </c>
      <c r="AX281" s="14" t="s">
        <v>81</v>
      </c>
      <c r="AY281" s="249" t="s">
        <v>175</v>
      </c>
    </row>
    <row r="282" spans="2:65" s="1" customFormat="1" ht="16.5" customHeight="1">
      <c r="B282" s="42"/>
      <c r="C282" s="205" t="s">
        <v>386</v>
      </c>
      <c r="D282" s="205" t="s">
        <v>177</v>
      </c>
      <c r="E282" s="206" t="s">
        <v>449</v>
      </c>
      <c r="F282" s="207" t="s">
        <v>450</v>
      </c>
      <c r="G282" s="208" t="s">
        <v>102</v>
      </c>
      <c r="H282" s="209">
        <v>25.504</v>
      </c>
      <c r="I282" s="210"/>
      <c r="J282" s="211">
        <f>ROUND(I282*H282,2)</f>
        <v>0</v>
      </c>
      <c r="K282" s="207" t="s">
        <v>180</v>
      </c>
      <c r="L282" s="62"/>
      <c r="M282" s="212" t="s">
        <v>21</v>
      </c>
      <c r="N282" s="213" t="s">
        <v>45</v>
      </c>
      <c r="O282" s="43"/>
      <c r="P282" s="214">
        <f>O282*H282</f>
        <v>0</v>
      </c>
      <c r="Q282" s="214">
        <v>0</v>
      </c>
      <c r="R282" s="214">
        <f>Q282*H282</f>
        <v>0</v>
      </c>
      <c r="S282" s="214">
        <v>2</v>
      </c>
      <c r="T282" s="215">
        <f>S282*H282</f>
        <v>51.008</v>
      </c>
      <c r="AR282" s="25" t="s">
        <v>181</v>
      </c>
      <c r="AT282" s="25" t="s">
        <v>177</v>
      </c>
      <c r="AU282" s="25" t="s">
        <v>190</v>
      </c>
      <c r="AY282" s="25" t="s">
        <v>175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25" t="s">
        <v>81</v>
      </c>
      <c r="BK282" s="216">
        <f>ROUND(I282*H282,2)</f>
        <v>0</v>
      </c>
      <c r="BL282" s="25" t="s">
        <v>181</v>
      </c>
      <c r="BM282" s="25" t="s">
        <v>615</v>
      </c>
    </row>
    <row r="283" spans="2:47" s="1" customFormat="1" ht="54">
      <c r="B283" s="42"/>
      <c r="C283" s="64"/>
      <c r="D283" s="219" t="s">
        <v>264</v>
      </c>
      <c r="E283" s="64"/>
      <c r="F283" s="260" t="s">
        <v>616</v>
      </c>
      <c r="G283" s="64"/>
      <c r="H283" s="64"/>
      <c r="I283" s="174"/>
      <c r="J283" s="64"/>
      <c r="K283" s="64"/>
      <c r="L283" s="62"/>
      <c r="M283" s="261"/>
      <c r="N283" s="43"/>
      <c r="O283" s="43"/>
      <c r="P283" s="43"/>
      <c r="Q283" s="43"/>
      <c r="R283" s="43"/>
      <c r="S283" s="43"/>
      <c r="T283" s="79"/>
      <c r="AT283" s="25" t="s">
        <v>264</v>
      </c>
      <c r="AU283" s="25" t="s">
        <v>190</v>
      </c>
    </row>
    <row r="284" spans="2:51" s="12" customFormat="1" ht="13.5">
      <c r="B284" s="217"/>
      <c r="C284" s="218"/>
      <c r="D284" s="219" t="s">
        <v>183</v>
      </c>
      <c r="E284" s="220" t="s">
        <v>21</v>
      </c>
      <c r="F284" s="221" t="s">
        <v>453</v>
      </c>
      <c r="G284" s="218"/>
      <c r="H284" s="220" t="s">
        <v>21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183</v>
      </c>
      <c r="AU284" s="227" t="s">
        <v>190</v>
      </c>
      <c r="AV284" s="12" t="s">
        <v>81</v>
      </c>
      <c r="AW284" s="12" t="s">
        <v>37</v>
      </c>
      <c r="AX284" s="12" t="s">
        <v>74</v>
      </c>
      <c r="AY284" s="227" t="s">
        <v>175</v>
      </c>
    </row>
    <row r="285" spans="2:51" s="13" customFormat="1" ht="13.5">
      <c r="B285" s="228"/>
      <c r="C285" s="229"/>
      <c r="D285" s="219" t="s">
        <v>183</v>
      </c>
      <c r="E285" s="230" t="s">
        <v>21</v>
      </c>
      <c r="F285" s="231" t="s">
        <v>617</v>
      </c>
      <c r="G285" s="229"/>
      <c r="H285" s="232">
        <v>25.504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183</v>
      </c>
      <c r="AU285" s="238" t="s">
        <v>190</v>
      </c>
      <c r="AV285" s="13" t="s">
        <v>83</v>
      </c>
      <c r="AW285" s="13" t="s">
        <v>37</v>
      </c>
      <c r="AX285" s="13" t="s">
        <v>74</v>
      </c>
      <c r="AY285" s="238" t="s">
        <v>175</v>
      </c>
    </row>
    <row r="286" spans="2:51" s="14" customFormat="1" ht="13.5">
      <c r="B286" s="239"/>
      <c r="C286" s="240"/>
      <c r="D286" s="219" t="s">
        <v>183</v>
      </c>
      <c r="E286" s="241" t="s">
        <v>21</v>
      </c>
      <c r="F286" s="242" t="s">
        <v>186</v>
      </c>
      <c r="G286" s="240"/>
      <c r="H286" s="243">
        <v>25.504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AT286" s="249" t="s">
        <v>183</v>
      </c>
      <c r="AU286" s="249" t="s">
        <v>190</v>
      </c>
      <c r="AV286" s="14" t="s">
        <v>181</v>
      </c>
      <c r="AW286" s="14" t="s">
        <v>37</v>
      </c>
      <c r="AX286" s="14" t="s">
        <v>81</v>
      </c>
      <c r="AY286" s="249" t="s">
        <v>175</v>
      </c>
    </row>
    <row r="287" spans="2:65" s="1" customFormat="1" ht="25.5" customHeight="1">
      <c r="B287" s="42"/>
      <c r="C287" s="205" t="s">
        <v>392</v>
      </c>
      <c r="D287" s="205" t="s">
        <v>177</v>
      </c>
      <c r="E287" s="206" t="s">
        <v>618</v>
      </c>
      <c r="F287" s="207" t="s">
        <v>619</v>
      </c>
      <c r="G287" s="208" t="s">
        <v>102</v>
      </c>
      <c r="H287" s="209">
        <v>17.321</v>
      </c>
      <c r="I287" s="210"/>
      <c r="J287" s="211">
        <f>ROUND(I287*H287,2)</f>
        <v>0</v>
      </c>
      <c r="K287" s="207" t="s">
        <v>180</v>
      </c>
      <c r="L287" s="62"/>
      <c r="M287" s="212" t="s">
        <v>21</v>
      </c>
      <c r="N287" s="213" t="s">
        <v>45</v>
      </c>
      <c r="O287" s="43"/>
      <c r="P287" s="214">
        <f>O287*H287</f>
        <v>0</v>
      </c>
      <c r="Q287" s="214">
        <v>0</v>
      </c>
      <c r="R287" s="214">
        <f>Q287*H287</f>
        <v>0</v>
      </c>
      <c r="S287" s="214">
        <v>1.95</v>
      </c>
      <c r="T287" s="215">
        <f>S287*H287</f>
        <v>33.77595</v>
      </c>
      <c r="AR287" s="25" t="s">
        <v>181</v>
      </c>
      <c r="AT287" s="25" t="s">
        <v>177</v>
      </c>
      <c r="AU287" s="25" t="s">
        <v>190</v>
      </c>
      <c r="AY287" s="25" t="s">
        <v>175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25" t="s">
        <v>81</v>
      </c>
      <c r="BK287" s="216">
        <f>ROUND(I287*H287,2)</f>
        <v>0</v>
      </c>
      <c r="BL287" s="25" t="s">
        <v>181</v>
      </c>
      <c r="BM287" s="25" t="s">
        <v>620</v>
      </c>
    </row>
    <row r="288" spans="2:47" s="1" customFormat="1" ht="27">
      <c r="B288" s="42"/>
      <c r="C288" s="64"/>
      <c r="D288" s="219" t="s">
        <v>264</v>
      </c>
      <c r="E288" s="64"/>
      <c r="F288" s="260" t="s">
        <v>621</v>
      </c>
      <c r="G288" s="64"/>
      <c r="H288" s="64"/>
      <c r="I288" s="174"/>
      <c r="J288" s="64"/>
      <c r="K288" s="64"/>
      <c r="L288" s="62"/>
      <c r="M288" s="261"/>
      <c r="N288" s="43"/>
      <c r="O288" s="43"/>
      <c r="P288" s="43"/>
      <c r="Q288" s="43"/>
      <c r="R288" s="43"/>
      <c r="S288" s="43"/>
      <c r="T288" s="79"/>
      <c r="AT288" s="25" t="s">
        <v>264</v>
      </c>
      <c r="AU288" s="25" t="s">
        <v>190</v>
      </c>
    </row>
    <row r="289" spans="2:51" s="12" customFormat="1" ht="13.5">
      <c r="B289" s="217"/>
      <c r="C289" s="218"/>
      <c r="D289" s="219" t="s">
        <v>183</v>
      </c>
      <c r="E289" s="220" t="s">
        <v>21</v>
      </c>
      <c r="F289" s="221" t="s">
        <v>459</v>
      </c>
      <c r="G289" s="218"/>
      <c r="H289" s="220" t="s">
        <v>21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183</v>
      </c>
      <c r="AU289" s="227" t="s">
        <v>190</v>
      </c>
      <c r="AV289" s="12" t="s">
        <v>81</v>
      </c>
      <c r="AW289" s="12" t="s">
        <v>37</v>
      </c>
      <c r="AX289" s="12" t="s">
        <v>74</v>
      </c>
      <c r="AY289" s="227" t="s">
        <v>175</v>
      </c>
    </row>
    <row r="290" spans="2:51" s="13" customFormat="1" ht="13.5">
      <c r="B290" s="228"/>
      <c r="C290" s="229"/>
      <c r="D290" s="219" t="s">
        <v>183</v>
      </c>
      <c r="E290" s="230" t="s">
        <v>21</v>
      </c>
      <c r="F290" s="231" t="s">
        <v>622</v>
      </c>
      <c r="G290" s="229"/>
      <c r="H290" s="232">
        <v>17.321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183</v>
      </c>
      <c r="AU290" s="238" t="s">
        <v>190</v>
      </c>
      <c r="AV290" s="13" t="s">
        <v>83</v>
      </c>
      <c r="AW290" s="13" t="s">
        <v>37</v>
      </c>
      <c r="AX290" s="13" t="s">
        <v>74</v>
      </c>
      <c r="AY290" s="238" t="s">
        <v>175</v>
      </c>
    </row>
    <row r="291" spans="2:51" s="14" customFormat="1" ht="13.5">
      <c r="B291" s="239"/>
      <c r="C291" s="240"/>
      <c r="D291" s="219" t="s">
        <v>183</v>
      </c>
      <c r="E291" s="241" t="s">
        <v>21</v>
      </c>
      <c r="F291" s="242" t="s">
        <v>186</v>
      </c>
      <c r="G291" s="240"/>
      <c r="H291" s="243">
        <v>17.321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AT291" s="249" t="s">
        <v>183</v>
      </c>
      <c r="AU291" s="249" t="s">
        <v>190</v>
      </c>
      <c r="AV291" s="14" t="s">
        <v>181</v>
      </c>
      <c r="AW291" s="14" t="s">
        <v>37</v>
      </c>
      <c r="AX291" s="14" t="s">
        <v>81</v>
      </c>
      <c r="AY291" s="249" t="s">
        <v>175</v>
      </c>
    </row>
    <row r="292" spans="2:65" s="1" customFormat="1" ht="38.25" customHeight="1">
      <c r="B292" s="42"/>
      <c r="C292" s="205" t="s">
        <v>396</v>
      </c>
      <c r="D292" s="205" t="s">
        <v>177</v>
      </c>
      <c r="E292" s="206" t="s">
        <v>623</v>
      </c>
      <c r="F292" s="207" t="s">
        <v>624</v>
      </c>
      <c r="G292" s="208" t="s">
        <v>114</v>
      </c>
      <c r="H292" s="209">
        <v>79.7</v>
      </c>
      <c r="I292" s="210"/>
      <c r="J292" s="211">
        <f>ROUND(I292*H292,2)</f>
        <v>0</v>
      </c>
      <c r="K292" s="207" t="s">
        <v>180</v>
      </c>
      <c r="L292" s="62"/>
      <c r="M292" s="212" t="s">
        <v>21</v>
      </c>
      <c r="N292" s="213" t="s">
        <v>45</v>
      </c>
      <c r="O292" s="43"/>
      <c r="P292" s="214">
        <f>O292*H292</f>
        <v>0</v>
      </c>
      <c r="Q292" s="214">
        <v>0</v>
      </c>
      <c r="R292" s="214">
        <f>Q292*H292</f>
        <v>0</v>
      </c>
      <c r="S292" s="214">
        <v>0.06</v>
      </c>
      <c r="T292" s="215">
        <f>S292*H292</f>
        <v>4.782</v>
      </c>
      <c r="AR292" s="25" t="s">
        <v>181</v>
      </c>
      <c r="AT292" s="25" t="s">
        <v>177</v>
      </c>
      <c r="AU292" s="25" t="s">
        <v>190</v>
      </c>
      <c r="AY292" s="25" t="s">
        <v>175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25" t="s">
        <v>81</v>
      </c>
      <c r="BK292" s="216">
        <f>ROUND(I292*H292,2)</f>
        <v>0</v>
      </c>
      <c r="BL292" s="25" t="s">
        <v>181</v>
      </c>
      <c r="BM292" s="25" t="s">
        <v>625</v>
      </c>
    </row>
    <row r="293" spans="2:47" s="1" customFormat="1" ht="27">
      <c r="B293" s="42"/>
      <c r="C293" s="64"/>
      <c r="D293" s="219" t="s">
        <v>264</v>
      </c>
      <c r="E293" s="64"/>
      <c r="F293" s="260" t="s">
        <v>626</v>
      </c>
      <c r="G293" s="64"/>
      <c r="H293" s="64"/>
      <c r="I293" s="174"/>
      <c r="J293" s="64"/>
      <c r="K293" s="64"/>
      <c r="L293" s="62"/>
      <c r="M293" s="261"/>
      <c r="N293" s="43"/>
      <c r="O293" s="43"/>
      <c r="P293" s="43"/>
      <c r="Q293" s="43"/>
      <c r="R293" s="43"/>
      <c r="S293" s="43"/>
      <c r="T293" s="79"/>
      <c r="AT293" s="25" t="s">
        <v>264</v>
      </c>
      <c r="AU293" s="25" t="s">
        <v>190</v>
      </c>
    </row>
    <row r="294" spans="2:51" s="12" customFormat="1" ht="27">
      <c r="B294" s="217"/>
      <c r="C294" s="218"/>
      <c r="D294" s="219" t="s">
        <v>183</v>
      </c>
      <c r="E294" s="220" t="s">
        <v>21</v>
      </c>
      <c r="F294" s="221" t="s">
        <v>627</v>
      </c>
      <c r="G294" s="218"/>
      <c r="H294" s="220" t="s">
        <v>21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183</v>
      </c>
      <c r="AU294" s="227" t="s">
        <v>190</v>
      </c>
      <c r="AV294" s="12" t="s">
        <v>81</v>
      </c>
      <c r="AW294" s="12" t="s">
        <v>37</v>
      </c>
      <c r="AX294" s="12" t="s">
        <v>74</v>
      </c>
      <c r="AY294" s="227" t="s">
        <v>175</v>
      </c>
    </row>
    <row r="295" spans="2:51" s="13" customFormat="1" ht="13.5">
      <c r="B295" s="228"/>
      <c r="C295" s="229"/>
      <c r="D295" s="219" t="s">
        <v>183</v>
      </c>
      <c r="E295" s="230" t="s">
        <v>21</v>
      </c>
      <c r="F295" s="231" t="s">
        <v>628</v>
      </c>
      <c r="G295" s="229"/>
      <c r="H295" s="232">
        <v>79.7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183</v>
      </c>
      <c r="AU295" s="238" t="s">
        <v>190</v>
      </c>
      <c r="AV295" s="13" t="s">
        <v>83</v>
      </c>
      <c r="AW295" s="13" t="s">
        <v>37</v>
      </c>
      <c r="AX295" s="13" t="s">
        <v>74</v>
      </c>
      <c r="AY295" s="238" t="s">
        <v>175</v>
      </c>
    </row>
    <row r="296" spans="2:51" s="14" customFormat="1" ht="13.5">
      <c r="B296" s="239"/>
      <c r="C296" s="240"/>
      <c r="D296" s="219" t="s">
        <v>183</v>
      </c>
      <c r="E296" s="241" t="s">
        <v>21</v>
      </c>
      <c r="F296" s="242" t="s">
        <v>186</v>
      </c>
      <c r="G296" s="240"/>
      <c r="H296" s="243">
        <v>79.7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AT296" s="249" t="s">
        <v>183</v>
      </c>
      <c r="AU296" s="249" t="s">
        <v>190</v>
      </c>
      <c r="AV296" s="14" t="s">
        <v>181</v>
      </c>
      <c r="AW296" s="14" t="s">
        <v>37</v>
      </c>
      <c r="AX296" s="14" t="s">
        <v>81</v>
      </c>
      <c r="AY296" s="249" t="s">
        <v>175</v>
      </c>
    </row>
    <row r="297" spans="2:65" s="1" customFormat="1" ht="25.5" customHeight="1">
      <c r="B297" s="42"/>
      <c r="C297" s="205" t="s">
        <v>400</v>
      </c>
      <c r="D297" s="205" t="s">
        <v>177</v>
      </c>
      <c r="E297" s="206" t="s">
        <v>629</v>
      </c>
      <c r="F297" s="207" t="s">
        <v>630</v>
      </c>
      <c r="G297" s="208" t="s">
        <v>121</v>
      </c>
      <c r="H297" s="209">
        <v>36</v>
      </c>
      <c r="I297" s="210"/>
      <c r="J297" s="211">
        <f>ROUND(I297*H297,2)</f>
        <v>0</v>
      </c>
      <c r="K297" s="207" t="s">
        <v>180</v>
      </c>
      <c r="L297" s="62"/>
      <c r="M297" s="212" t="s">
        <v>21</v>
      </c>
      <c r="N297" s="213" t="s">
        <v>45</v>
      </c>
      <c r="O297" s="43"/>
      <c r="P297" s="214">
        <f>O297*H297</f>
        <v>0</v>
      </c>
      <c r="Q297" s="214">
        <v>0</v>
      </c>
      <c r="R297" s="214">
        <f>Q297*H297</f>
        <v>0</v>
      </c>
      <c r="S297" s="214">
        <v>0.006</v>
      </c>
      <c r="T297" s="215">
        <f>S297*H297</f>
        <v>0.216</v>
      </c>
      <c r="AR297" s="25" t="s">
        <v>181</v>
      </c>
      <c r="AT297" s="25" t="s">
        <v>177</v>
      </c>
      <c r="AU297" s="25" t="s">
        <v>190</v>
      </c>
      <c r="AY297" s="25" t="s">
        <v>175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25" t="s">
        <v>81</v>
      </c>
      <c r="BK297" s="216">
        <f>ROUND(I297*H297,2)</f>
        <v>0</v>
      </c>
      <c r="BL297" s="25" t="s">
        <v>181</v>
      </c>
      <c r="BM297" s="25" t="s">
        <v>631</v>
      </c>
    </row>
    <row r="298" spans="2:47" s="1" customFormat="1" ht="27">
      <c r="B298" s="42"/>
      <c r="C298" s="64"/>
      <c r="D298" s="219" t="s">
        <v>264</v>
      </c>
      <c r="E298" s="64"/>
      <c r="F298" s="260" t="s">
        <v>465</v>
      </c>
      <c r="G298" s="64"/>
      <c r="H298" s="64"/>
      <c r="I298" s="174"/>
      <c r="J298" s="64"/>
      <c r="K298" s="64"/>
      <c r="L298" s="62"/>
      <c r="M298" s="261"/>
      <c r="N298" s="43"/>
      <c r="O298" s="43"/>
      <c r="P298" s="43"/>
      <c r="Q298" s="43"/>
      <c r="R298" s="43"/>
      <c r="S298" s="43"/>
      <c r="T298" s="79"/>
      <c r="AT298" s="25" t="s">
        <v>264</v>
      </c>
      <c r="AU298" s="25" t="s">
        <v>190</v>
      </c>
    </row>
    <row r="299" spans="2:51" s="12" customFormat="1" ht="13.5">
      <c r="B299" s="217"/>
      <c r="C299" s="218"/>
      <c r="D299" s="219" t="s">
        <v>183</v>
      </c>
      <c r="E299" s="220" t="s">
        <v>21</v>
      </c>
      <c r="F299" s="221" t="s">
        <v>212</v>
      </c>
      <c r="G299" s="218"/>
      <c r="H299" s="220" t="s">
        <v>21</v>
      </c>
      <c r="I299" s="222"/>
      <c r="J299" s="218"/>
      <c r="K299" s="218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183</v>
      </c>
      <c r="AU299" s="227" t="s">
        <v>190</v>
      </c>
      <c r="AV299" s="12" t="s">
        <v>81</v>
      </c>
      <c r="AW299" s="12" t="s">
        <v>37</v>
      </c>
      <c r="AX299" s="12" t="s">
        <v>74</v>
      </c>
      <c r="AY299" s="227" t="s">
        <v>175</v>
      </c>
    </row>
    <row r="300" spans="2:51" s="13" customFormat="1" ht="13.5">
      <c r="B300" s="228"/>
      <c r="C300" s="229"/>
      <c r="D300" s="219" t="s">
        <v>183</v>
      </c>
      <c r="E300" s="230" t="s">
        <v>21</v>
      </c>
      <c r="F300" s="231" t="s">
        <v>354</v>
      </c>
      <c r="G300" s="229"/>
      <c r="H300" s="232">
        <v>36</v>
      </c>
      <c r="I300" s="233"/>
      <c r="J300" s="229"/>
      <c r="K300" s="229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183</v>
      </c>
      <c r="AU300" s="238" t="s">
        <v>190</v>
      </c>
      <c r="AV300" s="13" t="s">
        <v>83</v>
      </c>
      <c r="AW300" s="13" t="s">
        <v>37</v>
      </c>
      <c r="AX300" s="13" t="s">
        <v>74</v>
      </c>
      <c r="AY300" s="238" t="s">
        <v>175</v>
      </c>
    </row>
    <row r="301" spans="2:51" s="14" customFormat="1" ht="13.5">
      <c r="B301" s="239"/>
      <c r="C301" s="240"/>
      <c r="D301" s="219" t="s">
        <v>183</v>
      </c>
      <c r="E301" s="241" t="s">
        <v>21</v>
      </c>
      <c r="F301" s="242" t="s">
        <v>186</v>
      </c>
      <c r="G301" s="240"/>
      <c r="H301" s="243">
        <v>36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AT301" s="249" t="s">
        <v>183</v>
      </c>
      <c r="AU301" s="249" t="s">
        <v>190</v>
      </c>
      <c r="AV301" s="14" t="s">
        <v>181</v>
      </c>
      <c r="AW301" s="14" t="s">
        <v>37</v>
      </c>
      <c r="AX301" s="14" t="s">
        <v>81</v>
      </c>
      <c r="AY301" s="249" t="s">
        <v>175</v>
      </c>
    </row>
    <row r="302" spans="2:65" s="1" customFormat="1" ht="16.5" customHeight="1">
      <c r="B302" s="42"/>
      <c r="C302" s="205" t="s">
        <v>404</v>
      </c>
      <c r="D302" s="205" t="s">
        <v>177</v>
      </c>
      <c r="E302" s="206" t="s">
        <v>473</v>
      </c>
      <c r="F302" s="207" t="s">
        <v>474</v>
      </c>
      <c r="G302" s="208" t="s">
        <v>121</v>
      </c>
      <c r="H302" s="209">
        <v>1</v>
      </c>
      <c r="I302" s="210"/>
      <c r="J302" s="211">
        <f>ROUND(I302*H302,2)</f>
        <v>0</v>
      </c>
      <c r="K302" s="207" t="s">
        <v>180</v>
      </c>
      <c r="L302" s="62"/>
      <c r="M302" s="212" t="s">
        <v>21</v>
      </c>
      <c r="N302" s="213" t="s">
        <v>45</v>
      </c>
      <c r="O302" s="43"/>
      <c r="P302" s="214">
        <f>O302*H302</f>
        <v>0</v>
      </c>
      <c r="Q302" s="214">
        <v>0</v>
      </c>
      <c r="R302" s="214">
        <f>Q302*H302</f>
        <v>0</v>
      </c>
      <c r="S302" s="214">
        <v>0.192</v>
      </c>
      <c r="T302" s="215">
        <f>S302*H302</f>
        <v>0.192</v>
      </c>
      <c r="AR302" s="25" t="s">
        <v>181</v>
      </c>
      <c r="AT302" s="25" t="s">
        <v>177</v>
      </c>
      <c r="AU302" s="25" t="s">
        <v>190</v>
      </c>
      <c r="AY302" s="25" t="s">
        <v>175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25" t="s">
        <v>81</v>
      </c>
      <c r="BK302" s="216">
        <f>ROUND(I302*H302,2)</f>
        <v>0</v>
      </c>
      <c r="BL302" s="25" t="s">
        <v>181</v>
      </c>
      <c r="BM302" s="25" t="s">
        <v>632</v>
      </c>
    </row>
    <row r="303" spans="2:47" s="1" customFormat="1" ht="40.5">
      <c r="B303" s="42"/>
      <c r="C303" s="64"/>
      <c r="D303" s="219" t="s">
        <v>264</v>
      </c>
      <c r="E303" s="64"/>
      <c r="F303" s="260" t="s">
        <v>633</v>
      </c>
      <c r="G303" s="64"/>
      <c r="H303" s="64"/>
      <c r="I303" s="174"/>
      <c r="J303" s="64"/>
      <c r="K303" s="64"/>
      <c r="L303" s="62"/>
      <c r="M303" s="261"/>
      <c r="N303" s="43"/>
      <c r="O303" s="43"/>
      <c r="P303" s="43"/>
      <c r="Q303" s="43"/>
      <c r="R303" s="43"/>
      <c r="S303" s="43"/>
      <c r="T303" s="79"/>
      <c r="AT303" s="25" t="s">
        <v>264</v>
      </c>
      <c r="AU303" s="25" t="s">
        <v>190</v>
      </c>
    </row>
    <row r="304" spans="2:51" s="12" customFormat="1" ht="13.5">
      <c r="B304" s="217"/>
      <c r="C304" s="218"/>
      <c r="D304" s="219" t="s">
        <v>183</v>
      </c>
      <c r="E304" s="220" t="s">
        <v>21</v>
      </c>
      <c r="F304" s="221" t="s">
        <v>212</v>
      </c>
      <c r="G304" s="218"/>
      <c r="H304" s="220" t="s">
        <v>21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183</v>
      </c>
      <c r="AU304" s="227" t="s">
        <v>190</v>
      </c>
      <c r="AV304" s="12" t="s">
        <v>81</v>
      </c>
      <c r="AW304" s="12" t="s">
        <v>37</v>
      </c>
      <c r="AX304" s="12" t="s">
        <v>74</v>
      </c>
      <c r="AY304" s="227" t="s">
        <v>175</v>
      </c>
    </row>
    <row r="305" spans="2:51" s="13" customFormat="1" ht="13.5">
      <c r="B305" s="228"/>
      <c r="C305" s="229"/>
      <c r="D305" s="219" t="s">
        <v>183</v>
      </c>
      <c r="E305" s="230" t="s">
        <v>21</v>
      </c>
      <c r="F305" s="231" t="s">
        <v>81</v>
      </c>
      <c r="G305" s="229"/>
      <c r="H305" s="232">
        <v>1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183</v>
      </c>
      <c r="AU305" s="238" t="s">
        <v>190</v>
      </c>
      <c r="AV305" s="13" t="s">
        <v>83</v>
      </c>
      <c r="AW305" s="13" t="s">
        <v>37</v>
      </c>
      <c r="AX305" s="13" t="s">
        <v>74</v>
      </c>
      <c r="AY305" s="238" t="s">
        <v>175</v>
      </c>
    </row>
    <row r="306" spans="2:51" s="14" customFormat="1" ht="13.5">
      <c r="B306" s="239"/>
      <c r="C306" s="240"/>
      <c r="D306" s="219" t="s">
        <v>183</v>
      </c>
      <c r="E306" s="241" t="s">
        <v>21</v>
      </c>
      <c r="F306" s="242" t="s">
        <v>186</v>
      </c>
      <c r="G306" s="240"/>
      <c r="H306" s="243">
        <v>1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AT306" s="249" t="s">
        <v>183</v>
      </c>
      <c r="AU306" s="249" t="s">
        <v>190</v>
      </c>
      <c r="AV306" s="14" t="s">
        <v>181</v>
      </c>
      <c r="AW306" s="14" t="s">
        <v>37</v>
      </c>
      <c r="AX306" s="14" t="s">
        <v>81</v>
      </c>
      <c r="AY306" s="249" t="s">
        <v>175</v>
      </c>
    </row>
    <row r="307" spans="2:65" s="1" customFormat="1" ht="16.5" customHeight="1">
      <c r="B307" s="42"/>
      <c r="C307" s="205" t="s">
        <v>408</v>
      </c>
      <c r="D307" s="205" t="s">
        <v>177</v>
      </c>
      <c r="E307" s="206" t="s">
        <v>477</v>
      </c>
      <c r="F307" s="207" t="s">
        <v>478</v>
      </c>
      <c r="G307" s="208" t="s">
        <v>121</v>
      </c>
      <c r="H307" s="209">
        <v>1</v>
      </c>
      <c r="I307" s="210"/>
      <c r="J307" s="211">
        <f>ROUND(I307*H307,2)</f>
        <v>0</v>
      </c>
      <c r="K307" s="207" t="s">
        <v>180</v>
      </c>
      <c r="L307" s="62"/>
      <c r="M307" s="212" t="s">
        <v>21</v>
      </c>
      <c r="N307" s="213" t="s">
        <v>45</v>
      </c>
      <c r="O307" s="43"/>
      <c r="P307" s="214">
        <f>O307*H307</f>
        <v>0</v>
      </c>
      <c r="Q307" s="214">
        <v>0</v>
      </c>
      <c r="R307" s="214">
        <f>Q307*H307</f>
        <v>0</v>
      </c>
      <c r="S307" s="214">
        <v>0.285</v>
      </c>
      <c r="T307" s="215">
        <f>S307*H307</f>
        <v>0.285</v>
      </c>
      <c r="AR307" s="25" t="s">
        <v>181</v>
      </c>
      <c r="AT307" s="25" t="s">
        <v>177</v>
      </c>
      <c r="AU307" s="25" t="s">
        <v>190</v>
      </c>
      <c r="AY307" s="25" t="s">
        <v>175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25" t="s">
        <v>81</v>
      </c>
      <c r="BK307" s="216">
        <f>ROUND(I307*H307,2)</f>
        <v>0</v>
      </c>
      <c r="BL307" s="25" t="s">
        <v>181</v>
      </c>
      <c r="BM307" s="25" t="s">
        <v>634</v>
      </c>
    </row>
    <row r="308" spans="2:47" s="1" customFormat="1" ht="40.5">
      <c r="B308" s="42"/>
      <c r="C308" s="64"/>
      <c r="D308" s="219" t="s">
        <v>264</v>
      </c>
      <c r="E308" s="64"/>
      <c r="F308" s="260" t="s">
        <v>633</v>
      </c>
      <c r="G308" s="64"/>
      <c r="H308" s="64"/>
      <c r="I308" s="174"/>
      <c r="J308" s="64"/>
      <c r="K308" s="64"/>
      <c r="L308" s="62"/>
      <c r="M308" s="261"/>
      <c r="N308" s="43"/>
      <c r="O308" s="43"/>
      <c r="P308" s="43"/>
      <c r="Q308" s="43"/>
      <c r="R308" s="43"/>
      <c r="S308" s="43"/>
      <c r="T308" s="79"/>
      <c r="AT308" s="25" t="s">
        <v>264</v>
      </c>
      <c r="AU308" s="25" t="s">
        <v>190</v>
      </c>
    </row>
    <row r="309" spans="2:51" s="12" customFormat="1" ht="13.5">
      <c r="B309" s="217"/>
      <c r="C309" s="218"/>
      <c r="D309" s="219" t="s">
        <v>183</v>
      </c>
      <c r="E309" s="220" t="s">
        <v>21</v>
      </c>
      <c r="F309" s="221" t="s">
        <v>212</v>
      </c>
      <c r="G309" s="218"/>
      <c r="H309" s="220" t="s">
        <v>21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183</v>
      </c>
      <c r="AU309" s="227" t="s">
        <v>190</v>
      </c>
      <c r="AV309" s="12" t="s">
        <v>81</v>
      </c>
      <c r="AW309" s="12" t="s">
        <v>37</v>
      </c>
      <c r="AX309" s="12" t="s">
        <v>74</v>
      </c>
      <c r="AY309" s="227" t="s">
        <v>175</v>
      </c>
    </row>
    <row r="310" spans="2:51" s="13" customFormat="1" ht="13.5">
      <c r="B310" s="228"/>
      <c r="C310" s="229"/>
      <c r="D310" s="219" t="s">
        <v>183</v>
      </c>
      <c r="E310" s="230" t="s">
        <v>21</v>
      </c>
      <c r="F310" s="231" t="s">
        <v>81</v>
      </c>
      <c r="G310" s="229"/>
      <c r="H310" s="232">
        <v>1</v>
      </c>
      <c r="I310" s="233"/>
      <c r="J310" s="229"/>
      <c r="K310" s="229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183</v>
      </c>
      <c r="AU310" s="238" t="s">
        <v>190</v>
      </c>
      <c r="AV310" s="13" t="s">
        <v>83</v>
      </c>
      <c r="AW310" s="13" t="s">
        <v>37</v>
      </c>
      <c r="AX310" s="13" t="s">
        <v>74</v>
      </c>
      <c r="AY310" s="238" t="s">
        <v>175</v>
      </c>
    </row>
    <row r="311" spans="2:51" s="14" customFormat="1" ht="13.5">
      <c r="B311" s="239"/>
      <c r="C311" s="240"/>
      <c r="D311" s="219" t="s">
        <v>183</v>
      </c>
      <c r="E311" s="241" t="s">
        <v>21</v>
      </c>
      <c r="F311" s="242" t="s">
        <v>186</v>
      </c>
      <c r="G311" s="240"/>
      <c r="H311" s="243">
        <v>1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AT311" s="249" t="s">
        <v>183</v>
      </c>
      <c r="AU311" s="249" t="s">
        <v>190</v>
      </c>
      <c r="AV311" s="14" t="s">
        <v>181</v>
      </c>
      <c r="AW311" s="14" t="s">
        <v>37</v>
      </c>
      <c r="AX311" s="14" t="s">
        <v>81</v>
      </c>
      <c r="AY311" s="249" t="s">
        <v>175</v>
      </c>
    </row>
    <row r="312" spans="2:63" s="11" customFormat="1" ht="29.85" customHeight="1">
      <c r="B312" s="189"/>
      <c r="C312" s="190"/>
      <c r="D312" s="191" t="s">
        <v>73</v>
      </c>
      <c r="E312" s="203" t="s">
        <v>484</v>
      </c>
      <c r="F312" s="203" t="s">
        <v>485</v>
      </c>
      <c r="G312" s="190"/>
      <c r="H312" s="190"/>
      <c r="I312" s="193"/>
      <c r="J312" s="204">
        <f>BK312</f>
        <v>0</v>
      </c>
      <c r="K312" s="190"/>
      <c r="L312" s="195"/>
      <c r="M312" s="196"/>
      <c r="N312" s="197"/>
      <c r="O312" s="197"/>
      <c r="P312" s="198">
        <f>SUM(P313:P317)</f>
        <v>0</v>
      </c>
      <c r="Q312" s="197"/>
      <c r="R312" s="198">
        <f>SUM(R313:R317)</f>
        <v>0</v>
      </c>
      <c r="S312" s="197"/>
      <c r="T312" s="199">
        <f>SUM(T313:T317)</f>
        <v>0</v>
      </c>
      <c r="AR312" s="200" t="s">
        <v>81</v>
      </c>
      <c r="AT312" s="201" t="s">
        <v>73</v>
      </c>
      <c r="AU312" s="201" t="s">
        <v>81</v>
      </c>
      <c r="AY312" s="200" t="s">
        <v>175</v>
      </c>
      <c r="BK312" s="202">
        <f>SUM(BK313:BK317)</f>
        <v>0</v>
      </c>
    </row>
    <row r="313" spans="2:65" s="1" customFormat="1" ht="25.5" customHeight="1">
      <c r="B313" s="42"/>
      <c r="C313" s="205" t="s">
        <v>412</v>
      </c>
      <c r="D313" s="205" t="s">
        <v>177</v>
      </c>
      <c r="E313" s="206" t="s">
        <v>487</v>
      </c>
      <c r="F313" s="207" t="s">
        <v>488</v>
      </c>
      <c r="G313" s="208" t="s">
        <v>199</v>
      </c>
      <c r="H313" s="209">
        <v>92.859</v>
      </c>
      <c r="I313" s="210"/>
      <c r="J313" s="211">
        <f>ROUND(I313*H313,2)</f>
        <v>0</v>
      </c>
      <c r="K313" s="207" t="s">
        <v>180</v>
      </c>
      <c r="L313" s="62"/>
      <c r="M313" s="212" t="s">
        <v>21</v>
      </c>
      <c r="N313" s="213" t="s">
        <v>45</v>
      </c>
      <c r="O313" s="43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AR313" s="25" t="s">
        <v>181</v>
      </c>
      <c r="AT313" s="25" t="s">
        <v>177</v>
      </c>
      <c r="AU313" s="25" t="s">
        <v>83</v>
      </c>
      <c r="AY313" s="25" t="s">
        <v>175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25" t="s">
        <v>81</v>
      </c>
      <c r="BK313" s="216">
        <f>ROUND(I313*H313,2)</f>
        <v>0</v>
      </c>
      <c r="BL313" s="25" t="s">
        <v>181</v>
      </c>
      <c r="BM313" s="25" t="s">
        <v>635</v>
      </c>
    </row>
    <row r="314" spans="2:65" s="1" customFormat="1" ht="25.5" customHeight="1">
      <c r="B314" s="42"/>
      <c r="C314" s="205" t="s">
        <v>421</v>
      </c>
      <c r="D314" s="205" t="s">
        <v>177</v>
      </c>
      <c r="E314" s="206" t="s">
        <v>491</v>
      </c>
      <c r="F314" s="207" t="s">
        <v>492</v>
      </c>
      <c r="G314" s="208" t="s">
        <v>199</v>
      </c>
      <c r="H314" s="209">
        <v>464.295</v>
      </c>
      <c r="I314" s="210"/>
      <c r="J314" s="211">
        <f>ROUND(I314*H314,2)</f>
        <v>0</v>
      </c>
      <c r="K314" s="207" t="s">
        <v>180</v>
      </c>
      <c r="L314" s="62"/>
      <c r="M314" s="212" t="s">
        <v>21</v>
      </c>
      <c r="N314" s="213" t="s">
        <v>45</v>
      </c>
      <c r="O314" s="43"/>
      <c r="P314" s="214">
        <f>O314*H314</f>
        <v>0</v>
      </c>
      <c r="Q314" s="214">
        <v>0</v>
      </c>
      <c r="R314" s="214">
        <f>Q314*H314</f>
        <v>0</v>
      </c>
      <c r="S314" s="214">
        <v>0</v>
      </c>
      <c r="T314" s="215">
        <f>S314*H314</f>
        <v>0</v>
      </c>
      <c r="AR314" s="25" t="s">
        <v>181</v>
      </c>
      <c r="AT314" s="25" t="s">
        <v>177</v>
      </c>
      <c r="AU314" s="25" t="s">
        <v>83</v>
      </c>
      <c r="AY314" s="25" t="s">
        <v>175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25" t="s">
        <v>81</v>
      </c>
      <c r="BK314" s="216">
        <f>ROUND(I314*H314,2)</f>
        <v>0</v>
      </c>
      <c r="BL314" s="25" t="s">
        <v>181</v>
      </c>
      <c r="BM314" s="25" t="s">
        <v>636</v>
      </c>
    </row>
    <row r="315" spans="2:51" s="13" customFormat="1" ht="13.5">
      <c r="B315" s="228"/>
      <c r="C315" s="229"/>
      <c r="D315" s="219" t="s">
        <v>183</v>
      </c>
      <c r="E315" s="229"/>
      <c r="F315" s="231" t="s">
        <v>637</v>
      </c>
      <c r="G315" s="229"/>
      <c r="H315" s="232">
        <v>464.295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183</v>
      </c>
      <c r="AU315" s="238" t="s">
        <v>83</v>
      </c>
      <c r="AV315" s="13" t="s">
        <v>83</v>
      </c>
      <c r="AW315" s="13" t="s">
        <v>6</v>
      </c>
      <c r="AX315" s="13" t="s">
        <v>81</v>
      </c>
      <c r="AY315" s="238" t="s">
        <v>175</v>
      </c>
    </row>
    <row r="316" spans="2:65" s="1" customFormat="1" ht="25.5" customHeight="1">
      <c r="B316" s="42"/>
      <c r="C316" s="205" t="s">
        <v>427</v>
      </c>
      <c r="D316" s="205" t="s">
        <v>177</v>
      </c>
      <c r="E316" s="206" t="s">
        <v>496</v>
      </c>
      <c r="F316" s="207" t="s">
        <v>497</v>
      </c>
      <c r="G316" s="208" t="s">
        <v>199</v>
      </c>
      <c r="H316" s="209">
        <v>33.776</v>
      </c>
      <c r="I316" s="210"/>
      <c r="J316" s="211">
        <f>ROUND(I316*H316,2)</f>
        <v>0</v>
      </c>
      <c r="K316" s="207" t="s">
        <v>180</v>
      </c>
      <c r="L316" s="62"/>
      <c r="M316" s="212" t="s">
        <v>21</v>
      </c>
      <c r="N316" s="213" t="s">
        <v>45</v>
      </c>
      <c r="O316" s="43"/>
      <c r="P316" s="214">
        <f>O316*H316</f>
        <v>0</v>
      </c>
      <c r="Q316" s="214">
        <v>0</v>
      </c>
      <c r="R316" s="214">
        <f>Q316*H316</f>
        <v>0</v>
      </c>
      <c r="S316" s="214">
        <v>0</v>
      </c>
      <c r="T316" s="215">
        <f>S316*H316</f>
        <v>0</v>
      </c>
      <c r="AR316" s="25" t="s">
        <v>181</v>
      </c>
      <c r="AT316" s="25" t="s">
        <v>177</v>
      </c>
      <c r="AU316" s="25" t="s">
        <v>83</v>
      </c>
      <c r="AY316" s="25" t="s">
        <v>175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25" t="s">
        <v>81</v>
      </c>
      <c r="BK316" s="216">
        <f>ROUND(I316*H316,2)</f>
        <v>0</v>
      </c>
      <c r="BL316" s="25" t="s">
        <v>181</v>
      </c>
      <c r="BM316" s="25" t="s">
        <v>638</v>
      </c>
    </row>
    <row r="317" spans="2:65" s="1" customFormat="1" ht="25.5" customHeight="1">
      <c r="B317" s="42"/>
      <c r="C317" s="205" t="s">
        <v>431</v>
      </c>
      <c r="D317" s="205" t="s">
        <v>177</v>
      </c>
      <c r="E317" s="206" t="s">
        <v>500</v>
      </c>
      <c r="F317" s="207" t="s">
        <v>501</v>
      </c>
      <c r="G317" s="208" t="s">
        <v>199</v>
      </c>
      <c r="H317" s="209">
        <v>51.008</v>
      </c>
      <c r="I317" s="210"/>
      <c r="J317" s="211">
        <f>ROUND(I317*H317,2)</f>
        <v>0</v>
      </c>
      <c r="K317" s="207" t="s">
        <v>180</v>
      </c>
      <c r="L317" s="62"/>
      <c r="M317" s="212" t="s">
        <v>21</v>
      </c>
      <c r="N317" s="213" t="s">
        <v>45</v>
      </c>
      <c r="O317" s="43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AR317" s="25" t="s">
        <v>181</v>
      </c>
      <c r="AT317" s="25" t="s">
        <v>177</v>
      </c>
      <c r="AU317" s="25" t="s">
        <v>83</v>
      </c>
      <c r="AY317" s="25" t="s">
        <v>175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25" t="s">
        <v>81</v>
      </c>
      <c r="BK317" s="216">
        <f>ROUND(I317*H317,2)</f>
        <v>0</v>
      </c>
      <c r="BL317" s="25" t="s">
        <v>181</v>
      </c>
      <c r="BM317" s="25" t="s">
        <v>639</v>
      </c>
    </row>
    <row r="318" spans="2:63" s="11" customFormat="1" ht="29.85" customHeight="1">
      <c r="B318" s="189"/>
      <c r="C318" s="190"/>
      <c r="D318" s="191" t="s">
        <v>73</v>
      </c>
      <c r="E318" s="203" t="s">
        <v>510</v>
      </c>
      <c r="F318" s="203" t="s">
        <v>511</v>
      </c>
      <c r="G318" s="190"/>
      <c r="H318" s="190"/>
      <c r="I318" s="193"/>
      <c r="J318" s="204">
        <f>BK318</f>
        <v>0</v>
      </c>
      <c r="K318" s="190"/>
      <c r="L318" s="195"/>
      <c r="M318" s="196"/>
      <c r="N318" s="197"/>
      <c r="O318" s="197"/>
      <c r="P318" s="198">
        <f>P319</f>
        <v>0</v>
      </c>
      <c r="Q318" s="197"/>
      <c r="R318" s="198">
        <f>R319</f>
        <v>0</v>
      </c>
      <c r="S318" s="197"/>
      <c r="T318" s="199">
        <f>T319</f>
        <v>0</v>
      </c>
      <c r="AR318" s="200" t="s">
        <v>81</v>
      </c>
      <c r="AT318" s="201" t="s">
        <v>73</v>
      </c>
      <c r="AU318" s="201" t="s">
        <v>81</v>
      </c>
      <c r="AY318" s="200" t="s">
        <v>175</v>
      </c>
      <c r="BK318" s="202">
        <f>BK319</f>
        <v>0</v>
      </c>
    </row>
    <row r="319" spans="2:65" s="1" customFormat="1" ht="38.25" customHeight="1">
      <c r="B319" s="42"/>
      <c r="C319" s="205" t="s">
        <v>435</v>
      </c>
      <c r="D319" s="205" t="s">
        <v>177</v>
      </c>
      <c r="E319" s="206" t="s">
        <v>513</v>
      </c>
      <c r="F319" s="207" t="s">
        <v>514</v>
      </c>
      <c r="G319" s="208" t="s">
        <v>199</v>
      </c>
      <c r="H319" s="209">
        <v>57.355</v>
      </c>
      <c r="I319" s="210"/>
      <c r="J319" s="211">
        <f>ROUND(I319*H319,2)</f>
        <v>0</v>
      </c>
      <c r="K319" s="207" t="s">
        <v>180</v>
      </c>
      <c r="L319" s="62"/>
      <c r="M319" s="212" t="s">
        <v>21</v>
      </c>
      <c r="N319" s="213" t="s">
        <v>45</v>
      </c>
      <c r="O319" s="43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AR319" s="25" t="s">
        <v>181</v>
      </c>
      <c r="AT319" s="25" t="s">
        <v>177</v>
      </c>
      <c r="AU319" s="25" t="s">
        <v>83</v>
      </c>
      <c r="AY319" s="25" t="s">
        <v>175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25" t="s">
        <v>81</v>
      </c>
      <c r="BK319" s="216">
        <f>ROUND(I319*H319,2)</f>
        <v>0</v>
      </c>
      <c r="BL319" s="25" t="s">
        <v>181</v>
      </c>
      <c r="BM319" s="25" t="s">
        <v>640</v>
      </c>
    </row>
    <row r="320" spans="2:63" s="11" customFormat="1" ht="37.35" customHeight="1">
      <c r="B320" s="189"/>
      <c r="C320" s="190"/>
      <c r="D320" s="191" t="s">
        <v>73</v>
      </c>
      <c r="E320" s="192" t="s">
        <v>516</v>
      </c>
      <c r="F320" s="192" t="s">
        <v>517</v>
      </c>
      <c r="G320" s="190"/>
      <c r="H320" s="190"/>
      <c r="I320" s="193"/>
      <c r="J320" s="194">
        <f>BK320</f>
        <v>0</v>
      </c>
      <c r="K320" s="190"/>
      <c r="L320" s="195"/>
      <c r="M320" s="196"/>
      <c r="N320" s="197"/>
      <c r="O320" s="197"/>
      <c r="P320" s="198">
        <f>P321</f>
        <v>0</v>
      </c>
      <c r="Q320" s="197"/>
      <c r="R320" s="198">
        <f>R321</f>
        <v>0</v>
      </c>
      <c r="S320" s="197"/>
      <c r="T320" s="199">
        <f>T321</f>
        <v>0</v>
      </c>
      <c r="AR320" s="200" t="s">
        <v>111</v>
      </c>
      <c r="AT320" s="201" t="s">
        <v>73</v>
      </c>
      <c r="AU320" s="201" t="s">
        <v>74</v>
      </c>
      <c r="AY320" s="200" t="s">
        <v>175</v>
      </c>
      <c r="BK320" s="202">
        <f>BK321</f>
        <v>0</v>
      </c>
    </row>
    <row r="321" spans="2:63" s="11" customFormat="1" ht="19.9" customHeight="1">
      <c r="B321" s="189"/>
      <c r="C321" s="190"/>
      <c r="D321" s="191" t="s">
        <v>73</v>
      </c>
      <c r="E321" s="203" t="s">
        <v>518</v>
      </c>
      <c r="F321" s="203" t="s">
        <v>519</v>
      </c>
      <c r="G321" s="190"/>
      <c r="H321" s="190"/>
      <c r="I321" s="193"/>
      <c r="J321" s="204">
        <f>BK321</f>
        <v>0</v>
      </c>
      <c r="K321" s="190"/>
      <c r="L321" s="195"/>
      <c r="M321" s="196"/>
      <c r="N321" s="197"/>
      <c r="O321" s="197"/>
      <c r="P321" s="198">
        <f>SUM(P322:P326)</f>
        <v>0</v>
      </c>
      <c r="Q321" s="197"/>
      <c r="R321" s="198">
        <f>SUM(R322:R326)</f>
        <v>0</v>
      </c>
      <c r="S321" s="197"/>
      <c r="T321" s="199">
        <f>SUM(T322:T326)</f>
        <v>0</v>
      </c>
      <c r="AR321" s="200" t="s">
        <v>111</v>
      </c>
      <c r="AT321" s="201" t="s">
        <v>73</v>
      </c>
      <c r="AU321" s="201" t="s">
        <v>81</v>
      </c>
      <c r="AY321" s="200" t="s">
        <v>175</v>
      </c>
      <c r="BK321" s="202">
        <f>SUM(BK322:BK326)</f>
        <v>0</v>
      </c>
    </row>
    <row r="322" spans="2:65" s="1" customFormat="1" ht="16.5" customHeight="1">
      <c r="B322" s="42"/>
      <c r="C322" s="205" t="s">
        <v>439</v>
      </c>
      <c r="D322" s="205" t="s">
        <v>177</v>
      </c>
      <c r="E322" s="206" t="s">
        <v>520</v>
      </c>
      <c r="F322" s="207" t="s">
        <v>521</v>
      </c>
      <c r="G322" s="208" t="s">
        <v>522</v>
      </c>
      <c r="H322" s="209">
        <v>1</v>
      </c>
      <c r="I322" s="210"/>
      <c r="J322" s="211">
        <f>ROUND(I322*H322,2)</f>
        <v>0</v>
      </c>
      <c r="K322" s="207" t="s">
        <v>180</v>
      </c>
      <c r="L322" s="62"/>
      <c r="M322" s="212" t="s">
        <v>21</v>
      </c>
      <c r="N322" s="213" t="s">
        <v>45</v>
      </c>
      <c r="O322" s="43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AR322" s="25" t="s">
        <v>523</v>
      </c>
      <c r="AT322" s="25" t="s">
        <v>177</v>
      </c>
      <c r="AU322" s="25" t="s">
        <v>83</v>
      </c>
      <c r="AY322" s="25" t="s">
        <v>175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25" t="s">
        <v>81</v>
      </c>
      <c r="BK322" s="216">
        <f>ROUND(I322*H322,2)</f>
        <v>0</v>
      </c>
      <c r="BL322" s="25" t="s">
        <v>523</v>
      </c>
      <c r="BM322" s="25" t="s">
        <v>641</v>
      </c>
    </row>
    <row r="323" spans="2:47" s="1" customFormat="1" ht="40.5">
      <c r="B323" s="42"/>
      <c r="C323" s="64"/>
      <c r="D323" s="219" t="s">
        <v>264</v>
      </c>
      <c r="E323" s="64"/>
      <c r="F323" s="260" t="s">
        <v>525</v>
      </c>
      <c r="G323" s="64"/>
      <c r="H323" s="64"/>
      <c r="I323" s="174"/>
      <c r="J323" s="64"/>
      <c r="K323" s="64"/>
      <c r="L323" s="62"/>
      <c r="M323" s="261"/>
      <c r="N323" s="43"/>
      <c r="O323" s="43"/>
      <c r="P323" s="43"/>
      <c r="Q323" s="43"/>
      <c r="R323" s="43"/>
      <c r="S323" s="43"/>
      <c r="T323" s="79"/>
      <c r="AT323" s="25" t="s">
        <v>264</v>
      </c>
      <c r="AU323" s="25" t="s">
        <v>83</v>
      </c>
    </row>
    <row r="324" spans="2:65" s="1" customFormat="1" ht="16.5" customHeight="1">
      <c r="B324" s="42"/>
      <c r="C324" s="205" t="s">
        <v>443</v>
      </c>
      <c r="D324" s="205" t="s">
        <v>177</v>
      </c>
      <c r="E324" s="206" t="s">
        <v>527</v>
      </c>
      <c r="F324" s="207" t="s">
        <v>528</v>
      </c>
      <c r="G324" s="208" t="s">
        <v>522</v>
      </c>
      <c r="H324" s="209">
        <v>1</v>
      </c>
      <c r="I324" s="210"/>
      <c r="J324" s="211">
        <f>ROUND(I324*H324,2)</f>
        <v>0</v>
      </c>
      <c r="K324" s="207" t="s">
        <v>180</v>
      </c>
      <c r="L324" s="62"/>
      <c r="M324" s="212" t="s">
        <v>21</v>
      </c>
      <c r="N324" s="213" t="s">
        <v>45</v>
      </c>
      <c r="O324" s="43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AR324" s="25" t="s">
        <v>523</v>
      </c>
      <c r="AT324" s="25" t="s">
        <v>177</v>
      </c>
      <c r="AU324" s="25" t="s">
        <v>83</v>
      </c>
      <c r="AY324" s="25" t="s">
        <v>175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25" t="s">
        <v>81</v>
      </c>
      <c r="BK324" s="216">
        <f>ROUND(I324*H324,2)</f>
        <v>0</v>
      </c>
      <c r="BL324" s="25" t="s">
        <v>523</v>
      </c>
      <c r="BM324" s="25" t="s">
        <v>642</v>
      </c>
    </row>
    <row r="325" spans="2:47" s="1" customFormat="1" ht="54">
      <c r="B325" s="42"/>
      <c r="C325" s="64"/>
      <c r="D325" s="219" t="s">
        <v>264</v>
      </c>
      <c r="E325" s="64"/>
      <c r="F325" s="260" t="s">
        <v>530</v>
      </c>
      <c r="G325" s="64"/>
      <c r="H325" s="64"/>
      <c r="I325" s="174"/>
      <c r="J325" s="64"/>
      <c r="K325" s="64"/>
      <c r="L325" s="62"/>
      <c r="M325" s="261"/>
      <c r="N325" s="43"/>
      <c r="O325" s="43"/>
      <c r="P325" s="43"/>
      <c r="Q325" s="43"/>
      <c r="R325" s="43"/>
      <c r="S325" s="43"/>
      <c r="T325" s="79"/>
      <c r="AT325" s="25" t="s">
        <v>264</v>
      </c>
      <c r="AU325" s="25" t="s">
        <v>83</v>
      </c>
    </row>
    <row r="326" spans="2:65" s="1" customFormat="1" ht="16.5" customHeight="1">
      <c r="B326" s="42"/>
      <c r="C326" s="205" t="s">
        <v>448</v>
      </c>
      <c r="D326" s="205" t="s">
        <v>177</v>
      </c>
      <c r="E326" s="206" t="s">
        <v>532</v>
      </c>
      <c r="F326" s="207" t="s">
        <v>533</v>
      </c>
      <c r="G326" s="208" t="s">
        <v>522</v>
      </c>
      <c r="H326" s="209">
        <v>1</v>
      </c>
      <c r="I326" s="210"/>
      <c r="J326" s="211">
        <f>ROUND(I326*H326,2)</f>
        <v>0</v>
      </c>
      <c r="K326" s="207" t="s">
        <v>180</v>
      </c>
      <c r="L326" s="62"/>
      <c r="M326" s="212" t="s">
        <v>21</v>
      </c>
      <c r="N326" s="273" t="s">
        <v>45</v>
      </c>
      <c r="O326" s="274"/>
      <c r="P326" s="275">
        <f>O326*H326</f>
        <v>0</v>
      </c>
      <c r="Q326" s="275">
        <v>0</v>
      </c>
      <c r="R326" s="275">
        <f>Q326*H326</f>
        <v>0</v>
      </c>
      <c r="S326" s="275">
        <v>0</v>
      </c>
      <c r="T326" s="276">
        <f>S326*H326</f>
        <v>0</v>
      </c>
      <c r="AR326" s="25" t="s">
        <v>523</v>
      </c>
      <c r="AT326" s="25" t="s">
        <v>177</v>
      </c>
      <c r="AU326" s="25" t="s">
        <v>83</v>
      </c>
      <c r="AY326" s="25" t="s">
        <v>175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25" t="s">
        <v>81</v>
      </c>
      <c r="BK326" s="216">
        <f>ROUND(I326*H326,2)</f>
        <v>0</v>
      </c>
      <c r="BL326" s="25" t="s">
        <v>523</v>
      </c>
      <c r="BM326" s="25" t="s">
        <v>643</v>
      </c>
    </row>
    <row r="327" spans="2:12" s="1" customFormat="1" ht="6.95" customHeight="1">
      <c r="B327" s="57"/>
      <c r="C327" s="58"/>
      <c r="D327" s="58"/>
      <c r="E327" s="58"/>
      <c r="F327" s="58"/>
      <c r="G327" s="58"/>
      <c r="H327" s="58"/>
      <c r="I327" s="150"/>
      <c r="J327" s="58"/>
      <c r="K327" s="58"/>
      <c r="L327" s="62"/>
    </row>
  </sheetData>
  <sheetProtection algorithmName="SHA-512" hashValue="gLcQnSJ6Zt44BpgSncWG2Ws78EoB3o+APD+tcxj0JPAzILtCDrhqBr6exOioiz3sh4aIil3iXIr8djnqi3a8xg==" saltValue="v/cytSlXa0qhpsmmA9Sv4/mVf3VEnitVlXzkLhL7zJbS0qdfXKNhisfoVa4b117Ap/QrhXBrK4SqNzaDPxDV4A==" spinCount="100000" sheet="1" objects="1" scenarios="1" formatColumns="0" formatRows="0" autoFilter="0"/>
  <autoFilter ref="C94:K326"/>
  <mergeCells count="13">
    <mergeCell ref="E87:H87"/>
    <mergeCell ref="G1:H1"/>
    <mergeCell ref="L2:V2"/>
    <mergeCell ref="E49:H49"/>
    <mergeCell ref="E51:H51"/>
    <mergeCell ref="J55:J56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7" customWidth="1"/>
    <col min="2" max="2" width="1.66796875" style="277" customWidth="1"/>
    <col min="3" max="4" width="5" style="277" customWidth="1"/>
    <col min="5" max="5" width="11.66015625" style="277" customWidth="1"/>
    <col min="6" max="6" width="9.16015625" style="277" customWidth="1"/>
    <col min="7" max="7" width="5" style="277" customWidth="1"/>
    <col min="8" max="8" width="77.83203125" style="277" customWidth="1"/>
    <col min="9" max="10" width="20" style="277" customWidth="1"/>
    <col min="11" max="11" width="1.66796875" style="277" customWidth="1"/>
  </cols>
  <sheetData>
    <row r="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6" customFormat="1" ht="45" customHeight="1">
      <c r="B3" s="281"/>
      <c r="C3" s="409" t="s">
        <v>644</v>
      </c>
      <c r="D3" s="409"/>
      <c r="E3" s="409"/>
      <c r="F3" s="409"/>
      <c r="G3" s="409"/>
      <c r="H3" s="409"/>
      <c r="I3" s="409"/>
      <c r="J3" s="409"/>
      <c r="K3" s="282"/>
    </row>
    <row r="4" spans="2:11" ht="25.5" customHeight="1">
      <c r="B4" s="283"/>
      <c r="C4" s="413" t="s">
        <v>645</v>
      </c>
      <c r="D4" s="413"/>
      <c r="E4" s="413"/>
      <c r="F4" s="413"/>
      <c r="G4" s="413"/>
      <c r="H4" s="413"/>
      <c r="I4" s="413"/>
      <c r="J4" s="413"/>
      <c r="K4" s="284"/>
    </row>
    <row r="5" spans="2:11" ht="5.25" customHeight="1">
      <c r="B5" s="283"/>
      <c r="C5" s="285"/>
      <c r="D5" s="285"/>
      <c r="E5" s="285"/>
      <c r="F5" s="285"/>
      <c r="G5" s="285"/>
      <c r="H5" s="285"/>
      <c r="I5" s="285"/>
      <c r="J5" s="285"/>
      <c r="K5" s="284"/>
    </row>
    <row r="6" spans="2:11" ht="15" customHeight="1">
      <c r="B6" s="283"/>
      <c r="C6" s="412" t="s">
        <v>646</v>
      </c>
      <c r="D6" s="412"/>
      <c r="E6" s="412"/>
      <c r="F6" s="412"/>
      <c r="G6" s="412"/>
      <c r="H6" s="412"/>
      <c r="I6" s="412"/>
      <c r="J6" s="412"/>
      <c r="K6" s="284"/>
    </row>
    <row r="7" spans="2:11" ht="15" customHeight="1">
      <c r="B7" s="287"/>
      <c r="C7" s="412" t="s">
        <v>647</v>
      </c>
      <c r="D7" s="412"/>
      <c r="E7" s="412"/>
      <c r="F7" s="412"/>
      <c r="G7" s="412"/>
      <c r="H7" s="412"/>
      <c r="I7" s="412"/>
      <c r="J7" s="412"/>
      <c r="K7" s="284"/>
    </row>
    <row r="8" spans="2:1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ht="15" customHeight="1">
      <c r="B9" s="287"/>
      <c r="C9" s="412" t="s">
        <v>648</v>
      </c>
      <c r="D9" s="412"/>
      <c r="E9" s="412"/>
      <c r="F9" s="412"/>
      <c r="G9" s="412"/>
      <c r="H9" s="412"/>
      <c r="I9" s="412"/>
      <c r="J9" s="412"/>
      <c r="K9" s="284"/>
    </row>
    <row r="10" spans="2:11" ht="15" customHeight="1">
      <c r="B10" s="287"/>
      <c r="C10" s="286"/>
      <c r="D10" s="412" t="s">
        <v>649</v>
      </c>
      <c r="E10" s="412"/>
      <c r="F10" s="412"/>
      <c r="G10" s="412"/>
      <c r="H10" s="412"/>
      <c r="I10" s="412"/>
      <c r="J10" s="412"/>
      <c r="K10" s="284"/>
    </row>
    <row r="11" spans="2:11" ht="15" customHeight="1">
      <c r="B11" s="287"/>
      <c r="C11" s="288"/>
      <c r="D11" s="412" t="s">
        <v>650</v>
      </c>
      <c r="E11" s="412"/>
      <c r="F11" s="412"/>
      <c r="G11" s="412"/>
      <c r="H11" s="412"/>
      <c r="I11" s="412"/>
      <c r="J11" s="412"/>
      <c r="K11" s="284"/>
    </row>
    <row r="12" spans="2:11" ht="12.75" customHeight="1">
      <c r="B12" s="287"/>
      <c r="C12" s="288"/>
      <c r="D12" s="288"/>
      <c r="E12" s="288"/>
      <c r="F12" s="288"/>
      <c r="G12" s="288"/>
      <c r="H12" s="288"/>
      <c r="I12" s="288"/>
      <c r="J12" s="288"/>
      <c r="K12" s="284"/>
    </row>
    <row r="13" spans="2:11" ht="15" customHeight="1">
      <c r="B13" s="287"/>
      <c r="C13" s="288"/>
      <c r="D13" s="412" t="s">
        <v>651</v>
      </c>
      <c r="E13" s="412"/>
      <c r="F13" s="412"/>
      <c r="G13" s="412"/>
      <c r="H13" s="412"/>
      <c r="I13" s="412"/>
      <c r="J13" s="412"/>
      <c r="K13" s="284"/>
    </row>
    <row r="14" spans="2:11" ht="15" customHeight="1">
      <c r="B14" s="287"/>
      <c r="C14" s="288"/>
      <c r="D14" s="412" t="s">
        <v>652</v>
      </c>
      <c r="E14" s="412"/>
      <c r="F14" s="412"/>
      <c r="G14" s="412"/>
      <c r="H14" s="412"/>
      <c r="I14" s="412"/>
      <c r="J14" s="412"/>
      <c r="K14" s="284"/>
    </row>
    <row r="15" spans="2:11" ht="15" customHeight="1">
      <c r="B15" s="287"/>
      <c r="C15" s="288"/>
      <c r="D15" s="412" t="s">
        <v>653</v>
      </c>
      <c r="E15" s="412"/>
      <c r="F15" s="412"/>
      <c r="G15" s="412"/>
      <c r="H15" s="412"/>
      <c r="I15" s="412"/>
      <c r="J15" s="412"/>
      <c r="K15" s="284"/>
    </row>
    <row r="16" spans="2:11" ht="15" customHeight="1">
      <c r="B16" s="287"/>
      <c r="C16" s="288"/>
      <c r="D16" s="288"/>
      <c r="E16" s="289" t="s">
        <v>80</v>
      </c>
      <c r="F16" s="412" t="s">
        <v>654</v>
      </c>
      <c r="G16" s="412"/>
      <c r="H16" s="412"/>
      <c r="I16" s="412"/>
      <c r="J16" s="412"/>
      <c r="K16" s="284"/>
    </row>
    <row r="17" spans="2:11" ht="15" customHeight="1">
      <c r="B17" s="287"/>
      <c r="C17" s="288"/>
      <c r="D17" s="288"/>
      <c r="E17" s="289" t="s">
        <v>655</v>
      </c>
      <c r="F17" s="412" t="s">
        <v>656</v>
      </c>
      <c r="G17" s="412"/>
      <c r="H17" s="412"/>
      <c r="I17" s="412"/>
      <c r="J17" s="412"/>
      <c r="K17" s="284"/>
    </row>
    <row r="18" spans="2:11" ht="15" customHeight="1">
      <c r="B18" s="287"/>
      <c r="C18" s="288"/>
      <c r="D18" s="288"/>
      <c r="E18" s="289" t="s">
        <v>657</v>
      </c>
      <c r="F18" s="412" t="s">
        <v>658</v>
      </c>
      <c r="G18" s="412"/>
      <c r="H18" s="412"/>
      <c r="I18" s="412"/>
      <c r="J18" s="412"/>
      <c r="K18" s="284"/>
    </row>
    <row r="19" spans="2:11" ht="15" customHeight="1">
      <c r="B19" s="287"/>
      <c r="C19" s="288"/>
      <c r="D19" s="288"/>
      <c r="E19" s="289" t="s">
        <v>659</v>
      </c>
      <c r="F19" s="412" t="s">
        <v>660</v>
      </c>
      <c r="G19" s="412"/>
      <c r="H19" s="412"/>
      <c r="I19" s="412"/>
      <c r="J19" s="412"/>
      <c r="K19" s="284"/>
    </row>
    <row r="20" spans="2:11" ht="15" customHeight="1">
      <c r="B20" s="287"/>
      <c r="C20" s="288"/>
      <c r="D20" s="288"/>
      <c r="E20" s="289" t="s">
        <v>661</v>
      </c>
      <c r="F20" s="412" t="s">
        <v>662</v>
      </c>
      <c r="G20" s="412"/>
      <c r="H20" s="412"/>
      <c r="I20" s="412"/>
      <c r="J20" s="412"/>
      <c r="K20" s="284"/>
    </row>
    <row r="21" spans="2:11" ht="15" customHeight="1">
      <c r="B21" s="287"/>
      <c r="C21" s="288"/>
      <c r="D21" s="288"/>
      <c r="E21" s="289" t="s">
        <v>87</v>
      </c>
      <c r="F21" s="412" t="s">
        <v>663</v>
      </c>
      <c r="G21" s="412"/>
      <c r="H21" s="412"/>
      <c r="I21" s="412"/>
      <c r="J21" s="412"/>
      <c r="K21" s="284"/>
    </row>
    <row r="22" spans="2:11" ht="12.75" customHeight="1">
      <c r="B22" s="287"/>
      <c r="C22" s="288"/>
      <c r="D22" s="288"/>
      <c r="E22" s="288"/>
      <c r="F22" s="288"/>
      <c r="G22" s="288"/>
      <c r="H22" s="288"/>
      <c r="I22" s="288"/>
      <c r="J22" s="288"/>
      <c r="K22" s="284"/>
    </row>
    <row r="23" spans="2:11" ht="15" customHeight="1">
      <c r="B23" s="287"/>
      <c r="C23" s="412" t="s">
        <v>664</v>
      </c>
      <c r="D23" s="412"/>
      <c r="E23" s="412"/>
      <c r="F23" s="412"/>
      <c r="G23" s="412"/>
      <c r="H23" s="412"/>
      <c r="I23" s="412"/>
      <c r="J23" s="412"/>
      <c r="K23" s="284"/>
    </row>
    <row r="24" spans="2:11" ht="15" customHeight="1">
      <c r="B24" s="287"/>
      <c r="C24" s="412" t="s">
        <v>665</v>
      </c>
      <c r="D24" s="412"/>
      <c r="E24" s="412"/>
      <c r="F24" s="412"/>
      <c r="G24" s="412"/>
      <c r="H24" s="412"/>
      <c r="I24" s="412"/>
      <c r="J24" s="412"/>
      <c r="K24" s="284"/>
    </row>
    <row r="25" spans="2:11" ht="15" customHeight="1">
      <c r="B25" s="287"/>
      <c r="C25" s="286"/>
      <c r="D25" s="412" t="s">
        <v>666</v>
      </c>
      <c r="E25" s="412"/>
      <c r="F25" s="412"/>
      <c r="G25" s="412"/>
      <c r="H25" s="412"/>
      <c r="I25" s="412"/>
      <c r="J25" s="412"/>
      <c r="K25" s="284"/>
    </row>
    <row r="26" spans="2:11" ht="15" customHeight="1">
      <c r="B26" s="287"/>
      <c r="C26" s="288"/>
      <c r="D26" s="412" t="s">
        <v>667</v>
      </c>
      <c r="E26" s="412"/>
      <c r="F26" s="412"/>
      <c r="G26" s="412"/>
      <c r="H26" s="412"/>
      <c r="I26" s="412"/>
      <c r="J26" s="412"/>
      <c r="K26" s="284"/>
    </row>
    <row r="27" spans="2:11" ht="12.75" customHeight="1">
      <c r="B27" s="287"/>
      <c r="C27" s="288"/>
      <c r="D27" s="288"/>
      <c r="E27" s="288"/>
      <c r="F27" s="288"/>
      <c r="G27" s="288"/>
      <c r="H27" s="288"/>
      <c r="I27" s="288"/>
      <c r="J27" s="288"/>
      <c r="K27" s="284"/>
    </row>
    <row r="28" spans="2:11" ht="15" customHeight="1">
      <c r="B28" s="287"/>
      <c r="C28" s="288"/>
      <c r="D28" s="412" t="s">
        <v>668</v>
      </c>
      <c r="E28" s="412"/>
      <c r="F28" s="412"/>
      <c r="G28" s="412"/>
      <c r="H28" s="412"/>
      <c r="I28" s="412"/>
      <c r="J28" s="412"/>
      <c r="K28" s="284"/>
    </row>
    <row r="29" spans="2:11" ht="15" customHeight="1">
      <c r="B29" s="287"/>
      <c r="C29" s="288"/>
      <c r="D29" s="412" t="s">
        <v>669</v>
      </c>
      <c r="E29" s="412"/>
      <c r="F29" s="412"/>
      <c r="G29" s="412"/>
      <c r="H29" s="412"/>
      <c r="I29" s="412"/>
      <c r="J29" s="412"/>
      <c r="K29" s="284"/>
    </row>
    <row r="30" spans="2:11" ht="12.75" customHeight="1">
      <c r="B30" s="287"/>
      <c r="C30" s="288"/>
      <c r="D30" s="288"/>
      <c r="E30" s="288"/>
      <c r="F30" s="288"/>
      <c r="G30" s="288"/>
      <c r="H30" s="288"/>
      <c r="I30" s="288"/>
      <c r="J30" s="288"/>
      <c r="K30" s="284"/>
    </row>
    <row r="31" spans="2:11" ht="15" customHeight="1">
      <c r="B31" s="287"/>
      <c r="C31" s="288"/>
      <c r="D31" s="412" t="s">
        <v>670</v>
      </c>
      <c r="E31" s="412"/>
      <c r="F31" s="412"/>
      <c r="G31" s="412"/>
      <c r="H31" s="412"/>
      <c r="I31" s="412"/>
      <c r="J31" s="412"/>
      <c r="K31" s="284"/>
    </row>
    <row r="32" spans="2:11" ht="15" customHeight="1">
      <c r="B32" s="287"/>
      <c r="C32" s="288"/>
      <c r="D32" s="412" t="s">
        <v>671</v>
      </c>
      <c r="E32" s="412"/>
      <c r="F32" s="412"/>
      <c r="G32" s="412"/>
      <c r="H32" s="412"/>
      <c r="I32" s="412"/>
      <c r="J32" s="412"/>
      <c r="K32" s="284"/>
    </row>
    <row r="33" spans="2:11" ht="15" customHeight="1">
      <c r="B33" s="287"/>
      <c r="C33" s="288"/>
      <c r="D33" s="412" t="s">
        <v>672</v>
      </c>
      <c r="E33" s="412"/>
      <c r="F33" s="412"/>
      <c r="G33" s="412"/>
      <c r="H33" s="412"/>
      <c r="I33" s="412"/>
      <c r="J33" s="412"/>
      <c r="K33" s="284"/>
    </row>
    <row r="34" spans="2:11" ht="15" customHeight="1">
      <c r="B34" s="287"/>
      <c r="C34" s="288"/>
      <c r="D34" s="286"/>
      <c r="E34" s="290" t="s">
        <v>160</v>
      </c>
      <c r="F34" s="286"/>
      <c r="G34" s="412" t="s">
        <v>673</v>
      </c>
      <c r="H34" s="412"/>
      <c r="I34" s="412"/>
      <c r="J34" s="412"/>
      <c r="K34" s="284"/>
    </row>
    <row r="35" spans="2:11" ht="30.75" customHeight="1">
      <c r="B35" s="287"/>
      <c r="C35" s="288"/>
      <c r="D35" s="286"/>
      <c r="E35" s="290" t="s">
        <v>674</v>
      </c>
      <c r="F35" s="286"/>
      <c r="G35" s="412" t="s">
        <v>675</v>
      </c>
      <c r="H35" s="412"/>
      <c r="I35" s="412"/>
      <c r="J35" s="412"/>
      <c r="K35" s="284"/>
    </row>
    <row r="36" spans="2:11" ht="15" customHeight="1">
      <c r="B36" s="287"/>
      <c r="C36" s="288"/>
      <c r="D36" s="286"/>
      <c r="E36" s="290" t="s">
        <v>55</v>
      </c>
      <c r="F36" s="286"/>
      <c r="G36" s="412" t="s">
        <v>676</v>
      </c>
      <c r="H36" s="412"/>
      <c r="I36" s="412"/>
      <c r="J36" s="412"/>
      <c r="K36" s="284"/>
    </row>
    <row r="37" spans="2:11" ht="15" customHeight="1">
      <c r="B37" s="287"/>
      <c r="C37" s="288"/>
      <c r="D37" s="286"/>
      <c r="E37" s="290" t="s">
        <v>161</v>
      </c>
      <c r="F37" s="286"/>
      <c r="G37" s="412" t="s">
        <v>677</v>
      </c>
      <c r="H37" s="412"/>
      <c r="I37" s="412"/>
      <c r="J37" s="412"/>
      <c r="K37" s="284"/>
    </row>
    <row r="38" spans="2:11" ht="15" customHeight="1">
      <c r="B38" s="287"/>
      <c r="C38" s="288"/>
      <c r="D38" s="286"/>
      <c r="E38" s="290" t="s">
        <v>162</v>
      </c>
      <c r="F38" s="286"/>
      <c r="G38" s="412" t="s">
        <v>678</v>
      </c>
      <c r="H38" s="412"/>
      <c r="I38" s="412"/>
      <c r="J38" s="412"/>
      <c r="K38" s="284"/>
    </row>
    <row r="39" spans="2:11" ht="15" customHeight="1">
      <c r="B39" s="287"/>
      <c r="C39" s="288"/>
      <c r="D39" s="286"/>
      <c r="E39" s="290" t="s">
        <v>163</v>
      </c>
      <c r="F39" s="286"/>
      <c r="G39" s="412" t="s">
        <v>679</v>
      </c>
      <c r="H39" s="412"/>
      <c r="I39" s="412"/>
      <c r="J39" s="412"/>
      <c r="K39" s="284"/>
    </row>
    <row r="40" spans="2:11" ht="15" customHeight="1">
      <c r="B40" s="287"/>
      <c r="C40" s="288"/>
      <c r="D40" s="286"/>
      <c r="E40" s="290" t="s">
        <v>680</v>
      </c>
      <c r="F40" s="286"/>
      <c r="G40" s="412" t="s">
        <v>681</v>
      </c>
      <c r="H40" s="412"/>
      <c r="I40" s="412"/>
      <c r="J40" s="412"/>
      <c r="K40" s="284"/>
    </row>
    <row r="41" spans="2:11" ht="15" customHeight="1">
      <c r="B41" s="287"/>
      <c r="C41" s="288"/>
      <c r="D41" s="286"/>
      <c r="E41" s="290"/>
      <c r="F41" s="286"/>
      <c r="G41" s="412" t="s">
        <v>682</v>
      </c>
      <c r="H41" s="412"/>
      <c r="I41" s="412"/>
      <c r="J41" s="412"/>
      <c r="K41" s="284"/>
    </row>
    <row r="42" spans="2:11" ht="15" customHeight="1">
      <c r="B42" s="287"/>
      <c r="C42" s="288"/>
      <c r="D42" s="286"/>
      <c r="E42" s="290" t="s">
        <v>683</v>
      </c>
      <c r="F42" s="286"/>
      <c r="G42" s="412" t="s">
        <v>684</v>
      </c>
      <c r="H42" s="412"/>
      <c r="I42" s="412"/>
      <c r="J42" s="412"/>
      <c r="K42" s="284"/>
    </row>
    <row r="43" spans="2:11" ht="15" customHeight="1">
      <c r="B43" s="287"/>
      <c r="C43" s="288"/>
      <c r="D43" s="286"/>
      <c r="E43" s="290" t="s">
        <v>165</v>
      </c>
      <c r="F43" s="286"/>
      <c r="G43" s="412" t="s">
        <v>685</v>
      </c>
      <c r="H43" s="412"/>
      <c r="I43" s="412"/>
      <c r="J43" s="412"/>
      <c r="K43" s="284"/>
    </row>
    <row r="44" spans="2:11" ht="12.75" customHeight="1">
      <c r="B44" s="287"/>
      <c r="C44" s="288"/>
      <c r="D44" s="286"/>
      <c r="E44" s="286"/>
      <c r="F44" s="286"/>
      <c r="G44" s="286"/>
      <c r="H44" s="286"/>
      <c r="I44" s="286"/>
      <c r="J44" s="286"/>
      <c r="K44" s="284"/>
    </row>
    <row r="45" spans="2:11" ht="15" customHeight="1">
      <c r="B45" s="287"/>
      <c r="C45" s="288"/>
      <c r="D45" s="412" t="s">
        <v>686</v>
      </c>
      <c r="E45" s="412"/>
      <c r="F45" s="412"/>
      <c r="G45" s="412"/>
      <c r="H45" s="412"/>
      <c r="I45" s="412"/>
      <c r="J45" s="412"/>
      <c r="K45" s="284"/>
    </row>
    <row r="46" spans="2:11" ht="15" customHeight="1">
      <c r="B46" s="287"/>
      <c r="C46" s="288"/>
      <c r="D46" s="288"/>
      <c r="E46" s="412" t="s">
        <v>687</v>
      </c>
      <c r="F46" s="412"/>
      <c r="G46" s="412"/>
      <c r="H46" s="412"/>
      <c r="I46" s="412"/>
      <c r="J46" s="412"/>
      <c r="K46" s="284"/>
    </row>
    <row r="47" spans="2:11" ht="15" customHeight="1">
      <c r="B47" s="287"/>
      <c r="C47" s="288"/>
      <c r="D47" s="288"/>
      <c r="E47" s="412" t="s">
        <v>688</v>
      </c>
      <c r="F47" s="412"/>
      <c r="G47" s="412"/>
      <c r="H47" s="412"/>
      <c r="I47" s="412"/>
      <c r="J47" s="412"/>
      <c r="K47" s="284"/>
    </row>
    <row r="48" spans="2:11" ht="15" customHeight="1">
      <c r="B48" s="287"/>
      <c r="C48" s="288"/>
      <c r="D48" s="288"/>
      <c r="E48" s="412" t="s">
        <v>689</v>
      </c>
      <c r="F48" s="412"/>
      <c r="G48" s="412"/>
      <c r="H48" s="412"/>
      <c r="I48" s="412"/>
      <c r="J48" s="412"/>
      <c r="K48" s="284"/>
    </row>
    <row r="49" spans="2:11" ht="15" customHeight="1">
      <c r="B49" s="287"/>
      <c r="C49" s="288"/>
      <c r="D49" s="412" t="s">
        <v>690</v>
      </c>
      <c r="E49" s="412"/>
      <c r="F49" s="412"/>
      <c r="G49" s="412"/>
      <c r="H49" s="412"/>
      <c r="I49" s="412"/>
      <c r="J49" s="412"/>
      <c r="K49" s="284"/>
    </row>
    <row r="50" spans="2:11" ht="25.5" customHeight="1">
      <c r="B50" s="283"/>
      <c r="C50" s="413" t="s">
        <v>691</v>
      </c>
      <c r="D50" s="413"/>
      <c r="E50" s="413"/>
      <c r="F50" s="413"/>
      <c r="G50" s="413"/>
      <c r="H50" s="413"/>
      <c r="I50" s="413"/>
      <c r="J50" s="413"/>
      <c r="K50" s="284"/>
    </row>
    <row r="51" spans="2:11" ht="5.25" customHeight="1">
      <c r="B51" s="283"/>
      <c r="C51" s="285"/>
      <c r="D51" s="285"/>
      <c r="E51" s="285"/>
      <c r="F51" s="285"/>
      <c r="G51" s="285"/>
      <c r="H51" s="285"/>
      <c r="I51" s="285"/>
      <c r="J51" s="285"/>
      <c r="K51" s="284"/>
    </row>
    <row r="52" spans="2:11" ht="15" customHeight="1">
      <c r="B52" s="283"/>
      <c r="C52" s="412" t="s">
        <v>692</v>
      </c>
      <c r="D52" s="412"/>
      <c r="E52" s="412"/>
      <c r="F52" s="412"/>
      <c r="G52" s="412"/>
      <c r="H52" s="412"/>
      <c r="I52" s="412"/>
      <c r="J52" s="412"/>
      <c r="K52" s="284"/>
    </row>
    <row r="53" spans="2:11" ht="15" customHeight="1">
      <c r="B53" s="283"/>
      <c r="C53" s="412" t="s">
        <v>693</v>
      </c>
      <c r="D53" s="412"/>
      <c r="E53" s="412"/>
      <c r="F53" s="412"/>
      <c r="G53" s="412"/>
      <c r="H53" s="412"/>
      <c r="I53" s="412"/>
      <c r="J53" s="412"/>
      <c r="K53" s="284"/>
    </row>
    <row r="54" spans="2:11" ht="12.75" customHeight="1">
      <c r="B54" s="283"/>
      <c r="C54" s="286"/>
      <c r="D54" s="286"/>
      <c r="E54" s="286"/>
      <c r="F54" s="286"/>
      <c r="G54" s="286"/>
      <c r="H54" s="286"/>
      <c r="I54" s="286"/>
      <c r="J54" s="286"/>
      <c r="K54" s="284"/>
    </row>
    <row r="55" spans="2:11" ht="15" customHeight="1">
      <c r="B55" s="283"/>
      <c r="C55" s="412" t="s">
        <v>694</v>
      </c>
      <c r="D55" s="412"/>
      <c r="E55" s="412"/>
      <c r="F55" s="412"/>
      <c r="G55" s="412"/>
      <c r="H55" s="412"/>
      <c r="I55" s="412"/>
      <c r="J55" s="412"/>
      <c r="K55" s="284"/>
    </row>
    <row r="56" spans="2:11" ht="15" customHeight="1">
      <c r="B56" s="283"/>
      <c r="C56" s="288"/>
      <c r="D56" s="412" t="s">
        <v>695</v>
      </c>
      <c r="E56" s="412"/>
      <c r="F56" s="412"/>
      <c r="G56" s="412"/>
      <c r="H56" s="412"/>
      <c r="I56" s="412"/>
      <c r="J56" s="412"/>
      <c r="K56" s="284"/>
    </row>
    <row r="57" spans="2:11" ht="15" customHeight="1">
      <c r="B57" s="283"/>
      <c r="C57" s="288"/>
      <c r="D57" s="412" t="s">
        <v>696</v>
      </c>
      <c r="E57" s="412"/>
      <c r="F57" s="412"/>
      <c r="G57" s="412"/>
      <c r="H57" s="412"/>
      <c r="I57" s="412"/>
      <c r="J57" s="412"/>
      <c r="K57" s="284"/>
    </row>
    <row r="58" spans="2:11" ht="15" customHeight="1">
      <c r="B58" s="283"/>
      <c r="C58" s="288"/>
      <c r="D58" s="412" t="s">
        <v>697</v>
      </c>
      <c r="E58" s="412"/>
      <c r="F58" s="412"/>
      <c r="G58" s="412"/>
      <c r="H58" s="412"/>
      <c r="I58" s="412"/>
      <c r="J58" s="412"/>
      <c r="K58" s="284"/>
    </row>
    <row r="59" spans="2:11" ht="15" customHeight="1">
      <c r="B59" s="283"/>
      <c r="C59" s="288"/>
      <c r="D59" s="412" t="s">
        <v>698</v>
      </c>
      <c r="E59" s="412"/>
      <c r="F59" s="412"/>
      <c r="G59" s="412"/>
      <c r="H59" s="412"/>
      <c r="I59" s="412"/>
      <c r="J59" s="412"/>
      <c r="K59" s="284"/>
    </row>
    <row r="60" spans="2:11" ht="15" customHeight="1">
      <c r="B60" s="283"/>
      <c r="C60" s="288"/>
      <c r="D60" s="411" t="s">
        <v>699</v>
      </c>
      <c r="E60" s="411"/>
      <c r="F60" s="411"/>
      <c r="G60" s="411"/>
      <c r="H60" s="411"/>
      <c r="I60" s="411"/>
      <c r="J60" s="411"/>
      <c r="K60" s="284"/>
    </row>
    <row r="61" spans="2:11" ht="15" customHeight="1">
      <c r="B61" s="283"/>
      <c r="C61" s="288"/>
      <c r="D61" s="412" t="s">
        <v>700</v>
      </c>
      <c r="E61" s="412"/>
      <c r="F61" s="412"/>
      <c r="G61" s="412"/>
      <c r="H61" s="412"/>
      <c r="I61" s="412"/>
      <c r="J61" s="412"/>
      <c r="K61" s="284"/>
    </row>
    <row r="62" spans="2:11" ht="12.75" customHeight="1">
      <c r="B62" s="283"/>
      <c r="C62" s="288"/>
      <c r="D62" s="288"/>
      <c r="E62" s="291"/>
      <c r="F62" s="288"/>
      <c r="G62" s="288"/>
      <c r="H62" s="288"/>
      <c r="I62" s="288"/>
      <c r="J62" s="288"/>
      <c r="K62" s="284"/>
    </row>
    <row r="63" spans="2:11" ht="15" customHeight="1">
      <c r="B63" s="283"/>
      <c r="C63" s="288"/>
      <c r="D63" s="412" t="s">
        <v>701</v>
      </c>
      <c r="E63" s="412"/>
      <c r="F63" s="412"/>
      <c r="G63" s="412"/>
      <c r="H63" s="412"/>
      <c r="I63" s="412"/>
      <c r="J63" s="412"/>
      <c r="K63" s="284"/>
    </row>
    <row r="64" spans="2:11" ht="15" customHeight="1">
      <c r="B64" s="283"/>
      <c r="C64" s="288"/>
      <c r="D64" s="411" t="s">
        <v>702</v>
      </c>
      <c r="E64" s="411"/>
      <c r="F64" s="411"/>
      <c r="G64" s="411"/>
      <c r="H64" s="411"/>
      <c r="I64" s="411"/>
      <c r="J64" s="411"/>
      <c r="K64" s="284"/>
    </row>
    <row r="65" spans="2:11" ht="15" customHeight="1">
      <c r="B65" s="283"/>
      <c r="C65" s="288"/>
      <c r="D65" s="412" t="s">
        <v>703</v>
      </c>
      <c r="E65" s="412"/>
      <c r="F65" s="412"/>
      <c r="G65" s="412"/>
      <c r="H65" s="412"/>
      <c r="I65" s="412"/>
      <c r="J65" s="412"/>
      <c r="K65" s="284"/>
    </row>
    <row r="66" spans="2:11" ht="15" customHeight="1">
      <c r="B66" s="283"/>
      <c r="C66" s="288"/>
      <c r="D66" s="412" t="s">
        <v>704</v>
      </c>
      <c r="E66" s="412"/>
      <c r="F66" s="412"/>
      <c r="G66" s="412"/>
      <c r="H66" s="412"/>
      <c r="I66" s="412"/>
      <c r="J66" s="412"/>
      <c r="K66" s="284"/>
    </row>
    <row r="67" spans="2:11" ht="15" customHeight="1">
      <c r="B67" s="283"/>
      <c r="C67" s="288"/>
      <c r="D67" s="412" t="s">
        <v>705</v>
      </c>
      <c r="E67" s="412"/>
      <c r="F67" s="412"/>
      <c r="G67" s="412"/>
      <c r="H67" s="412"/>
      <c r="I67" s="412"/>
      <c r="J67" s="412"/>
      <c r="K67" s="284"/>
    </row>
    <row r="68" spans="2:11" ht="15" customHeight="1">
      <c r="B68" s="283"/>
      <c r="C68" s="288"/>
      <c r="D68" s="412" t="s">
        <v>706</v>
      </c>
      <c r="E68" s="412"/>
      <c r="F68" s="412"/>
      <c r="G68" s="412"/>
      <c r="H68" s="412"/>
      <c r="I68" s="412"/>
      <c r="J68" s="412"/>
      <c r="K68" s="284"/>
    </row>
    <row r="69" spans="2:11" ht="12.75" customHeight="1">
      <c r="B69" s="292"/>
      <c r="C69" s="293"/>
      <c r="D69" s="293"/>
      <c r="E69" s="293"/>
      <c r="F69" s="293"/>
      <c r="G69" s="293"/>
      <c r="H69" s="293"/>
      <c r="I69" s="293"/>
      <c r="J69" s="293"/>
      <c r="K69" s="294"/>
    </row>
    <row r="70" spans="2:11" ht="18.75" customHeight="1">
      <c r="B70" s="295"/>
      <c r="C70" s="295"/>
      <c r="D70" s="295"/>
      <c r="E70" s="295"/>
      <c r="F70" s="295"/>
      <c r="G70" s="295"/>
      <c r="H70" s="295"/>
      <c r="I70" s="295"/>
      <c r="J70" s="295"/>
      <c r="K70" s="296"/>
    </row>
    <row r="71" spans="2:11" ht="18.75" customHeight="1">
      <c r="B71" s="296"/>
      <c r="C71" s="296"/>
      <c r="D71" s="296"/>
      <c r="E71" s="296"/>
      <c r="F71" s="296"/>
      <c r="G71" s="296"/>
      <c r="H71" s="296"/>
      <c r="I71" s="296"/>
      <c r="J71" s="296"/>
      <c r="K71" s="296"/>
    </row>
    <row r="72" spans="2:11" ht="7.5" customHeight="1">
      <c r="B72" s="297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ht="45" customHeight="1">
      <c r="B73" s="300"/>
      <c r="C73" s="410" t="s">
        <v>99</v>
      </c>
      <c r="D73" s="410"/>
      <c r="E73" s="410"/>
      <c r="F73" s="410"/>
      <c r="G73" s="410"/>
      <c r="H73" s="410"/>
      <c r="I73" s="410"/>
      <c r="J73" s="410"/>
      <c r="K73" s="301"/>
    </row>
    <row r="74" spans="2:11" ht="17.25" customHeight="1">
      <c r="B74" s="300"/>
      <c r="C74" s="302" t="s">
        <v>707</v>
      </c>
      <c r="D74" s="302"/>
      <c r="E74" s="302"/>
      <c r="F74" s="302" t="s">
        <v>708</v>
      </c>
      <c r="G74" s="303"/>
      <c r="H74" s="302" t="s">
        <v>161</v>
      </c>
      <c r="I74" s="302" t="s">
        <v>59</v>
      </c>
      <c r="J74" s="302" t="s">
        <v>709</v>
      </c>
      <c r="K74" s="301"/>
    </row>
    <row r="75" spans="2:11" ht="17.25" customHeight="1">
      <c r="B75" s="300"/>
      <c r="C75" s="304" t="s">
        <v>710</v>
      </c>
      <c r="D75" s="304"/>
      <c r="E75" s="304"/>
      <c r="F75" s="305" t="s">
        <v>711</v>
      </c>
      <c r="G75" s="306"/>
      <c r="H75" s="304"/>
      <c r="I75" s="304"/>
      <c r="J75" s="304" t="s">
        <v>712</v>
      </c>
      <c r="K75" s="301"/>
    </row>
    <row r="76" spans="2:11" ht="5.25" customHeight="1">
      <c r="B76" s="300"/>
      <c r="C76" s="307"/>
      <c r="D76" s="307"/>
      <c r="E76" s="307"/>
      <c r="F76" s="307"/>
      <c r="G76" s="308"/>
      <c r="H76" s="307"/>
      <c r="I76" s="307"/>
      <c r="J76" s="307"/>
      <c r="K76" s="301"/>
    </row>
    <row r="77" spans="2:11" ht="15" customHeight="1">
      <c r="B77" s="300"/>
      <c r="C77" s="290" t="s">
        <v>55</v>
      </c>
      <c r="D77" s="307"/>
      <c r="E77" s="307"/>
      <c r="F77" s="309" t="s">
        <v>713</v>
      </c>
      <c r="G77" s="308"/>
      <c r="H77" s="290" t="s">
        <v>714</v>
      </c>
      <c r="I77" s="290" t="s">
        <v>715</v>
      </c>
      <c r="J77" s="290">
        <v>20</v>
      </c>
      <c r="K77" s="301"/>
    </row>
    <row r="78" spans="2:11" ht="15" customHeight="1">
      <c r="B78" s="300"/>
      <c r="C78" s="290" t="s">
        <v>716</v>
      </c>
      <c r="D78" s="290"/>
      <c r="E78" s="290"/>
      <c r="F78" s="309" t="s">
        <v>713</v>
      </c>
      <c r="G78" s="308"/>
      <c r="H78" s="290" t="s">
        <v>717</v>
      </c>
      <c r="I78" s="290" t="s">
        <v>715</v>
      </c>
      <c r="J78" s="290">
        <v>120</v>
      </c>
      <c r="K78" s="301"/>
    </row>
    <row r="79" spans="2:11" ht="15" customHeight="1">
      <c r="B79" s="310"/>
      <c r="C79" s="290" t="s">
        <v>718</v>
      </c>
      <c r="D79" s="290"/>
      <c r="E79" s="290"/>
      <c r="F79" s="309" t="s">
        <v>719</v>
      </c>
      <c r="G79" s="308"/>
      <c r="H79" s="290" t="s">
        <v>720</v>
      </c>
      <c r="I79" s="290" t="s">
        <v>715</v>
      </c>
      <c r="J79" s="290">
        <v>50</v>
      </c>
      <c r="K79" s="301"/>
    </row>
    <row r="80" spans="2:11" ht="15" customHeight="1">
      <c r="B80" s="310"/>
      <c r="C80" s="290" t="s">
        <v>721</v>
      </c>
      <c r="D80" s="290"/>
      <c r="E80" s="290"/>
      <c r="F80" s="309" t="s">
        <v>713</v>
      </c>
      <c r="G80" s="308"/>
      <c r="H80" s="290" t="s">
        <v>722</v>
      </c>
      <c r="I80" s="290" t="s">
        <v>723</v>
      </c>
      <c r="J80" s="290"/>
      <c r="K80" s="301"/>
    </row>
    <row r="81" spans="2:11" ht="15" customHeight="1">
      <c r="B81" s="310"/>
      <c r="C81" s="311" t="s">
        <v>724</v>
      </c>
      <c r="D81" s="311"/>
      <c r="E81" s="311"/>
      <c r="F81" s="312" t="s">
        <v>719</v>
      </c>
      <c r="G81" s="311"/>
      <c r="H81" s="311" t="s">
        <v>725</v>
      </c>
      <c r="I81" s="311" t="s">
        <v>715</v>
      </c>
      <c r="J81" s="311">
        <v>15</v>
      </c>
      <c r="K81" s="301"/>
    </row>
    <row r="82" spans="2:11" ht="15" customHeight="1">
      <c r="B82" s="310"/>
      <c r="C82" s="311" t="s">
        <v>726</v>
      </c>
      <c r="D82" s="311"/>
      <c r="E82" s="311"/>
      <c r="F82" s="312" t="s">
        <v>719</v>
      </c>
      <c r="G82" s="311"/>
      <c r="H82" s="311" t="s">
        <v>727</v>
      </c>
      <c r="I82" s="311" t="s">
        <v>715</v>
      </c>
      <c r="J82" s="311">
        <v>15</v>
      </c>
      <c r="K82" s="301"/>
    </row>
    <row r="83" spans="2:11" ht="15" customHeight="1">
      <c r="B83" s="310"/>
      <c r="C83" s="311" t="s">
        <v>728</v>
      </c>
      <c r="D83" s="311"/>
      <c r="E83" s="311"/>
      <c r="F83" s="312" t="s">
        <v>719</v>
      </c>
      <c r="G83" s="311"/>
      <c r="H83" s="311" t="s">
        <v>729</v>
      </c>
      <c r="I83" s="311" t="s">
        <v>715</v>
      </c>
      <c r="J83" s="311">
        <v>20</v>
      </c>
      <c r="K83" s="301"/>
    </row>
    <row r="84" spans="2:11" ht="15" customHeight="1">
      <c r="B84" s="310"/>
      <c r="C84" s="311" t="s">
        <v>730</v>
      </c>
      <c r="D84" s="311"/>
      <c r="E84" s="311"/>
      <c r="F84" s="312" t="s">
        <v>719</v>
      </c>
      <c r="G84" s="311"/>
      <c r="H84" s="311" t="s">
        <v>731</v>
      </c>
      <c r="I84" s="311" t="s">
        <v>715</v>
      </c>
      <c r="J84" s="311">
        <v>20</v>
      </c>
      <c r="K84" s="301"/>
    </row>
    <row r="85" spans="2:11" ht="15" customHeight="1">
      <c r="B85" s="310"/>
      <c r="C85" s="290" t="s">
        <v>732</v>
      </c>
      <c r="D85" s="290"/>
      <c r="E85" s="290"/>
      <c r="F85" s="309" t="s">
        <v>719</v>
      </c>
      <c r="G85" s="308"/>
      <c r="H85" s="290" t="s">
        <v>733</v>
      </c>
      <c r="I85" s="290" t="s">
        <v>715</v>
      </c>
      <c r="J85" s="290">
        <v>50</v>
      </c>
      <c r="K85" s="301"/>
    </row>
    <row r="86" spans="2:11" ht="15" customHeight="1">
      <c r="B86" s="310"/>
      <c r="C86" s="290" t="s">
        <v>734</v>
      </c>
      <c r="D86" s="290"/>
      <c r="E86" s="290"/>
      <c r="F86" s="309" t="s">
        <v>719</v>
      </c>
      <c r="G86" s="308"/>
      <c r="H86" s="290" t="s">
        <v>735</v>
      </c>
      <c r="I86" s="290" t="s">
        <v>715</v>
      </c>
      <c r="J86" s="290">
        <v>20</v>
      </c>
      <c r="K86" s="301"/>
    </row>
    <row r="87" spans="2:11" ht="15" customHeight="1">
      <c r="B87" s="310"/>
      <c r="C87" s="290" t="s">
        <v>736</v>
      </c>
      <c r="D87" s="290"/>
      <c r="E87" s="290"/>
      <c r="F87" s="309" t="s">
        <v>719</v>
      </c>
      <c r="G87" s="308"/>
      <c r="H87" s="290" t="s">
        <v>737</v>
      </c>
      <c r="I87" s="290" t="s">
        <v>715</v>
      </c>
      <c r="J87" s="290">
        <v>20</v>
      </c>
      <c r="K87" s="301"/>
    </row>
    <row r="88" spans="2:11" ht="15" customHeight="1">
      <c r="B88" s="310"/>
      <c r="C88" s="290" t="s">
        <v>738</v>
      </c>
      <c r="D88" s="290"/>
      <c r="E88" s="290"/>
      <c r="F88" s="309" t="s">
        <v>719</v>
      </c>
      <c r="G88" s="308"/>
      <c r="H88" s="290" t="s">
        <v>739</v>
      </c>
      <c r="I88" s="290" t="s">
        <v>715</v>
      </c>
      <c r="J88" s="290">
        <v>50</v>
      </c>
      <c r="K88" s="301"/>
    </row>
    <row r="89" spans="2:11" ht="15" customHeight="1">
      <c r="B89" s="310"/>
      <c r="C89" s="290" t="s">
        <v>740</v>
      </c>
      <c r="D89" s="290"/>
      <c r="E89" s="290"/>
      <c r="F89" s="309" t="s">
        <v>719</v>
      </c>
      <c r="G89" s="308"/>
      <c r="H89" s="290" t="s">
        <v>740</v>
      </c>
      <c r="I89" s="290" t="s">
        <v>715</v>
      </c>
      <c r="J89" s="290">
        <v>50</v>
      </c>
      <c r="K89" s="301"/>
    </row>
    <row r="90" spans="2:11" ht="15" customHeight="1">
      <c r="B90" s="310"/>
      <c r="C90" s="290" t="s">
        <v>166</v>
      </c>
      <c r="D90" s="290"/>
      <c r="E90" s="290"/>
      <c r="F90" s="309" t="s">
        <v>719</v>
      </c>
      <c r="G90" s="308"/>
      <c r="H90" s="290" t="s">
        <v>741</v>
      </c>
      <c r="I90" s="290" t="s">
        <v>715</v>
      </c>
      <c r="J90" s="290">
        <v>255</v>
      </c>
      <c r="K90" s="301"/>
    </row>
    <row r="91" spans="2:11" ht="15" customHeight="1">
      <c r="B91" s="310"/>
      <c r="C91" s="290" t="s">
        <v>742</v>
      </c>
      <c r="D91" s="290"/>
      <c r="E91" s="290"/>
      <c r="F91" s="309" t="s">
        <v>713</v>
      </c>
      <c r="G91" s="308"/>
      <c r="H91" s="290" t="s">
        <v>743</v>
      </c>
      <c r="I91" s="290" t="s">
        <v>744</v>
      </c>
      <c r="J91" s="290"/>
      <c r="K91" s="301"/>
    </row>
    <row r="92" spans="2:11" ht="15" customHeight="1">
      <c r="B92" s="310"/>
      <c r="C92" s="290" t="s">
        <v>745</v>
      </c>
      <c r="D92" s="290"/>
      <c r="E92" s="290"/>
      <c r="F92" s="309" t="s">
        <v>713</v>
      </c>
      <c r="G92" s="308"/>
      <c r="H92" s="290" t="s">
        <v>746</v>
      </c>
      <c r="I92" s="290" t="s">
        <v>747</v>
      </c>
      <c r="J92" s="290"/>
      <c r="K92" s="301"/>
    </row>
    <row r="93" spans="2:11" ht="15" customHeight="1">
      <c r="B93" s="310"/>
      <c r="C93" s="290" t="s">
        <v>748</v>
      </c>
      <c r="D93" s="290"/>
      <c r="E93" s="290"/>
      <c r="F93" s="309" t="s">
        <v>713</v>
      </c>
      <c r="G93" s="308"/>
      <c r="H93" s="290" t="s">
        <v>748</v>
      </c>
      <c r="I93" s="290" t="s">
        <v>747</v>
      </c>
      <c r="J93" s="290"/>
      <c r="K93" s="301"/>
    </row>
    <row r="94" spans="2:11" ht="15" customHeight="1">
      <c r="B94" s="310"/>
      <c r="C94" s="290" t="s">
        <v>40</v>
      </c>
      <c r="D94" s="290"/>
      <c r="E94" s="290"/>
      <c r="F94" s="309" t="s">
        <v>713</v>
      </c>
      <c r="G94" s="308"/>
      <c r="H94" s="290" t="s">
        <v>749</v>
      </c>
      <c r="I94" s="290" t="s">
        <v>747</v>
      </c>
      <c r="J94" s="290"/>
      <c r="K94" s="301"/>
    </row>
    <row r="95" spans="2:11" ht="15" customHeight="1">
      <c r="B95" s="310"/>
      <c r="C95" s="290" t="s">
        <v>50</v>
      </c>
      <c r="D95" s="290"/>
      <c r="E95" s="290"/>
      <c r="F95" s="309" t="s">
        <v>713</v>
      </c>
      <c r="G95" s="308"/>
      <c r="H95" s="290" t="s">
        <v>750</v>
      </c>
      <c r="I95" s="290" t="s">
        <v>747</v>
      </c>
      <c r="J95" s="290"/>
      <c r="K95" s="301"/>
    </row>
    <row r="96" spans="2:11" ht="15" customHeight="1">
      <c r="B96" s="313"/>
      <c r="C96" s="314"/>
      <c r="D96" s="314"/>
      <c r="E96" s="314"/>
      <c r="F96" s="314"/>
      <c r="G96" s="314"/>
      <c r="H96" s="314"/>
      <c r="I96" s="314"/>
      <c r="J96" s="314"/>
      <c r="K96" s="315"/>
    </row>
    <row r="97" spans="2:11" ht="18.75" customHeight="1">
      <c r="B97" s="316"/>
      <c r="C97" s="317"/>
      <c r="D97" s="317"/>
      <c r="E97" s="317"/>
      <c r="F97" s="317"/>
      <c r="G97" s="317"/>
      <c r="H97" s="317"/>
      <c r="I97" s="317"/>
      <c r="J97" s="317"/>
      <c r="K97" s="316"/>
    </row>
    <row r="98" spans="2:11" ht="18.75" customHeight="1">
      <c r="B98" s="296"/>
      <c r="C98" s="296"/>
      <c r="D98" s="296"/>
      <c r="E98" s="296"/>
      <c r="F98" s="296"/>
      <c r="G98" s="296"/>
      <c r="H98" s="296"/>
      <c r="I98" s="296"/>
      <c r="J98" s="296"/>
      <c r="K98" s="296"/>
    </row>
    <row r="99" spans="2:11" ht="7.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9"/>
    </row>
    <row r="100" spans="2:11" ht="45" customHeight="1">
      <c r="B100" s="300"/>
      <c r="C100" s="410" t="s">
        <v>751</v>
      </c>
      <c r="D100" s="410"/>
      <c r="E100" s="410"/>
      <c r="F100" s="410"/>
      <c r="G100" s="410"/>
      <c r="H100" s="410"/>
      <c r="I100" s="410"/>
      <c r="J100" s="410"/>
      <c r="K100" s="301"/>
    </row>
    <row r="101" spans="2:11" ht="17.25" customHeight="1">
      <c r="B101" s="300"/>
      <c r="C101" s="302" t="s">
        <v>707</v>
      </c>
      <c r="D101" s="302"/>
      <c r="E101" s="302"/>
      <c r="F101" s="302" t="s">
        <v>708</v>
      </c>
      <c r="G101" s="303"/>
      <c r="H101" s="302" t="s">
        <v>161</v>
      </c>
      <c r="I101" s="302" t="s">
        <v>59</v>
      </c>
      <c r="J101" s="302" t="s">
        <v>709</v>
      </c>
      <c r="K101" s="301"/>
    </row>
    <row r="102" spans="2:11" ht="17.25" customHeight="1">
      <c r="B102" s="300"/>
      <c r="C102" s="304" t="s">
        <v>710</v>
      </c>
      <c r="D102" s="304"/>
      <c r="E102" s="304"/>
      <c r="F102" s="305" t="s">
        <v>711</v>
      </c>
      <c r="G102" s="306"/>
      <c r="H102" s="304"/>
      <c r="I102" s="304"/>
      <c r="J102" s="304" t="s">
        <v>712</v>
      </c>
      <c r="K102" s="301"/>
    </row>
    <row r="103" spans="2:11" ht="5.25" customHeight="1">
      <c r="B103" s="300"/>
      <c r="C103" s="302"/>
      <c r="D103" s="302"/>
      <c r="E103" s="302"/>
      <c r="F103" s="302"/>
      <c r="G103" s="318"/>
      <c r="H103" s="302"/>
      <c r="I103" s="302"/>
      <c r="J103" s="302"/>
      <c r="K103" s="301"/>
    </row>
    <row r="104" spans="2:11" ht="15" customHeight="1">
      <c r="B104" s="300"/>
      <c r="C104" s="290" t="s">
        <v>55</v>
      </c>
      <c r="D104" s="307"/>
      <c r="E104" s="307"/>
      <c r="F104" s="309" t="s">
        <v>713</v>
      </c>
      <c r="G104" s="318"/>
      <c r="H104" s="290" t="s">
        <v>752</v>
      </c>
      <c r="I104" s="290" t="s">
        <v>715</v>
      </c>
      <c r="J104" s="290">
        <v>20</v>
      </c>
      <c r="K104" s="301"/>
    </row>
    <row r="105" spans="2:11" ht="15" customHeight="1">
      <c r="B105" s="300"/>
      <c r="C105" s="290" t="s">
        <v>716</v>
      </c>
      <c r="D105" s="290"/>
      <c r="E105" s="290"/>
      <c r="F105" s="309" t="s">
        <v>713</v>
      </c>
      <c r="G105" s="290"/>
      <c r="H105" s="290" t="s">
        <v>752</v>
      </c>
      <c r="I105" s="290" t="s">
        <v>715</v>
      </c>
      <c r="J105" s="290">
        <v>120</v>
      </c>
      <c r="K105" s="301"/>
    </row>
    <row r="106" spans="2:11" ht="15" customHeight="1">
      <c r="B106" s="310"/>
      <c r="C106" s="290" t="s">
        <v>718</v>
      </c>
      <c r="D106" s="290"/>
      <c r="E106" s="290"/>
      <c r="F106" s="309" t="s">
        <v>719</v>
      </c>
      <c r="G106" s="290"/>
      <c r="H106" s="290" t="s">
        <v>752</v>
      </c>
      <c r="I106" s="290" t="s">
        <v>715</v>
      </c>
      <c r="J106" s="290">
        <v>50</v>
      </c>
      <c r="K106" s="301"/>
    </row>
    <row r="107" spans="2:11" ht="15" customHeight="1">
      <c r="B107" s="310"/>
      <c r="C107" s="290" t="s">
        <v>721</v>
      </c>
      <c r="D107" s="290"/>
      <c r="E107" s="290"/>
      <c r="F107" s="309" t="s">
        <v>713</v>
      </c>
      <c r="G107" s="290"/>
      <c r="H107" s="290" t="s">
        <v>752</v>
      </c>
      <c r="I107" s="290" t="s">
        <v>723</v>
      </c>
      <c r="J107" s="290"/>
      <c r="K107" s="301"/>
    </row>
    <row r="108" spans="2:11" ht="15" customHeight="1">
      <c r="B108" s="310"/>
      <c r="C108" s="290" t="s">
        <v>732</v>
      </c>
      <c r="D108" s="290"/>
      <c r="E108" s="290"/>
      <c r="F108" s="309" t="s">
        <v>719</v>
      </c>
      <c r="G108" s="290"/>
      <c r="H108" s="290" t="s">
        <v>752</v>
      </c>
      <c r="I108" s="290" t="s">
        <v>715</v>
      </c>
      <c r="J108" s="290">
        <v>50</v>
      </c>
      <c r="K108" s="301"/>
    </row>
    <row r="109" spans="2:11" ht="15" customHeight="1">
      <c r="B109" s="310"/>
      <c r="C109" s="290" t="s">
        <v>740</v>
      </c>
      <c r="D109" s="290"/>
      <c r="E109" s="290"/>
      <c r="F109" s="309" t="s">
        <v>719</v>
      </c>
      <c r="G109" s="290"/>
      <c r="H109" s="290" t="s">
        <v>752</v>
      </c>
      <c r="I109" s="290" t="s">
        <v>715</v>
      </c>
      <c r="J109" s="290">
        <v>50</v>
      </c>
      <c r="K109" s="301"/>
    </row>
    <row r="110" spans="2:11" ht="15" customHeight="1">
      <c r="B110" s="310"/>
      <c r="C110" s="290" t="s">
        <v>738</v>
      </c>
      <c r="D110" s="290"/>
      <c r="E110" s="290"/>
      <c r="F110" s="309" t="s">
        <v>719</v>
      </c>
      <c r="G110" s="290"/>
      <c r="H110" s="290" t="s">
        <v>752</v>
      </c>
      <c r="I110" s="290" t="s">
        <v>715</v>
      </c>
      <c r="J110" s="290">
        <v>50</v>
      </c>
      <c r="K110" s="301"/>
    </row>
    <row r="111" spans="2:11" ht="15" customHeight="1">
      <c r="B111" s="310"/>
      <c r="C111" s="290" t="s">
        <v>55</v>
      </c>
      <c r="D111" s="290"/>
      <c r="E111" s="290"/>
      <c r="F111" s="309" t="s">
        <v>713</v>
      </c>
      <c r="G111" s="290"/>
      <c r="H111" s="290" t="s">
        <v>753</v>
      </c>
      <c r="I111" s="290" t="s">
        <v>715</v>
      </c>
      <c r="J111" s="290">
        <v>20</v>
      </c>
      <c r="K111" s="301"/>
    </row>
    <row r="112" spans="2:11" ht="15" customHeight="1">
      <c r="B112" s="310"/>
      <c r="C112" s="290" t="s">
        <v>754</v>
      </c>
      <c r="D112" s="290"/>
      <c r="E112" s="290"/>
      <c r="F112" s="309" t="s">
        <v>713</v>
      </c>
      <c r="G112" s="290"/>
      <c r="H112" s="290" t="s">
        <v>755</v>
      </c>
      <c r="I112" s="290" t="s">
        <v>715</v>
      </c>
      <c r="J112" s="290">
        <v>120</v>
      </c>
      <c r="K112" s="301"/>
    </row>
    <row r="113" spans="2:11" ht="15" customHeight="1">
      <c r="B113" s="310"/>
      <c r="C113" s="290" t="s">
        <v>40</v>
      </c>
      <c r="D113" s="290"/>
      <c r="E113" s="290"/>
      <c r="F113" s="309" t="s">
        <v>713</v>
      </c>
      <c r="G113" s="290"/>
      <c r="H113" s="290" t="s">
        <v>756</v>
      </c>
      <c r="I113" s="290" t="s">
        <v>747</v>
      </c>
      <c r="J113" s="290"/>
      <c r="K113" s="301"/>
    </row>
    <row r="114" spans="2:11" ht="15" customHeight="1">
      <c r="B114" s="310"/>
      <c r="C114" s="290" t="s">
        <v>50</v>
      </c>
      <c r="D114" s="290"/>
      <c r="E114" s="290"/>
      <c r="F114" s="309" t="s">
        <v>713</v>
      </c>
      <c r="G114" s="290"/>
      <c r="H114" s="290" t="s">
        <v>757</v>
      </c>
      <c r="I114" s="290" t="s">
        <v>747</v>
      </c>
      <c r="J114" s="290"/>
      <c r="K114" s="301"/>
    </row>
    <row r="115" spans="2:11" ht="15" customHeight="1">
      <c r="B115" s="310"/>
      <c r="C115" s="290" t="s">
        <v>59</v>
      </c>
      <c r="D115" s="290"/>
      <c r="E115" s="290"/>
      <c r="F115" s="309" t="s">
        <v>713</v>
      </c>
      <c r="G115" s="290"/>
      <c r="H115" s="290" t="s">
        <v>758</v>
      </c>
      <c r="I115" s="290" t="s">
        <v>759</v>
      </c>
      <c r="J115" s="290"/>
      <c r="K115" s="301"/>
    </row>
    <row r="116" spans="2:11" ht="15" customHeight="1">
      <c r="B116" s="313"/>
      <c r="C116" s="319"/>
      <c r="D116" s="319"/>
      <c r="E116" s="319"/>
      <c r="F116" s="319"/>
      <c r="G116" s="319"/>
      <c r="H116" s="319"/>
      <c r="I116" s="319"/>
      <c r="J116" s="319"/>
      <c r="K116" s="315"/>
    </row>
    <row r="117" spans="2:11" ht="18.75" customHeight="1">
      <c r="B117" s="320"/>
      <c r="C117" s="286"/>
      <c r="D117" s="286"/>
      <c r="E117" s="286"/>
      <c r="F117" s="321"/>
      <c r="G117" s="286"/>
      <c r="H117" s="286"/>
      <c r="I117" s="286"/>
      <c r="J117" s="286"/>
      <c r="K117" s="320"/>
    </row>
    <row r="118" spans="2:11" ht="18.75" customHeight="1">
      <c r="B118" s="296"/>
      <c r="C118" s="296"/>
      <c r="D118" s="296"/>
      <c r="E118" s="296"/>
      <c r="F118" s="296"/>
      <c r="G118" s="296"/>
      <c r="H118" s="296"/>
      <c r="I118" s="296"/>
      <c r="J118" s="296"/>
      <c r="K118" s="296"/>
    </row>
    <row r="119" spans="2:11" ht="7.5" customHeight="1">
      <c r="B119" s="322"/>
      <c r="C119" s="323"/>
      <c r="D119" s="323"/>
      <c r="E119" s="323"/>
      <c r="F119" s="323"/>
      <c r="G119" s="323"/>
      <c r="H119" s="323"/>
      <c r="I119" s="323"/>
      <c r="J119" s="323"/>
      <c r="K119" s="324"/>
    </row>
    <row r="120" spans="2:11" ht="45" customHeight="1">
      <c r="B120" s="325"/>
      <c r="C120" s="409" t="s">
        <v>760</v>
      </c>
      <c r="D120" s="409"/>
      <c r="E120" s="409"/>
      <c r="F120" s="409"/>
      <c r="G120" s="409"/>
      <c r="H120" s="409"/>
      <c r="I120" s="409"/>
      <c r="J120" s="409"/>
      <c r="K120" s="326"/>
    </row>
    <row r="121" spans="2:11" ht="17.25" customHeight="1">
      <c r="B121" s="327"/>
      <c r="C121" s="302" t="s">
        <v>707</v>
      </c>
      <c r="D121" s="302"/>
      <c r="E121" s="302"/>
      <c r="F121" s="302" t="s">
        <v>708</v>
      </c>
      <c r="G121" s="303"/>
      <c r="H121" s="302" t="s">
        <v>161</v>
      </c>
      <c r="I121" s="302" t="s">
        <v>59</v>
      </c>
      <c r="J121" s="302" t="s">
        <v>709</v>
      </c>
      <c r="K121" s="328"/>
    </row>
    <row r="122" spans="2:11" ht="17.25" customHeight="1">
      <c r="B122" s="327"/>
      <c r="C122" s="304" t="s">
        <v>710</v>
      </c>
      <c r="D122" s="304"/>
      <c r="E122" s="304"/>
      <c r="F122" s="305" t="s">
        <v>711</v>
      </c>
      <c r="G122" s="306"/>
      <c r="H122" s="304"/>
      <c r="I122" s="304"/>
      <c r="J122" s="304" t="s">
        <v>712</v>
      </c>
      <c r="K122" s="328"/>
    </row>
    <row r="123" spans="2:11" ht="5.25" customHeight="1">
      <c r="B123" s="329"/>
      <c r="C123" s="307"/>
      <c r="D123" s="307"/>
      <c r="E123" s="307"/>
      <c r="F123" s="307"/>
      <c r="G123" s="290"/>
      <c r="H123" s="307"/>
      <c r="I123" s="307"/>
      <c r="J123" s="307"/>
      <c r="K123" s="330"/>
    </row>
    <row r="124" spans="2:11" ht="15" customHeight="1">
      <c r="B124" s="329"/>
      <c r="C124" s="290" t="s">
        <v>716</v>
      </c>
      <c r="D124" s="307"/>
      <c r="E124" s="307"/>
      <c r="F124" s="309" t="s">
        <v>713</v>
      </c>
      <c r="G124" s="290"/>
      <c r="H124" s="290" t="s">
        <v>752</v>
      </c>
      <c r="I124" s="290" t="s">
        <v>715</v>
      </c>
      <c r="J124" s="290">
        <v>120</v>
      </c>
      <c r="K124" s="331"/>
    </row>
    <row r="125" spans="2:11" ht="15" customHeight="1">
      <c r="B125" s="329"/>
      <c r="C125" s="290" t="s">
        <v>761</v>
      </c>
      <c r="D125" s="290"/>
      <c r="E125" s="290"/>
      <c r="F125" s="309" t="s">
        <v>713</v>
      </c>
      <c r="G125" s="290"/>
      <c r="H125" s="290" t="s">
        <v>762</v>
      </c>
      <c r="I125" s="290" t="s">
        <v>715</v>
      </c>
      <c r="J125" s="290" t="s">
        <v>763</v>
      </c>
      <c r="K125" s="331"/>
    </row>
    <row r="126" spans="2:11" ht="15" customHeight="1">
      <c r="B126" s="329"/>
      <c r="C126" s="290" t="s">
        <v>87</v>
      </c>
      <c r="D126" s="290"/>
      <c r="E126" s="290"/>
      <c r="F126" s="309" t="s">
        <v>713</v>
      </c>
      <c r="G126" s="290"/>
      <c r="H126" s="290" t="s">
        <v>764</v>
      </c>
      <c r="I126" s="290" t="s">
        <v>715</v>
      </c>
      <c r="J126" s="290" t="s">
        <v>763</v>
      </c>
      <c r="K126" s="331"/>
    </row>
    <row r="127" spans="2:11" ht="15" customHeight="1">
      <c r="B127" s="329"/>
      <c r="C127" s="290" t="s">
        <v>724</v>
      </c>
      <c r="D127" s="290"/>
      <c r="E127" s="290"/>
      <c r="F127" s="309" t="s">
        <v>719</v>
      </c>
      <c r="G127" s="290"/>
      <c r="H127" s="290" t="s">
        <v>725</v>
      </c>
      <c r="I127" s="290" t="s">
        <v>715</v>
      </c>
      <c r="J127" s="290">
        <v>15</v>
      </c>
      <c r="K127" s="331"/>
    </row>
    <row r="128" spans="2:11" ht="15" customHeight="1">
      <c r="B128" s="329"/>
      <c r="C128" s="311" t="s">
        <v>726</v>
      </c>
      <c r="D128" s="311"/>
      <c r="E128" s="311"/>
      <c r="F128" s="312" t="s">
        <v>719</v>
      </c>
      <c r="G128" s="311"/>
      <c r="H128" s="311" t="s">
        <v>727</v>
      </c>
      <c r="I128" s="311" t="s">
        <v>715</v>
      </c>
      <c r="J128" s="311">
        <v>15</v>
      </c>
      <c r="K128" s="331"/>
    </row>
    <row r="129" spans="2:11" ht="15" customHeight="1">
      <c r="B129" s="329"/>
      <c r="C129" s="311" t="s">
        <v>728</v>
      </c>
      <c r="D129" s="311"/>
      <c r="E129" s="311"/>
      <c r="F129" s="312" t="s">
        <v>719</v>
      </c>
      <c r="G129" s="311"/>
      <c r="H129" s="311" t="s">
        <v>729</v>
      </c>
      <c r="I129" s="311" t="s">
        <v>715</v>
      </c>
      <c r="J129" s="311">
        <v>20</v>
      </c>
      <c r="K129" s="331"/>
    </row>
    <row r="130" spans="2:11" ht="15" customHeight="1">
      <c r="B130" s="329"/>
      <c r="C130" s="311" t="s">
        <v>730</v>
      </c>
      <c r="D130" s="311"/>
      <c r="E130" s="311"/>
      <c r="F130" s="312" t="s">
        <v>719</v>
      </c>
      <c r="G130" s="311"/>
      <c r="H130" s="311" t="s">
        <v>731</v>
      </c>
      <c r="I130" s="311" t="s">
        <v>715</v>
      </c>
      <c r="J130" s="311">
        <v>20</v>
      </c>
      <c r="K130" s="331"/>
    </row>
    <row r="131" spans="2:11" ht="15" customHeight="1">
      <c r="B131" s="329"/>
      <c r="C131" s="290" t="s">
        <v>718</v>
      </c>
      <c r="D131" s="290"/>
      <c r="E131" s="290"/>
      <c r="F131" s="309" t="s">
        <v>719</v>
      </c>
      <c r="G131" s="290"/>
      <c r="H131" s="290" t="s">
        <v>752</v>
      </c>
      <c r="I131" s="290" t="s">
        <v>715</v>
      </c>
      <c r="J131" s="290">
        <v>50</v>
      </c>
      <c r="K131" s="331"/>
    </row>
    <row r="132" spans="2:11" ht="15" customHeight="1">
      <c r="B132" s="329"/>
      <c r="C132" s="290" t="s">
        <v>732</v>
      </c>
      <c r="D132" s="290"/>
      <c r="E132" s="290"/>
      <c r="F132" s="309" t="s">
        <v>719</v>
      </c>
      <c r="G132" s="290"/>
      <c r="H132" s="290" t="s">
        <v>752</v>
      </c>
      <c r="I132" s="290" t="s">
        <v>715</v>
      </c>
      <c r="J132" s="290">
        <v>50</v>
      </c>
      <c r="K132" s="331"/>
    </row>
    <row r="133" spans="2:11" ht="15" customHeight="1">
      <c r="B133" s="329"/>
      <c r="C133" s="290" t="s">
        <v>738</v>
      </c>
      <c r="D133" s="290"/>
      <c r="E133" s="290"/>
      <c r="F133" s="309" t="s">
        <v>719</v>
      </c>
      <c r="G133" s="290"/>
      <c r="H133" s="290" t="s">
        <v>752</v>
      </c>
      <c r="I133" s="290" t="s">
        <v>715</v>
      </c>
      <c r="J133" s="290">
        <v>50</v>
      </c>
      <c r="K133" s="331"/>
    </row>
    <row r="134" spans="2:11" ht="15" customHeight="1">
      <c r="B134" s="329"/>
      <c r="C134" s="290" t="s">
        <v>740</v>
      </c>
      <c r="D134" s="290"/>
      <c r="E134" s="290"/>
      <c r="F134" s="309" t="s">
        <v>719</v>
      </c>
      <c r="G134" s="290"/>
      <c r="H134" s="290" t="s">
        <v>752</v>
      </c>
      <c r="I134" s="290" t="s">
        <v>715</v>
      </c>
      <c r="J134" s="290">
        <v>50</v>
      </c>
      <c r="K134" s="331"/>
    </row>
    <row r="135" spans="2:11" ht="15" customHeight="1">
      <c r="B135" s="329"/>
      <c r="C135" s="290" t="s">
        <v>166</v>
      </c>
      <c r="D135" s="290"/>
      <c r="E135" s="290"/>
      <c r="F135" s="309" t="s">
        <v>719</v>
      </c>
      <c r="G135" s="290"/>
      <c r="H135" s="290" t="s">
        <v>765</v>
      </c>
      <c r="I135" s="290" t="s">
        <v>715</v>
      </c>
      <c r="J135" s="290">
        <v>255</v>
      </c>
      <c r="K135" s="331"/>
    </row>
    <row r="136" spans="2:11" ht="15" customHeight="1">
      <c r="B136" s="329"/>
      <c r="C136" s="290" t="s">
        <v>742</v>
      </c>
      <c r="D136" s="290"/>
      <c r="E136" s="290"/>
      <c r="F136" s="309" t="s">
        <v>713</v>
      </c>
      <c r="G136" s="290"/>
      <c r="H136" s="290" t="s">
        <v>766</v>
      </c>
      <c r="I136" s="290" t="s">
        <v>744</v>
      </c>
      <c r="J136" s="290"/>
      <c r="K136" s="331"/>
    </row>
    <row r="137" spans="2:11" ht="15" customHeight="1">
      <c r="B137" s="329"/>
      <c r="C137" s="290" t="s">
        <v>745</v>
      </c>
      <c r="D137" s="290"/>
      <c r="E137" s="290"/>
      <c r="F137" s="309" t="s">
        <v>713</v>
      </c>
      <c r="G137" s="290"/>
      <c r="H137" s="290" t="s">
        <v>767</v>
      </c>
      <c r="I137" s="290" t="s">
        <v>747</v>
      </c>
      <c r="J137" s="290"/>
      <c r="K137" s="331"/>
    </row>
    <row r="138" spans="2:11" ht="15" customHeight="1">
      <c r="B138" s="329"/>
      <c r="C138" s="290" t="s">
        <v>748</v>
      </c>
      <c r="D138" s="290"/>
      <c r="E138" s="290"/>
      <c r="F138" s="309" t="s">
        <v>713</v>
      </c>
      <c r="G138" s="290"/>
      <c r="H138" s="290" t="s">
        <v>748</v>
      </c>
      <c r="I138" s="290" t="s">
        <v>747</v>
      </c>
      <c r="J138" s="290"/>
      <c r="K138" s="331"/>
    </row>
    <row r="139" spans="2:11" ht="15" customHeight="1">
      <c r="B139" s="329"/>
      <c r="C139" s="290" t="s">
        <v>40</v>
      </c>
      <c r="D139" s="290"/>
      <c r="E139" s="290"/>
      <c r="F139" s="309" t="s">
        <v>713</v>
      </c>
      <c r="G139" s="290"/>
      <c r="H139" s="290" t="s">
        <v>768</v>
      </c>
      <c r="I139" s="290" t="s">
        <v>747</v>
      </c>
      <c r="J139" s="290"/>
      <c r="K139" s="331"/>
    </row>
    <row r="140" spans="2:11" ht="15" customHeight="1">
      <c r="B140" s="329"/>
      <c r="C140" s="290" t="s">
        <v>769</v>
      </c>
      <c r="D140" s="290"/>
      <c r="E140" s="290"/>
      <c r="F140" s="309" t="s">
        <v>713</v>
      </c>
      <c r="G140" s="290"/>
      <c r="H140" s="290" t="s">
        <v>770</v>
      </c>
      <c r="I140" s="290" t="s">
        <v>747</v>
      </c>
      <c r="J140" s="290"/>
      <c r="K140" s="331"/>
    </row>
    <row r="141" spans="2:11" ht="15" customHeight="1">
      <c r="B141" s="332"/>
      <c r="C141" s="333"/>
      <c r="D141" s="333"/>
      <c r="E141" s="333"/>
      <c r="F141" s="333"/>
      <c r="G141" s="333"/>
      <c r="H141" s="333"/>
      <c r="I141" s="333"/>
      <c r="J141" s="333"/>
      <c r="K141" s="334"/>
    </row>
    <row r="142" spans="2:11" ht="18.75" customHeight="1">
      <c r="B142" s="286"/>
      <c r="C142" s="286"/>
      <c r="D142" s="286"/>
      <c r="E142" s="286"/>
      <c r="F142" s="321"/>
      <c r="G142" s="286"/>
      <c r="H142" s="286"/>
      <c r="I142" s="286"/>
      <c r="J142" s="286"/>
      <c r="K142" s="286"/>
    </row>
    <row r="143" spans="2:11" ht="18.75" customHeight="1"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</row>
    <row r="144" spans="2:11" ht="7.5" customHeight="1">
      <c r="B144" s="297"/>
      <c r="C144" s="298"/>
      <c r="D144" s="298"/>
      <c r="E144" s="298"/>
      <c r="F144" s="298"/>
      <c r="G144" s="298"/>
      <c r="H144" s="298"/>
      <c r="I144" s="298"/>
      <c r="J144" s="298"/>
      <c r="K144" s="299"/>
    </row>
    <row r="145" spans="2:11" ht="45" customHeight="1">
      <c r="B145" s="300"/>
      <c r="C145" s="410" t="s">
        <v>771</v>
      </c>
      <c r="D145" s="410"/>
      <c r="E145" s="410"/>
      <c r="F145" s="410"/>
      <c r="G145" s="410"/>
      <c r="H145" s="410"/>
      <c r="I145" s="410"/>
      <c r="J145" s="410"/>
      <c r="K145" s="301"/>
    </row>
    <row r="146" spans="2:11" ht="17.25" customHeight="1">
      <c r="B146" s="300"/>
      <c r="C146" s="302" t="s">
        <v>707</v>
      </c>
      <c r="D146" s="302"/>
      <c r="E146" s="302"/>
      <c r="F146" s="302" t="s">
        <v>708</v>
      </c>
      <c r="G146" s="303"/>
      <c r="H146" s="302" t="s">
        <v>161</v>
      </c>
      <c r="I146" s="302" t="s">
        <v>59</v>
      </c>
      <c r="J146" s="302" t="s">
        <v>709</v>
      </c>
      <c r="K146" s="301"/>
    </row>
    <row r="147" spans="2:11" ht="17.25" customHeight="1">
      <c r="B147" s="300"/>
      <c r="C147" s="304" t="s">
        <v>710</v>
      </c>
      <c r="D147" s="304"/>
      <c r="E147" s="304"/>
      <c r="F147" s="305" t="s">
        <v>711</v>
      </c>
      <c r="G147" s="306"/>
      <c r="H147" s="304"/>
      <c r="I147" s="304"/>
      <c r="J147" s="304" t="s">
        <v>712</v>
      </c>
      <c r="K147" s="301"/>
    </row>
    <row r="148" spans="2:11" ht="5.25" customHeight="1">
      <c r="B148" s="310"/>
      <c r="C148" s="307"/>
      <c r="D148" s="307"/>
      <c r="E148" s="307"/>
      <c r="F148" s="307"/>
      <c r="G148" s="308"/>
      <c r="H148" s="307"/>
      <c r="I148" s="307"/>
      <c r="J148" s="307"/>
      <c r="K148" s="331"/>
    </row>
    <row r="149" spans="2:11" ht="15" customHeight="1">
      <c r="B149" s="310"/>
      <c r="C149" s="335" t="s">
        <v>716</v>
      </c>
      <c r="D149" s="290"/>
      <c r="E149" s="290"/>
      <c r="F149" s="336" t="s">
        <v>713</v>
      </c>
      <c r="G149" s="290"/>
      <c r="H149" s="335" t="s">
        <v>752</v>
      </c>
      <c r="I149" s="335" t="s">
        <v>715</v>
      </c>
      <c r="J149" s="335">
        <v>120</v>
      </c>
      <c r="K149" s="331"/>
    </row>
    <row r="150" spans="2:11" ht="15" customHeight="1">
      <c r="B150" s="310"/>
      <c r="C150" s="335" t="s">
        <v>761</v>
      </c>
      <c r="D150" s="290"/>
      <c r="E150" s="290"/>
      <c r="F150" s="336" t="s">
        <v>713</v>
      </c>
      <c r="G150" s="290"/>
      <c r="H150" s="335" t="s">
        <v>772</v>
      </c>
      <c r="I150" s="335" t="s">
        <v>715</v>
      </c>
      <c r="J150" s="335" t="s">
        <v>763</v>
      </c>
      <c r="K150" s="331"/>
    </row>
    <row r="151" spans="2:11" ht="15" customHeight="1">
      <c r="B151" s="310"/>
      <c r="C151" s="335" t="s">
        <v>87</v>
      </c>
      <c r="D151" s="290"/>
      <c r="E151" s="290"/>
      <c r="F151" s="336" t="s">
        <v>713</v>
      </c>
      <c r="G151" s="290"/>
      <c r="H151" s="335" t="s">
        <v>773</v>
      </c>
      <c r="I151" s="335" t="s">
        <v>715</v>
      </c>
      <c r="J151" s="335" t="s">
        <v>763</v>
      </c>
      <c r="K151" s="331"/>
    </row>
    <row r="152" spans="2:11" ht="15" customHeight="1">
      <c r="B152" s="310"/>
      <c r="C152" s="335" t="s">
        <v>718</v>
      </c>
      <c r="D152" s="290"/>
      <c r="E152" s="290"/>
      <c r="F152" s="336" t="s">
        <v>719</v>
      </c>
      <c r="G152" s="290"/>
      <c r="H152" s="335" t="s">
        <v>752</v>
      </c>
      <c r="I152" s="335" t="s">
        <v>715</v>
      </c>
      <c r="J152" s="335">
        <v>50</v>
      </c>
      <c r="K152" s="331"/>
    </row>
    <row r="153" spans="2:11" ht="15" customHeight="1">
      <c r="B153" s="310"/>
      <c r="C153" s="335" t="s">
        <v>721</v>
      </c>
      <c r="D153" s="290"/>
      <c r="E153" s="290"/>
      <c r="F153" s="336" t="s">
        <v>713</v>
      </c>
      <c r="G153" s="290"/>
      <c r="H153" s="335" t="s">
        <v>752</v>
      </c>
      <c r="I153" s="335" t="s">
        <v>723</v>
      </c>
      <c r="J153" s="335"/>
      <c r="K153" s="331"/>
    </row>
    <row r="154" spans="2:11" ht="15" customHeight="1">
      <c r="B154" s="310"/>
      <c r="C154" s="335" t="s">
        <v>732</v>
      </c>
      <c r="D154" s="290"/>
      <c r="E154" s="290"/>
      <c r="F154" s="336" t="s">
        <v>719</v>
      </c>
      <c r="G154" s="290"/>
      <c r="H154" s="335" t="s">
        <v>752</v>
      </c>
      <c r="I154" s="335" t="s">
        <v>715</v>
      </c>
      <c r="J154" s="335">
        <v>50</v>
      </c>
      <c r="K154" s="331"/>
    </row>
    <row r="155" spans="2:11" ht="15" customHeight="1">
      <c r="B155" s="310"/>
      <c r="C155" s="335" t="s">
        <v>740</v>
      </c>
      <c r="D155" s="290"/>
      <c r="E155" s="290"/>
      <c r="F155" s="336" t="s">
        <v>719</v>
      </c>
      <c r="G155" s="290"/>
      <c r="H155" s="335" t="s">
        <v>752</v>
      </c>
      <c r="I155" s="335" t="s">
        <v>715</v>
      </c>
      <c r="J155" s="335">
        <v>50</v>
      </c>
      <c r="K155" s="331"/>
    </row>
    <row r="156" spans="2:11" ht="15" customHeight="1">
      <c r="B156" s="310"/>
      <c r="C156" s="335" t="s">
        <v>738</v>
      </c>
      <c r="D156" s="290"/>
      <c r="E156" s="290"/>
      <c r="F156" s="336" t="s">
        <v>719</v>
      </c>
      <c r="G156" s="290"/>
      <c r="H156" s="335" t="s">
        <v>752</v>
      </c>
      <c r="I156" s="335" t="s">
        <v>715</v>
      </c>
      <c r="J156" s="335">
        <v>50</v>
      </c>
      <c r="K156" s="331"/>
    </row>
    <row r="157" spans="2:11" ht="15" customHeight="1">
      <c r="B157" s="310"/>
      <c r="C157" s="335" t="s">
        <v>142</v>
      </c>
      <c r="D157" s="290"/>
      <c r="E157" s="290"/>
      <c r="F157" s="336" t="s">
        <v>713</v>
      </c>
      <c r="G157" s="290"/>
      <c r="H157" s="335" t="s">
        <v>774</v>
      </c>
      <c r="I157" s="335" t="s">
        <v>715</v>
      </c>
      <c r="J157" s="335" t="s">
        <v>775</v>
      </c>
      <c r="K157" s="331"/>
    </row>
    <row r="158" spans="2:11" ht="15" customHeight="1">
      <c r="B158" s="310"/>
      <c r="C158" s="335" t="s">
        <v>776</v>
      </c>
      <c r="D158" s="290"/>
      <c r="E158" s="290"/>
      <c r="F158" s="336" t="s">
        <v>713</v>
      </c>
      <c r="G158" s="290"/>
      <c r="H158" s="335" t="s">
        <v>777</v>
      </c>
      <c r="I158" s="335" t="s">
        <v>747</v>
      </c>
      <c r="J158" s="335"/>
      <c r="K158" s="331"/>
    </row>
    <row r="159" spans="2:11" ht="15" customHeight="1">
      <c r="B159" s="337"/>
      <c r="C159" s="319"/>
      <c r="D159" s="319"/>
      <c r="E159" s="319"/>
      <c r="F159" s="319"/>
      <c r="G159" s="319"/>
      <c r="H159" s="319"/>
      <c r="I159" s="319"/>
      <c r="J159" s="319"/>
      <c r="K159" s="338"/>
    </row>
    <row r="160" spans="2:11" ht="18.75" customHeight="1">
      <c r="B160" s="286"/>
      <c r="C160" s="290"/>
      <c r="D160" s="290"/>
      <c r="E160" s="290"/>
      <c r="F160" s="309"/>
      <c r="G160" s="290"/>
      <c r="H160" s="290"/>
      <c r="I160" s="290"/>
      <c r="J160" s="290"/>
      <c r="K160" s="286"/>
    </row>
    <row r="161" spans="2:11" ht="18.75" customHeight="1"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409" t="s">
        <v>778</v>
      </c>
      <c r="D163" s="409"/>
      <c r="E163" s="409"/>
      <c r="F163" s="409"/>
      <c r="G163" s="409"/>
      <c r="H163" s="409"/>
      <c r="I163" s="409"/>
      <c r="J163" s="409"/>
      <c r="K163" s="282"/>
    </row>
    <row r="164" spans="2:11" ht="17.25" customHeight="1">
      <c r="B164" s="281"/>
      <c r="C164" s="302" t="s">
        <v>707</v>
      </c>
      <c r="D164" s="302"/>
      <c r="E164" s="302"/>
      <c r="F164" s="302" t="s">
        <v>708</v>
      </c>
      <c r="G164" s="339"/>
      <c r="H164" s="340" t="s">
        <v>161</v>
      </c>
      <c r="I164" s="340" t="s">
        <v>59</v>
      </c>
      <c r="J164" s="302" t="s">
        <v>709</v>
      </c>
      <c r="K164" s="282"/>
    </row>
    <row r="165" spans="2:11" ht="17.25" customHeight="1">
      <c r="B165" s="283"/>
      <c r="C165" s="304" t="s">
        <v>710</v>
      </c>
      <c r="D165" s="304"/>
      <c r="E165" s="304"/>
      <c r="F165" s="305" t="s">
        <v>711</v>
      </c>
      <c r="G165" s="341"/>
      <c r="H165" s="342"/>
      <c r="I165" s="342"/>
      <c r="J165" s="304" t="s">
        <v>712</v>
      </c>
      <c r="K165" s="284"/>
    </row>
    <row r="166" spans="2:11" ht="5.25" customHeight="1">
      <c r="B166" s="310"/>
      <c r="C166" s="307"/>
      <c r="D166" s="307"/>
      <c r="E166" s="307"/>
      <c r="F166" s="307"/>
      <c r="G166" s="308"/>
      <c r="H166" s="307"/>
      <c r="I166" s="307"/>
      <c r="J166" s="307"/>
      <c r="K166" s="331"/>
    </row>
    <row r="167" spans="2:11" ht="15" customHeight="1">
      <c r="B167" s="310"/>
      <c r="C167" s="290" t="s">
        <v>716</v>
      </c>
      <c r="D167" s="290"/>
      <c r="E167" s="290"/>
      <c r="F167" s="309" t="s">
        <v>713</v>
      </c>
      <c r="G167" s="290"/>
      <c r="H167" s="290" t="s">
        <v>752</v>
      </c>
      <c r="I167" s="290" t="s">
        <v>715</v>
      </c>
      <c r="J167" s="290">
        <v>120</v>
      </c>
      <c r="K167" s="331"/>
    </row>
    <row r="168" spans="2:11" ht="15" customHeight="1">
      <c r="B168" s="310"/>
      <c r="C168" s="290" t="s">
        <v>761</v>
      </c>
      <c r="D168" s="290"/>
      <c r="E168" s="290"/>
      <c r="F168" s="309" t="s">
        <v>713</v>
      </c>
      <c r="G168" s="290"/>
      <c r="H168" s="290" t="s">
        <v>762</v>
      </c>
      <c r="I168" s="290" t="s">
        <v>715</v>
      </c>
      <c r="J168" s="290" t="s">
        <v>763</v>
      </c>
      <c r="K168" s="331"/>
    </row>
    <row r="169" spans="2:11" ht="15" customHeight="1">
      <c r="B169" s="310"/>
      <c r="C169" s="290" t="s">
        <v>87</v>
      </c>
      <c r="D169" s="290"/>
      <c r="E169" s="290"/>
      <c r="F169" s="309" t="s">
        <v>713</v>
      </c>
      <c r="G169" s="290"/>
      <c r="H169" s="290" t="s">
        <v>779</v>
      </c>
      <c r="I169" s="290" t="s">
        <v>715</v>
      </c>
      <c r="J169" s="290" t="s">
        <v>763</v>
      </c>
      <c r="K169" s="331"/>
    </row>
    <row r="170" spans="2:11" ht="15" customHeight="1">
      <c r="B170" s="310"/>
      <c r="C170" s="290" t="s">
        <v>718</v>
      </c>
      <c r="D170" s="290"/>
      <c r="E170" s="290"/>
      <c r="F170" s="309" t="s">
        <v>719</v>
      </c>
      <c r="G170" s="290"/>
      <c r="H170" s="290" t="s">
        <v>779</v>
      </c>
      <c r="I170" s="290" t="s">
        <v>715</v>
      </c>
      <c r="J170" s="290">
        <v>50</v>
      </c>
      <c r="K170" s="331"/>
    </row>
    <row r="171" spans="2:11" ht="15" customHeight="1">
      <c r="B171" s="310"/>
      <c r="C171" s="290" t="s">
        <v>721</v>
      </c>
      <c r="D171" s="290"/>
      <c r="E171" s="290"/>
      <c r="F171" s="309" t="s">
        <v>713</v>
      </c>
      <c r="G171" s="290"/>
      <c r="H171" s="290" t="s">
        <v>779</v>
      </c>
      <c r="I171" s="290" t="s">
        <v>723</v>
      </c>
      <c r="J171" s="290"/>
      <c r="K171" s="331"/>
    </row>
    <row r="172" spans="2:11" ht="15" customHeight="1">
      <c r="B172" s="310"/>
      <c r="C172" s="290" t="s">
        <v>732</v>
      </c>
      <c r="D172" s="290"/>
      <c r="E172" s="290"/>
      <c r="F172" s="309" t="s">
        <v>719</v>
      </c>
      <c r="G172" s="290"/>
      <c r="H172" s="290" t="s">
        <v>779</v>
      </c>
      <c r="I172" s="290" t="s">
        <v>715</v>
      </c>
      <c r="J172" s="290">
        <v>50</v>
      </c>
      <c r="K172" s="331"/>
    </row>
    <row r="173" spans="2:11" ht="15" customHeight="1">
      <c r="B173" s="310"/>
      <c r="C173" s="290" t="s">
        <v>740</v>
      </c>
      <c r="D173" s="290"/>
      <c r="E173" s="290"/>
      <c r="F173" s="309" t="s">
        <v>719</v>
      </c>
      <c r="G173" s="290"/>
      <c r="H173" s="290" t="s">
        <v>779</v>
      </c>
      <c r="I173" s="290" t="s">
        <v>715</v>
      </c>
      <c r="J173" s="290">
        <v>50</v>
      </c>
      <c r="K173" s="331"/>
    </row>
    <row r="174" spans="2:11" ht="15" customHeight="1">
      <c r="B174" s="310"/>
      <c r="C174" s="290" t="s">
        <v>738</v>
      </c>
      <c r="D174" s="290"/>
      <c r="E174" s="290"/>
      <c r="F174" s="309" t="s">
        <v>719</v>
      </c>
      <c r="G174" s="290"/>
      <c r="H174" s="290" t="s">
        <v>779</v>
      </c>
      <c r="I174" s="290" t="s">
        <v>715</v>
      </c>
      <c r="J174" s="290">
        <v>50</v>
      </c>
      <c r="K174" s="331"/>
    </row>
    <row r="175" spans="2:11" ht="15" customHeight="1">
      <c r="B175" s="310"/>
      <c r="C175" s="290" t="s">
        <v>160</v>
      </c>
      <c r="D175" s="290"/>
      <c r="E175" s="290"/>
      <c r="F175" s="309" t="s">
        <v>713</v>
      </c>
      <c r="G175" s="290"/>
      <c r="H175" s="290" t="s">
        <v>780</v>
      </c>
      <c r="I175" s="290" t="s">
        <v>781</v>
      </c>
      <c r="J175" s="290"/>
      <c r="K175" s="331"/>
    </row>
    <row r="176" spans="2:11" ht="15" customHeight="1">
      <c r="B176" s="310"/>
      <c r="C176" s="290" t="s">
        <v>59</v>
      </c>
      <c r="D176" s="290"/>
      <c r="E176" s="290"/>
      <c r="F176" s="309" t="s">
        <v>713</v>
      </c>
      <c r="G176" s="290"/>
      <c r="H176" s="290" t="s">
        <v>782</v>
      </c>
      <c r="I176" s="290" t="s">
        <v>783</v>
      </c>
      <c r="J176" s="290">
        <v>1</v>
      </c>
      <c r="K176" s="331"/>
    </row>
    <row r="177" spans="2:11" ht="15" customHeight="1">
      <c r="B177" s="310"/>
      <c r="C177" s="290" t="s">
        <v>55</v>
      </c>
      <c r="D177" s="290"/>
      <c r="E177" s="290"/>
      <c r="F177" s="309" t="s">
        <v>713</v>
      </c>
      <c r="G177" s="290"/>
      <c r="H177" s="290" t="s">
        <v>784</v>
      </c>
      <c r="I177" s="290" t="s">
        <v>715</v>
      </c>
      <c r="J177" s="290">
        <v>20</v>
      </c>
      <c r="K177" s="331"/>
    </row>
    <row r="178" spans="2:11" ht="15" customHeight="1">
      <c r="B178" s="310"/>
      <c r="C178" s="290" t="s">
        <v>161</v>
      </c>
      <c r="D178" s="290"/>
      <c r="E178" s="290"/>
      <c r="F178" s="309" t="s">
        <v>713</v>
      </c>
      <c r="G178" s="290"/>
      <c r="H178" s="290" t="s">
        <v>785</v>
      </c>
      <c r="I178" s="290" t="s">
        <v>715</v>
      </c>
      <c r="J178" s="290">
        <v>255</v>
      </c>
      <c r="K178" s="331"/>
    </row>
    <row r="179" spans="2:11" ht="15" customHeight="1">
      <c r="B179" s="310"/>
      <c r="C179" s="290" t="s">
        <v>162</v>
      </c>
      <c r="D179" s="290"/>
      <c r="E179" s="290"/>
      <c r="F179" s="309" t="s">
        <v>713</v>
      </c>
      <c r="G179" s="290"/>
      <c r="H179" s="290" t="s">
        <v>678</v>
      </c>
      <c r="I179" s="290" t="s">
        <v>715</v>
      </c>
      <c r="J179" s="290">
        <v>10</v>
      </c>
      <c r="K179" s="331"/>
    </row>
    <row r="180" spans="2:11" ht="15" customHeight="1">
      <c r="B180" s="310"/>
      <c r="C180" s="290" t="s">
        <v>163</v>
      </c>
      <c r="D180" s="290"/>
      <c r="E180" s="290"/>
      <c r="F180" s="309" t="s">
        <v>713</v>
      </c>
      <c r="G180" s="290"/>
      <c r="H180" s="290" t="s">
        <v>786</v>
      </c>
      <c r="I180" s="290" t="s">
        <v>747</v>
      </c>
      <c r="J180" s="290"/>
      <c r="K180" s="331"/>
    </row>
    <row r="181" spans="2:11" ht="15" customHeight="1">
      <c r="B181" s="310"/>
      <c r="C181" s="290" t="s">
        <v>787</v>
      </c>
      <c r="D181" s="290"/>
      <c r="E181" s="290"/>
      <c r="F181" s="309" t="s">
        <v>713</v>
      </c>
      <c r="G181" s="290"/>
      <c r="H181" s="290" t="s">
        <v>788</v>
      </c>
      <c r="I181" s="290" t="s">
        <v>747</v>
      </c>
      <c r="J181" s="290"/>
      <c r="K181" s="331"/>
    </row>
    <row r="182" spans="2:11" ht="15" customHeight="1">
      <c r="B182" s="310"/>
      <c r="C182" s="290" t="s">
        <v>776</v>
      </c>
      <c r="D182" s="290"/>
      <c r="E182" s="290"/>
      <c r="F182" s="309" t="s">
        <v>713</v>
      </c>
      <c r="G182" s="290"/>
      <c r="H182" s="290" t="s">
        <v>789</v>
      </c>
      <c r="I182" s="290" t="s">
        <v>747</v>
      </c>
      <c r="J182" s="290"/>
      <c r="K182" s="331"/>
    </row>
    <row r="183" spans="2:11" ht="15" customHeight="1">
      <c r="B183" s="310"/>
      <c r="C183" s="290" t="s">
        <v>165</v>
      </c>
      <c r="D183" s="290"/>
      <c r="E183" s="290"/>
      <c r="F183" s="309" t="s">
        <v>719</v>
      </c>
      <c r="G183" s="290"/>
      <c r="H183" s="290" t="s">
        <v>790</v>
      </c>
      <c r="I183" s="290" t="s">
        <v>715</v>
      </c>
      <c r="J183" s="290">
        <v>50</v>
      </c>
      <c r="K183" s="331"/>
    </row>
    <row r="184" spans="2:11" ht="15" customHeight="1">
      <c r="B184" s="310"/>
      <c r="C184" s="290" t="s">
        <v>791</v>
      </c>
      <c r="D184" s="290"/>
      <c r="E184" s="290"/>
      <c r="F184" s="309" t="s">
        <v>719</v>
      </c>
      <c r="G184" s="290"/>
      <c r="H184" s="290" t="s">
        <v>792</v>
      </c>
      <c r="I184" s="290" t="s">
        <v>793</v>
      </c>
      <c r="J184" s="290"/>
      <c r="K184" s="331"/>
    </row>
    <row r="185" spans="2:11" ht="15" customHeight="1">
      <c r="B185" s="310"/>
      <c r="C185" s="290" t="s">
        <v>794</v>
      </c>
      <c r="D185" s="290"/>
      <c r="E185" s="290"/>
      <c r="F185" s="309" t="s">
        <v>719</v>
      </c>
      <c r="G185" s="290"/>
      <c r="H185" s="290" t="s">
        <v>795</v>
      </c>
      <c r="I185" s="290" t="s">
        <v>793</v>
      </c>
      <c r="J185" s="290"/>
      <c r="K185" s="331"/>
    </row>
    <row r="186" spans="2:11" ht="15" customHeight="1">
      <c r="B186" s="310"/>
      <c r="C186" s="290" t="s">
        <v>796</v>
      </c>
      <c r="D186" s="290"/>
      <c r="E186" s="290"/>
      <c r="F186" s="309" t="s">
        <v>719</v>
      </c>
      <c r="G186" s="290"/>
      <c r="H186" s="290" t="s">
        <v>797</v>
      </c>
      <c r="I186" s="290" t="s">
        <v>793</v>
      </c>
      <c r="J186" s="290"/>
      <c r="K186" s="331"/>
    </row>
    <row r="187" spans="2:11" ht="15" customHeight="1">
      <c r="B187" s="310"/>
      <c r="C187" s="343" t="s">
        <v>798</v>
      </c>
      <c r="D187" s="290"/>
      <c r="E187" s="290"/>
      <c r="F187" s="309" t="s">
        <v>719</v>
      </c>
      <c r="G187" s="290"/>
      <c r="H187" s="290" t="s">
        <v>799</v>
      </c>
      <c r="I187" s="290" t="s">
        <v>800</v>
      </c>
      <c r="J187" s="344" t="s">
        <v>801</v>
      </c>
      <c r="K187" s="331"/>
    </row>
    <row r="188" spans="2:11" ht="15" customHeight="1">
      <c r="B188" s="310"/>
      <c r="C188" s="295" t="s">
        <v>44</v>
      </c>
      <c r="D188" s="290"/>
      <c r="E188" s="290"/>
      <c r="F188" s="309" t="s">
        <v>713</v>
      </c>
      <c r="G188" s="290"/>
      <c r="H188" s="286" t="s">
        <v>802</v>
      </c>
      <c r="I188" s="290" t="s">
        <v>803</v>
      </c>
      <c r="J188" s="290"/>
      <c r="K188" s="331"/>
    </row>
    <row r="189" spans="2:11" ht="15" customHeight="1">
      <c r="B189" s="310"/>
      <c r="C189" s="295" t="s">
        <v>804</v>
      </c>
      <c r="D189" s="290"/>
      <c r="E189" s="290"/>
      <c r="F189" s="309" t="s">
        <v>713</v>
      </c>
      <c r="G189" s="290"/>
      <c r="H189" s="290" t="s">
        <v>805</v>
      </c>
      <c r="I189" s="290" t="s">
        <v>747</v>
      </c>
      <c r="J189" s="290"/>
      <c r="K189" s="331"/>
    </row>
    <row r="190" spans="2:11" ht="15" customHeight="1">
      <c r="B190" s="310"/>
      <c r="C190" s="295" t="s">
        <v>806</v>
      </c>
      <c r="D190" s="290"/>
      <c r="E190" s="290"/>
      <c r="F190" s="309" t="s">
        <v>713</v>
      </c>
      <c r="G190" s="290"/>
      <c r="H190" s="290" t="s">
        <v>807</v>
      </c>
      <c r="I190" s="290" t="s">
        <v>747</v>
      </c>
      <c r="J190" s="290"/>
      <c r="K190" s="331"/>
    </row>
    <row r="191" spans="2:11" ht="15" customHeight="1">
      <c r="B191" s="310"/>
      <c r="C191" s="295" t="s">
        <v>808</v>
      </c>
      <c r="D191" s="290"/>
      <c r="E191" s="290"/>
      <c r="F191" s="309" t="s">
        <v>719</v>
      </c>
      <c r="G191" s="290"/>
      <c r="H191" s="290" t="s">
        <v>809</v>
      </c>
      <c r="I191" s="290" t="s">
        <v>747</v>
      </c>
      <c r="J191" s="290"/>
      <c r="K191" s="331"/>
    </row>
    <row r="192" spans="2:11" ht="15" customHeight="1">
      <c r="B192" s="337"/>
      <c r="C192" s="345"/>
      <c r="D192" s="319"/>
      <c r="E192" s="319"/>
      <c r="F192" s="319"/>
      <c r="G192" s="319"/>
      <c r="H192" s="319"/>
      <c r="I192" s="319"/>
      <c r="J192" s="319"/>
      <c r="K192" s="338"/>
    </row>
    <row r="193" spans="2:11" ht="18.75" customHeight="1">
      <c r="B193" s="286"/>
      <c r="C193" s="290"/>
      <c r="D193" s="290"/>
      <c r="E193" s="290"/>
      <c r="F193" s="309"/>
      <c r="G193" s="290"/>
      <c r="H193" s="290"/>
      <c r="I193" s="290"/>
      <c r="J193" s="290"/>
      <c r="K193" s="286"/>
    </row>
    <row r="194" spans="2:11" ht="18.75" customHeight="1">
      <c r="B194" s="286"/>
      <c r="C194" s="290"/>
      <c r="D194" s="290"/>
      <c r="E194" s="290"/>
      <c r="F194" s="309"/>
      <c r="G194" s="290"/>
      <c r="H194" s="290"/>
      <c r="I194" s="290"/>
      <c r="J194" s="290"/>
      <c r="K194" s="286"/>
    </row>
    <row r="195" spans="2:11" ht="18.75" customHeight="1">
      <c r="B195" s="296"/>
      <c r="C195" s="296"/>
      <c r="D195" s="296"/>
      <c r="E195" s="296"/>
      <c r="F195" s="296"/>
      <c r="G195" s="296"/>
      <c r="H195" s="296"/>
      <c r="I195" s="296"/>
      <c r="J195" s="296"/>
      <c r="K195" s="296"/>
    </row>
    <row r="196" spans="2:11" ht="13.5">
      <c r="B196" s="278"/>
      <c r="C196" s="279"/>
      <c r="D196" s="279"/>
      <c r="E196" s="279"/>
      <c r="F196" s="279"/>
      <c r="G196" s="279"/>
      <c r="H196" s="279"/>
      <c r="I196" s="279"/>
      <c r="J196" s="279"/>
      <c r="K196" s="280"/>
    </row>
    <row r="197" spans="2:11" ht="21">
      <c r="B197" s="281"/>
      <c r="C197" s="409" t="s">
        <v>810</v>
      </c>
      <c r="D197" s="409"/>
      <c r="E197" s="409"/>
      <c r="F197" s="409"/>
      <c r="G197" s="409"/>
      <c r="H197" s="409"/>
      <c r="I197" s="409"/>
      <c r="J197" s="409"/>
      <c r="K197" s="282"/>
    </row>
    <row r="198" spans="2:11" ht="25.5" customHeight="1">
      <c r="B198" s="281"/>
      <c r="C198" s="346" t="s">
        <v>811</v>
      </c>
      <c r="D198" s="346"/>
      <c r="E198" s="346"/>
      <c r="F198" s="346" t="s">
        <v>812</v>
      </c>
      <c r="G198" s="347"/>
      <c r="H198" s="408" t="s">
        <v>813</v>
      </c>
      <c r="I198" s="408"/>
      <c r="J198" s="408"/>
      <c r="K198" s="282"/>
    </row>
    <row r="199" spans="2:11" ht="5.25" customHeight="1">
      <c r="B199" s="310"/>
      <c r="C199" s="307"/>
      <c r="D199" s="307"/>
      <c r="E199" s="307"/>
      <c r="F199" s="307"/>
      <c r="G199" s="290"/>
      <c r="H199" s="307"/>
      <c r="I199" s="307"/>
      <c r="J199" s="307"/>
      <c r="K199" s="331"/>
    </row>
    <row r="200" spans="2:11" ht="15" customHeight="1">
      <c r="B200" s="310"/>
      <c r="C200" s="290" t="s">
        <v>803</v>
      </c>
      <c r="D200" s="290"/>
      <c r="E200" s="290"/>
      <c r="F200" s="309" t="s">
        <v>45</v>
      </c>
      <c r="G200" s="290"/>
      <c r="H200" s="406" t="s">
        <v>814</v>
      </c>
      <c r="I200" s="406"/>
      <c r="J200" s="406"/>
      <c r="K200" s="331"/>
    </row>
    <row r="201" spans="2:11" ht="15" customHeight="1">
      <c r="B201" s="310"/>
      <c r="C201" s="316"/>
      <c r="D201" s="290"/>
      <c r="E201" s="290"/>
      <c r="F201" s="309" t="s">
        <v>46</v>
      </c>
      <c r="G201" s="290"/>
      <c r="H201" s="406" t="s">
        <v>815</v>
      </c>
      <c r="I201" s="406"/>
      <c r="J201" s="406"/>
      <c r="K201" s="331"/>
    </row>
    <row r="202" spans="2:11" ht="15" customHeight="1">
      <c r="B202" s="310"/>
      <c r="C202" s="316"/>
      <c r="D202" s="290"/>
      <c r="E202" s="290"/>
      <c r="F202" s="309" t="s">
        <v>49</v>
      </c>
      <c r="G202" s="290"/>
      <c r="H202" s="406" t="s">
        <v>816</v>
      </c>
      <c r="I202" s="406"/>
      <c r="J202" s="406"/>
      <c r="K202" s="331"/>
    </row>
    <row r="203" spans="2:11" ht="15" customHeight="1">
      <c r="B203" s="310"/>
      <c r="C203" s="290"/>
      <c r="D203" s="290"/>
      <c r="E203" s="290"/>
      <c r="F203" s="309" t="s">
        <v>47</v>
      </c>
      <c r="G203" s="290"/>
      <c r="H203" s="406" t="s">
        <v>817</v>
      </c>
      <c r="I203" s="406"/>
      <c r="J203" s="406"/>
      <c r="K203" s="331"/>
    </row>
    <row r="204" spans="2:11" ht="15" customHeight="1">
      <c r="B204" s="310"/>
      <c r="C204" s="290"/>
      <c r="D204" s="290"/>
      <c r="E204" s="290"/>
      <c r="F204" s="309" t="s">
        <v>48</v>
      </c>
      <c r="G204" s="290"/>
      <c r="H204" s="406" t="s">
        <v>818</v>
      </c>
      <c r="I204" s="406"/>
      <c r="J204" s="406"/>
      <c r="K204" s="331"/>
    </row>
    <row r="205" spans="2:11" ht="15" customHeight="1">
      <c r="B205" s="310"/>
      <c r="C205" s="290"/>
      <c r="D205" s="290"/>
      <c r="E205" s="290"/>
      <c r="F205" s="309"/>
      <c r="G205" s="290"/>
      <c r="H205" s="290"/>
      <c r="I205" s="290"/>
      <c r="J205" s="290"/>
      <c r="K205" s="331"/>
    </row>
    <row r="206" spans="2:11" ht="15" customHeight="1">
      <c r="B206" s="310"/>
      <c r="C206" s="290" t="s">
        <v>759</v>
      </c>
      <c r="D206" s="290"/>
      <c r="E206" s="290"/>
      <c r="F206" s="309" t="s">
        <v>80</v>
      </c>
      <c r="G206" s="290"/>
      <c r="H206" s="406" t="s">
        <v>819</v>
      </c>
      <c r="I206" s="406"/>
      <c r="J206" s="406"/>
      <c r="K206" s="331"/>
    </row>
    <row r="207" spans="2:11" ht="15" customHeight="1">
      <c r="B207" s="310"/>
      <c r="C207" s="316"/>
      <c r="D207" s="290"/>
      <c r="E207" s="290"/>
      <c r="F207" s="309" t="s">
        <v>657</v>
      </c>
      <c r="G207" s="290"/>
      <c r="H207" s="406" t="s">
        <v>658</v>
      </c>
      <c r="I207" s="406"/>
      <c r="J207" s="406"/>
      <c r="K207" s="331"/>
    </row>
    <row r="208" spans="2:11" ht="15" customHeight="1">
      <c r="B208" s="310"/>
      <c r="C208" s="290"/>
      <c r="D208" s="290"/>
      <c r="E208" s="290"/>
      <c r="F208" s="309" t="s">
        <v>655</v>
      </c>
      <c r="G208" s="290"/>
      <c r="H208" s="406" t="s">
        <v>820</v>
      </c>
      <c r="I208" s="406"/>
      <c r="J208" s="406"/>
      <c r="K208" s="331"/>
    </row>
    <row r="209" spans="2:11" ht="15" customHeight="1">
      <c r="B209" s="348"/>
      <c r="C209" s="316"/>
      <c r="D209" s="316"/>
      <c r="E209" s="316"/>
      <c r="F209" s="309" t="s">
        <v>659</v>
      </c>
      <c r="G209" s="295"/>
      <c r="H209" s="407" t="s">
        <v>660</v>
      </c>
      <c r="I209" s="407"/>
      <c r="J209" s="407"/>
      <c r="K209" s="349"/>
    </row>
    <row r="210" spans="2:11" ht="15" customHeight="1">
      <c r="B210" s="348"/>
      <c r="C210" s="316"/>
      <c r="D210" s="316"/>
      <c r="E210" s="316"/>
      <c r="F210" s="309" t="s">
        <v>661</v>
      </c>
      <c r="G210" s="295"/>
      <c r="H210" s="407" t="s">
        <v>821</v>
      </c>
      <c r="I210" s="407"/>
      <c r="J210" s="407"/>
      <c r="K210" s="349"/>
    </row>
    <row r="211" spans="2:11" ht="15" customHeight="1">
      <c r="B211" s="348"/>
      <c r="C211" s="316"/>
      <c r="D211" s="316"/>
      <c r="E211" s="316"/>
      <c r="F211" s="350"/>
      <c r="G211" s="295"/>
      <c r="H211" s="351"/>
      <c r="I211" s="351"/>
      <c r="J211" s="351"/>
      <c r="K211" s="349"/>
    </row>
    <row r="212" spans="2:11" ht="15" customHeight="1">
      <c r="B212" s="348"/>
      <c r="C212" s="290" t="s">
        <v>783</v>
      </c>
      <c r="D212" s="316"/>
      <c r="E212" s="316"/>
      <c r="F212" s="309">
        <v>1</v>
      </c>
      <c r="G212" s="295"/>
      <c r="H212" s="407" t="s">
        <v>822</v>
      </c>
      <c r="I212" s="407"/>
      <c r="J212" s="407"/>
      <c r="K212" s="349"/>
    </row>
    <row r="213" spans="2:11" ht="15" customHeight="1">
      <c r="B213" s="348"/>
      <c r="C213" s="316"/>
      <c r="D213" s="316"/>
      <c r="E213" s="316"/>
      <c r="F213" s="309">
        <v>2</v>
      </c>
      <c r="G213" s="295"/>
      <c r="H213" s="407" t="s">
        <v>823</v>
      </c>
      <c r="I213" s="407"/>
      <c r="J213" s="407"/>
      <c r="K213" s="349"/>
    </row>
    <row r="214" spans="2:11" ht="15" customHeight="1">
      <c r="B214" s="348"/>
      <c r="C214" s="316"/>
      <c r="D214" s="316"/>
      <c r="E214" s="316"/>
      <c r="F214" s="309">
        <v>3</v>
      </c>
      <c r="G214" s="295"/>
      <c r="H214" s="407" t="s">
        <v>824</v>
      </c>
      <c r="I214" s="407"/>
      <c r="J214" s="407"/>
      <c r="K214" s="349"/>
    </row>
    <row r="215" spans="2:11" ht="15" customHeight="1">
      <c r="B215" s="348"/>
      <c r="C215" s="316"/>
      <c r="D215" s="316"/>
      <c r="E215" s="316"/>
      <c r="F215" s="309">
        <v>4</v>
      </c>
      <c r="G215" s="295"/>
      <c r="H215" s="407" t="s">
        <v>825</v>
      </c>
      <c r="I215" s="407"/>
      <c r="J215" s="407"/>
      <c r="K215" s="349"/>
    </row>
    <row r="216" spans="2:11" ht="12.75" customHeight="1">
      <c r="B216" s="352"/>
      <c r="C216" s="353"/>
      <c r="D216" s="353"/>
      <c r="E216" s="353"/>
      <c r="F216" s="353"/>
      <c r="G216" s="353"/>
      <c r="H216" s="353"/>
      <c r="I216" s="353"/>
      <c r="J216" s="353"/>
      <c r="K216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Havi-WORK\Martin Haueisen</dc:creator>
  <cp:keywords/>
  <dc:description/>
  <cp:lastModifiedBy>Martin Haueisen</cp:lastModifiedBy>
  <dcterms:created xsi:type="dcterms:W3CDTF">2018-01-04T13:13:26Z</dcterms:created>
  <dcterms:modified xsi:type="dcterms:W3CDTF">2018-01-04T13:16:05Z</dcterms:modified>
  <cp:category/>
  <cp:version/>
  <cp:contentType/>
  <cp:contentStatus/>
</cp:coreProperties>
</file>